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hris\"/>
    </mc:Choice>
  </mc:AlternateContent>
  <xr:revisionPtr revIDLastSave="0" documentId="8_{2B565687-6601-4C25-BDD5-9F25F51DF91D}" xr6:coauthVersionLast="47" xr6:coauthVersionMax="47" xr10:uidLastSave="{00000000-0000-0000-0000-000000000000}"/>
  <bookViews>
    <workbookView xWindow="13695" yWindow="1230" windowWidth="31830" windowHeight="16980" xr2:uid="{00000000-000D-0000-FFFF-FFFF00000000}"/>
  </bookViews>
  <sheets>
    <sheet name="Dosen" sheetId="1" r:id="rId1"/>
    <sheet name="Tendik" sheetId="8" r:id="rId2"/>
    <sheet name="Rekap Jumlah Dosen" sheetId="3" r:id="rId3"/>
    <sheet name="Rekap Jumlah Tendik" sheetId="4" r:id="rId4"/>
    <sheet name="Rekap Jumlah All" sheetId="5" r:id="rId5"/>
  </sheets>
  <definedNames>
    <definedName name="_xlnm._FilterDatabase" localSheetId="0" hidden="1">Dosen!$A$4:$U$469</definedName>
    <definedName name="_xlnm._FilterDatabase" localSheetId="2" hidden="1">'Rekap Jumlah Dosen'!#REF!</definedName>
    <definedName name="_xlnm._FilterDatabase" localSheetId="3" hidden="1">'Rekap Jumlah Tendik'!$B$6:$D$33</definedName>
    <definedName name="_xlnm._FilterDatabase" localSheetId="1" hidden="1">Tendik!$A$4:$XEN$321</definedName>
    <definedName name="check_dosen">Dosen!$A$1:$R$447</definedName>
    <definedName name="dosen_lama">#REF!</definedName>
    <definedName name="_xlnm.Print_Area" localSheetId="4">'Rekap Jumlah All'!$A$1:$D$19</definedName>
    <definedName name="tendik_lama">#REF!</definedName>
    <definedName name="tgllahir">#REF!</definedName>
    <definedName name="zrh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8" l="1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5" i="8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5" i="1"/>
  <c r="HP40" i="3" l="1"/>
  <c r="IN40" i="3"/>
  <c r="IM40" i="3"/>
  <c r="IL40" i="3"/>
  <c r="IK40" i="3"/>
  <c r="IJ40" i="3"/>
  <c r="II40" i="3"/>
  <c r="IH40" i="3"/>
  <c r="IG40" i="3"/>
  <c r="IF40" i="3"/>
  <c r="IE40" i="3"/>
  <c r="ID40" i="3"/>
  <c r="IC40" i="3"/>
  <c r="IB40" i="3"/>
  <c r="IA40" i="3"/>
  <c r="HZ40" i="3"/>
  <c r="HY40" i="3"/>
  <c r="HW40" i="3"/>
  <c r="HV40" i="3"/>
  <c r="HU40" i="3"/>
  <c r="HT40" i="3"/>
  <c r="HS40" i="3"/>
  <c r="HR40" i="3"/>
  <c r="HX40" i="3" l="1"/>
  <c r="HQ40" i="3"/>
  <c r="LC7" i="3" l="1"/>
  <c r="LD7" i="3"/>
  <c r="LE7" i="3"/>
  <c r="LF7" i="3"/>
  <c r="LG7" i="3"/>
  <c r="LH7" i="3"/>
  <c r="LI7" i="3"/>
  <c r="LJ7" i="3"/>
  <c r="LK7" i="3"/>
  <c r="LC8" i="3"/>
  <c r="LD8" i="3"/>
  <c r="LE8" i="3"/>
  <c r="LF8" i="3"/>
  <c r="LG8" i="3"/>
  <c r="LH8" i="3"/>
  <c r="LI8" i="3"/>
  <c r="LJ8" i="3"/>
  <c r="LK8" i="3"/>
  <c r="LC9" i="3"/>
  <c r="LD9" i="3"/>
  <c r="LE9" i="3"/>
  <c r="LF9" i="3"/>
  <c r="LG9" i="3"/>
  <c r="LH9" i="3"/>
  <c r="LI9" i="3"/>
  <c r="LJ9" i="3"/>
  <c r="LK9" i="3"/>
  <c r="LC10" i="3"/>
  <c r="LD10" i="3"/>
  <c r="LE10" i="3"/>
  <c r="LF10" i="3"/>
  <c r="LG10" i="3"/>
  <c r="LH10" i="3"/>
  <c r="LI10" i="3"/>
  <c r="LJ10" i="3"/>
  <c r="LK10" i="3"/>
  <c r="LC11" i="3"/>
  <c r="LD11" i="3"/>
  <c r="LE11" i="3"/>
  <c r="LF11" i="3"/>
  <c r="LG11" i="3"/>
  <c r="LH11" i="3"/>
  <c r="LI11" i="3"/>
  <c r="LJ11" i="3"/>
  <c r="LK11" i="3"/>
  <c r="LC12" i="3"/>
  <c r="LD12" i="3"/>
  <c r="LE12" i="3"/>
  <c r="LF12" i="3"/>
  <c r="LG12" i="3"/>
  <c r="LH12" i="3"/>
  <c r="LI12" i="3"/>
  <c r="LJ12" i="3"/>
  <c r="LK12" i="3"/>
  <c r="LC13" i="3"/>
  <c r="LD13" i="3"/>
  <c r="LE13" i="3"/>
  <c r="LF13" i="3"/>
  <c r="LG13" i="3"/>
  <c r="LH13" i="3"/>
  <c r="LI13" i="3"/>
  <c r="LJ13" i="3"/>
  <c r="LK13" i="3"/>
  <c r="LC14" i="3"/>
  <c r="LD14" i="3"/>
  <c r="LE14" i="3"/>
  <c r="LF14" i="3"/>
  <c r="LG14" i="3"/>
  <c r="LH14" i="3"/>
  <c r="LI14" i="3"/>
  <c r="LJ14" i="3"/>
  <c r="LK14" i="3"/>
  <c r="LC15" i="3"/>
  <c r="LD15" i="3"/>
  <c r="LE15" i="3"/>
  <c r="LF15" i="3"/>
  <c r="LG15" i="3"/>
  <c r="LH15" i="3"/>
  <c r="LI15" i="3"/>
  <c r="LJ15" i="3"/>
  <c r="LK15" i="3"/>
  <c r="LC16" i="3"/>
  <c r="LD16" i="3"/>
  <c r="LE16" i="3"/>
  <c r="LF16" i="3"/>
  <c r="LG16" i="3"/>
  <c r="LH16" i="3"/>
  <c r="LI16" i="3"/>
  <c r="LJ16" i="3"/>
  <c r="LK16" i="3"/>
  <c r="LC17" i="3"/>
  <c r="LD17" i="3"/>
  <c r="LE17" i="3"/>
  <c r="LF17" i="3"/>
  <c r="LG17" i="3"/>
  <c r="LH17" i="3"/>
  <c r="LI17" i="3"/>
  <c r="LJ17" i="3"/>
  <c r="LK17" i="3"/>
  <c r="LC18" i="3"/>
  <c r="LD18" i="3"/>
  <c r="LE18" i="3"/>
  <c r="LF18" i="3"/>
  <c r="LG18" i="3"/>
  <c r="LH18" i="3"/>
  <c r="LI18" i="3"/>
  <c r="LJ18" i="3"/>
  <c r="LK18" i="3"/>
  <c r="LC19" i="3"/>
  <c r="LD19" i="3"/>
  <c r="LE19" i="3"/>
  <c r="LF19" i="3"/>
  <c r="LG19" i="3"/>
  <c r="LH19" i="3"/>
  <c r="LI19" i="3"/>
  <c r="LJ19" i="3"/>
  <c r="LK19" i="3"/>
  <c r="LC20" i="3"/>
  <c r="LD20" i="3"/>
  <c r="LE20" i="3"/>
  <c r="LF20" i="3"/>
  <c r="LG20" i="3"/>
  <c r="LH20" i="3"/>
  <c r="LI20" i="3"/>
  <c r="LJ20" i="3"/>
  <c r="LK20" i="3"/>
  <c r="LC21" i="3"/>
  <c r="LD21" i="3"/>
  <c r="LE21" i="3"/>
  <c r="LF21" i="3"/>
  <c r="LG21" i="3"/>
  <c r="LH21" i="3"/>
  <c r="LI21" i="3"/>
  <c r="LJ21" i="3"/>
  <c r="LK21" i="3"/>
  <c r="LC22" i="3"/>
  <c r="LD22" i="3"/>
  <c r="LE22" i="3"/>
  <c r="LF22" i="3"/>
  <c r="LG22" i="3"/>
  <c r="LH22" i="3"/>
  <c r="LI22" i="3"/>
  <c r="LJ22" i="3"/>
  <c r="LK22" i="3"/>
  <c r="LC23" i="3"/>
  <c r="LD23" i="3"/>
  <c r="LE23" i="3"/>
  <c r="LF23" i="3"/>
  <c r="LG23" i="3"/>
  <c r="LH23" i="3"/>
  <c r="LI23" i="3"/>
  <c r="LJ23" i="3"/>
  <c r="LK23" i="3"/>
  <c r="LC24" i="3"/>
  <c r="LD24" i="3"/>
  <c r="LE24" i="3"/>
  <c r="LF24" i="3"/>
  <c r="LG24" i="3"/>
  <c r="LH24" i="3"/>
  <c r="LI24" i="3"/>
  <c r="LJ24" i="3"/>
  <c r="LK24" i="3"/>
  <c r="LC25" i="3"/>
  <c r="LD25" i="3"/>
  <c r="LE25" i="3"/>
  <c r="LF25" i="3"/>
  <c r="LG25" i="3"/>
  <c r="LH25" i="3"/>
  <c r="LI25" i="3"/>
  <c r="LJ25" i="3"/>
  <c r="LK25" i="3"/>
  <c r="LC26" i="3"/>
  <c r="LD26" i="3"/>
  <c r="LE26" i="3"/>
  <c r="LF26" i="3"/>
  <c r="LG26" i="3"/>
  <c r="LH26" i="3"/>
  <c r="LI26" i="3"/>
  <c r="LJ26" i="3"/>
  <c r="LK26" i="3"/>
  <c r="LC27" i="3"/>
  <c r="LD27" i="3"/>
  <c r="LE27" i="3"/>
  <c r="LF27" i="3"/>
  <c r="LG27" i="3"/>
  <c r="LH27" i="3"/>
  <c r="LI27" i="3"/>
  <c r="LJ27" i="3"/>
  <c r="LK27" i="3"/>
  <c r="LC28" i="3"/>
  <c r="LD28" i="3"/>
  <c r="LE28" i="3"/>
  <c r="LF28" i="3"/>
  <c r="LG28" i="3"/>
  <c r="LH28" i="3"/>
  <c r="LI28" i="3"/>
  <c r="LJ28" i="3"/>
  <c r="LK28" i="3"/>
  <c r="LC29" i="3"/>
  <c r="LD29" i="3"/>
  <c r="LE29" i="3"/>
  <c r="LF29" i="3"/>
  <c r="LG29" i="3"/>
  <c r="LH29" i="3"/>
  <c r="LI29" i="3"/>
  <c r="LJ29" i="3"/>
  <c r="LK29" i="3"/>
  <c r="LC30" i="3"/>
  <c r="LD30" i="3"/>
  <c r="LE30" i="3"/>
  <c r="LF30" i="3"/>
  <c r="LG30" i="3"/>
  <c r="LH30" i="3"/>
  <c r="LI30" i="3"/>
  <c r="LJ30" i="3"/>
  <c r="LK30" i="3"/>
  <c r="LC31" i="3"/>
  <c r="LD31" i="3"/>
  <c r="LE31" i="3"/>
  <c r="LF31" i="3"/>
  <c r="LG31" i="3"/>
  <c r="LH31" i="3"/>
  <c r="LI31" i="3"/>
  <c r="LJ31" i="3"/>
  <c r="LK31" i="3"/>
  <c r="LC32" i="3"/>
  <c r="LD32" i="3"/>
  <c r="LE32" i="3"/>
  <c r="LF32" i="3"/>
  <c r="LG32" i="3"/>
  <c r="LH32" i="3"/>
  <c r="LI32" i="3"/>
  <c r="LJ32" i="3"/>
  <c r="LK32" i="3"/>
  <c r="LC33" i="3"/>
  <c r="LD33" i="3"/>
  <c r="LE33" i="3"/>
  <c r="LF33" i="3"/>
  <c r="LG33" i="3"/>
  <c r="LH33" i="3"/>
  <c r="LI33" i="3"/>
  <c r="LJ33" i="3"/>
  <c r="LK33" i="3"/>
  <c r="LC34" i="3"/>
  <c r="LD34" i="3"/>
  <c r="LE34" i="3"/>
  <c r="LF34" i="3"/>
  <c r="LG34" i="3"/>
  <c r="LH34" i="3"/>
  <c r="LI34" i="3"/>
  <c r="LJ34" i="3"/>
  <c r="LK34" i="3"/>
  <c r="LC35" i="3"/>
  <c r="LD35" i="3"/>
  <c r="LE35" i="3"/>
  <c r="LF35" i="3"/>
  <c r="LG35" i="3"/>
  <c r="LH35" i="3"/>
  <c r="LI35" i="3"/>
  <c r="LJ35" i="3"/>
  <c r="LK35" i="3"/>
  <c r="LC36" i="3"/>
  <c r="LD36" i="3"/>
  <c r="LE36" i="3"/>
  <c r="LF36" i="3"/>
  <c r="LG36" i="3"/>
  <c r="LH36" i="3"/>
  <c r="LI36" i="3"/>
  <c r="LJ36" i="3"/>
  <c r="LK36" i="3"/>
  <c r="LC37" i="3"/>
  <c r="LD37" i="3"/>
  <c r="LE37" i="3"/>
  <c r="LF37" i="3"/>
  <c r="LG37" i="3"/>
  <c r="LH37" i="3"/>
  <c r="LI37" i="3"/>
  <c r="LJ37" i="3"/>
  <c r="LK37" i="3"/>
  <c r="LC38" i="3"/>
  <c r="LD38" i="3"/>
  <c r="LE38" i="3"/>
  <c r="LF38" i="3"/>
  <c r="LG38" i="3"/>
  <c r="LH38" i="3"/>
  <c r="LI38" i="3"/>
  <c r="LJ38" i="3"/>
  <c r="LK38" i="3"/>
  <c r="LC39" i="3"/>
  <c r="LD39" i="3"/>
  <c r="LE39" i="3"/>
  <c r="LF39" i="3"/>
  <c r="LG39" i="3"/>
  <c r="LH39" i="3"/>
  <c r="LI39" i="3"/>
  <c r="LJ39" i="3"/>
  <c r="LK39" i="3"/>
  <c r="LK6" i="3"/>
  <c r="LJ6" i="3"/>
  <c r="LI6" i="3"/>
  <c r="LH6" i="3"/>
  <c r="LG6" i="3"/>
  <c r="LF6" i="3"/>
  <c r="LE6" i="3"/>
  <c r="LD6" i="3"/>
  <c r="LC6" i="3"/>
  <c r="GQ40" i="3" l="1"/>
  <c r="HO40" i="3"/>
  <c r="HN40" i="3"/>
  <c r="HM40" i="3"/>
  <c r="HL40" i="3"/>
  <c r="HK40" i="3"/>
  <c r="HJ40" i="3"/>
  <c r="HI40" i="3"/>
  <c r="HH40" i="3"/>
  <c r="HG40" i="3"/>
  <c r="HF40" i="3"/>
  <c r="HE40" i="3"/>
  <c r="HD40" i="3"/>
  <c r="HC40" i="3"/>
  <c r="HB40" i="3"/>
  <c r="HA40" i="3"/>
  <c r="GZ40" i="3"/>
  <c r="GX40" i="3"/>
  <c r="GW40" i="3"/>
  <c r="GV40" i="3"/>
  <c r="GU40" i="3"/>
  <c r="GT40" i="3"/>
  <c r="GS40" i="3"/>
  <c r="KM40" i="3"/>
  <c r="GY40" i="3" l="1"/>
  <c r="GR40" i="3"/>
  <c r="KN35" i="3"/>
  <c r="KO35" i="3"/>
  <c r="KP35" i="3"/>
  <c r="KQ35" i="3"/>
  <c r="KR35" i="3"/>
  <c r="KS35" i="3"/>
  <c r="KT35" i="3"/>
  <c r="KS36" i="3"/>
  <c r="KS6" i="3"/>
  <c r="KN6" i="3"/>
  <c r="KP39" i="3"/>
  <c r="KO38" i="3"/>
  <c r="KN37" i="3"/>
  <c r="KT34" i="3"/>
  <c r="KS33" i="3"/>
  <c r="KR32" i="3"/>
  <c r="KQ31" i="3"/>
  <c r="KP30" i="3"/>
  <c r="KO29" i="3"/>
  <c r="KN28" i="3"/>
  <c r="KT26" i="3"/>
  <c r="KS25" i="3"/>
  <c r="KR24" i="3"/>
  <c r="KQ23" i="3"/>
  <c r="KP22" i="3"/>
  <c r="KO21" i="3"/>
  <c r="KN20" i="3"/>
  <c r="KT18" i="3"/>
  <c r="KS17" i="3"/>
  <c r="KR16" i="3"/>
  <c r="KQ15" i="3"/>
  <c r="KP14" i="3"/>
  <c r="KO13" i="3"/>
  <c r="KN39" i="3"/>
  <c r="KT37" i="3"/>
  <c r="KR34" i="3"/>
  <c r="KQ33" i="3"/>
  <c r="KP32" i="3"/>
  <c r="KO31" i="3"/>
  <c r="KN30" i="3"/>
  <c r="KT28" i="3"/>
  <c r="KS27" i="3"/>
  <c r="KR26" i="3"/>
  <c r="KQ25" i="3"/>
  <c r="KP24" i="3"/>
  <c r="KO23" i="3"/>
  <c r="KN22" i="3"/>
  <c r="KT20" i="3"/>
  <c r="KS19" i="3"/>
  <c r="KR18" i="3"/>
  <c r="KQ17" i="3"/>
  <c r="KP16" i="3"/>
  <c r="KO15" i="3"/>
  <c r="KN14" i="3"/>
  <c r="KT38" i="3"/>
  <c r="KS37" i="3"/>
  <c r="KR36" i="3"/>
  <c r="KQ34" i="3"/>
  <c r="KP33" i="3"/>
  <c r="KO32" i="3"/>
  <c r="KN31" i="3"/>
  <c r="KT29" i="3"/>
  <c r="KS28" i="3"/>
  <c r="KR27" i="3"/>
  <c r="KQ26" i="3"/>
  <c r="KP25" i="3"/>
  <c r="KO24" i="3"/>
  <c r="KN23" i="3"/>
  <c r="KT21" i="3"/>
  <c r="KS20" i="3"/>
  <c r="KR19" i="3"/>
  <c r="KQ18" i="3"/>
  <c r="KP17" i="3"/>
  <c r="KO16" i="3"/>
  <c r="KN15" i="3"/>
  <c r="KT13" i="3"/>
  <c r="KS12" i="3"/>
  <c r="KR11" i="3"/>
  <c r="KQ10" i="3"/>
  <c r="KT39" i="3"/>
  <c r="KS38" i="3"/>
  <c r="KR37" i="3"/>
  <c r="KQ36" i="3"/>
  <c r="KP34" i="3"/>
  <c r="KO33" i="3"/>
  <c r="KN32" i="3"/>
  <c r="KT30" i="3"/>
  <c r="KS29" i="3"/>
  <c r="KR28" i="3"/>
  <c r="KQ27" i="3"/>
  <c r="KP26" i="3"/>
  <c r="KO25" i="3"/>
  <c r="KN24" i="3"/>
  <c r="KT22" i="3"/>
  <c r="KS21" i="3"/>
  <c r="KR20" i="3"/>
  <c r="KQ19" i="3"/>
  <c r="KP18" i="3"/>
  <c r="KO17" i="3"/>
  <c r="KN16" i="3"/>
  <c r="KT14" i="3"/>
  <c r="KS13" i="3"/>
  <c r="KR12" i="3"/>
  <c r="KQ11" i="3"/>
  <c r="KS39" i="3"/>
  <c r="KR38" i="3"/>
  <c r="KQ37" i="3"/>
  <c r="KP36" i="3"/>
  <c r="KO34" i="3"/>
  <c r="KN33" i="3"/>
  <c r="KT31" i="3"/>
  <c r="KS30" i="3"/>
  <c r="KR29" i="3"/>
  <c r="KQ28" i="3"/>
  <c r="KP27" i="3"/>
  <c r="KO26" i="3"/>
  <c r="KN25" i="3"/>
  <c r="KT23" i="3"/>
  <c r="KS22" i="3"/>
  <c r="KR21" i="3"/>
  <c r="KQ20" i="3"/>
  <c r="KP19" i="3"/>
  <c r="KO18" i="3"/>
  <c r="KN17" i="3"/>
  <c r="KT15" i="3"/>
  <c r="KS14" i="3"/>
  <c r="KR13" i="3"/>
  <c r="KR39" i="3"/>
  <c r="KQ38" i="3"/>
  <c r="KP37" i="3"/>
  <c r="KO36" i="3"/>
  <c r="KN34" i="3"/>
  <c r="KT32" i="3"/>
  <c r="KS31" i="3"/>
  <c r="KR30" i="3"/>
  <c r="KQ29" i="3"/>
  <c r="KP28" i="3"/>
  <c r="KO27" i="3"/>
  <c r="KN26" i="3"/>
  <c r="KT24" i="3"/>
  <c r="KS23" i="3"/>
  <c r="KR22" i="3"/>
  <c r="KQ21" i="3"/>
  <c r="KP20" i="3"/>
  <c r="KO19" i="3"/>
  <c r="KN18" i="3"/>
  <c r="KT16" i="3"/>
  <c r="KS15" i="3"/>
  <c r="KR14" i="3"/>
  <c r="KQ39" i="3"/>
  <c r="KP38" i="3"/>
  <c r="KO37" i="3"/>
  <c r="KN36" i="3"/>
  <c r="KT33" i="3"/>
  <c r="KS32" i="3"/>
  <c r="KR31" i="3"/>
  <c r="KQ30" i="3"/>
  <c r="KP29" i="3"/>
  <c r="KO28" i="3"/>
  <c r="KN27" i="3"/>
  <c r="KT25" i="3"/>
  <c r="KS24" i="3"/>
  <c r="KR23" i="3"/>
  <c r="KQ22" i="3"/>
  <c r="KP21" i="3"/>
  <c r="KO20" i="3"/>
  <c r="KN19" i="3"/>
  <c r="KT17" i="3"/>
  <c r="KS16" i="3"/>
  <c r="KR15" i="3"/>
  <c r="KQ14" i="3"/>
  <c r="KP13" i="3"/>
  <c r="KO12" i="3"/>
  <c r="KN11" i="3"/>
  <c r="KR25" i="3"/>
  <c r="KO14" i="3"/>
  <c r="KP12" i="3"/>
  <c r="KP10" i="3"/>
  <c r="KT8" i="3"/>
  <c r="KS7" i="3"/>
  <c r="KQ6" i="3"/>
  <c r="KR33" i="3"/>
  <c r="KO22" i="3"/>
  <c r="KT19" i="3"/>
  <c r="KN12" i="3"/>
  <c r="KO10" i="3"/>
  <c r="KT9" i="3"/>
  <c r="KS8" i="3"/>
  <c r="KR7" i="3"/>
  <c r="KP6" i="3"/>
  <c r="KO30" i="3"/>
  <c r="KT27" i="3"/>
  <c r="KQ16" i="3"/>
  <c r="KN10" i="3"/>
  <c r="KS9" i="3"/>
  <c r="KR8" i="3"/>
  <c r="KQ7" i="3"/>
  <c r="KO6" i="3"/>
  <c r="KO39" i="3"/>
  <c r="KT36" i="3"/>
  <c r="KQ24" i="3"/>
  <c r="KR9" i="3"/>
  <c r="KQ8" i="3"/>
  <c r="KP7" i="3"/>
  <c r="KQ32" i="3"/>
  <c r="KN21" i="3"/>
  <c r="KS18" i="3"/>
  <c r="KQ13" i="3"/>
  <c r="KT11" i="3"/>
  <c r="KQ9" i="3"/>
  <c r="KP8" i="3"/>
  <c r="KO7" i="3"/>
  <c r="KN29" i="3"/>
  <c r="KS26" i="3"/>
  <c r="KP15" i="3"/>
  <c r="KN13" i="3"/>
  <c r="KS11" i="3"/>
  <c r="KT10" i="3"/>
  <c r="KP9" i="3"/>
  <c r="KO8" i="3"/>
  <c r="KN7" i="3"/>
  <c r="KT6" i="3"/>
  <c r="KN38" i="3"/>
  <c r="KS34" i="3"/>
  <c r="KP23" i="3"/>
  <c r="KT12" i="3"/>
  <c r="KP11" i="3"/>
  <c r="KS10" i="3"/>
  <c r="KO9" i="3"/>
  <c r="KN8" i="3"/>
  <c r="KP31" i="3"/>
  <c r="KR17" i="3"/>
  <c r="KQ12" i="3"/>
  <c r="KO11" i="3"/>
  <c r="KR10" i="3"/>
  <c r="KN9" i="3"/>
  <c r="KT7" i="3"/>
  <c r="KR6" i="3"/>
  <c r="KU35" i="3" l="1"/>
  <c r="KU38" i="3"/>
  <c r="KU29" i="3"/>
  <c r="KU21" i="3"/>
  <c r="KU13" i="3"/>
  <c r="KU8" i="3"/>
  <c r="KU19" i="3"/>
  <c r="LG40" i="3"/>
  <c r="KU36" i="3"/>
  <c r="KU26" i="3"/>
  <c r="KU33" i="3"/>
  <c r="KU16" i="3"/>
  <c r="KU22" i="3"/>
  <c r="KU20" i="3"/>
  <c r="KQ40" i="3"/>
  <c r="C8" i="5" s="1"/>
  <c r="KR40" i="3"/>
  <c r="C9" i="5" s="1"/>
  <c r="KU9" i="3"/>
  <c r="KU27" i="3"/>
  <c r="KU18" i="3"/>
  <c r="KU25" i="3"/>
  <c r="KU31" i="3"/>
  <c r="KU14" i="3"/>
  <c r="LJ40" i="3"/>
  <c r="LE40" i="3"/>
  <c r="LH40" i="3"/>
  <c r="KU17" i="3"/>
  <c r="KU23" i="3"/>
  <c r="KO40" i="3"/>
  <c r="C6" i="5" s="1"/>
  <c r="KU11" i="3"/>
  <c r="KU15" i="3"/>
  <c r="LI40" i="3"/>
  <c r="KS40" i="3"/>
  <c r="C10" i="5" s="1"/>
  <c r="LK40" i="3"/>
  <c r="KT40" i="3"/>
  <c r="C11" i="5" s="1"/>
  <c r="LF40" i="3"/>
  <c r="KU12" i="3"/>
  <c r="LD40" i="3"/>
  <c r="LC40" i="3"/>
  <c r="KU10" i="3"/>
  <c r="KP40" i="3"/>
  <c r="C7" i="5" s="1"/>
  <c r="KU32" i="3"/>
  <c r="KU39" i="3"/>
  <c r="KU37" i="3"/>
  <c r="KN40" i="3"/>
  <c r="C5" i="5" s="1"/>
  <c r="KU7" i="3"/>
  <c r="KU34" i="3"/>
  <c r="KU24" i="3"/>
  <c r="KU30" i="3"/>
  <c r="KU28" i="3"/>
  <c r="KU6" i="3"/>
  <c r="KU40" i="3" l="1"/>
  <c r="I8" i="4" l="1"/>
  <c r="I16" i="4"/>
  <c r="I24" i="4"/>
  <c r="I32" i="4"/>
  <c r="I9" i="4"/>
  <c r="I17" i="4"/>
  <c r="I25" i="4"/>
  <c r="I7" i="4"/>
  <c r="I10" i="4"/>
  <c r="I18" i="4"/>
  <c r="I26" i="4"/>
  <c r="H7" i="4"/>
  <c r="I11" i="4"/>
  <c r="I19" i="4"/>
  <c r="I27" i="4"/>
  <c r="B7" i="4"/>
  <c r="I12" i="4"/>
  <c r="I20" i="4"/>
  <c r="I28" i="4"/>
  <c r="I13" i="4"/>
  <c r="I21" i="4"/>
  <c r="I29" i="4"/>
  <c r="I14" i="4"/>
  <c r="I22" i="4"/>
  <c r="I30" i="4"/>
  <c r="I15" i="4"/>
  <c r="I23" i="4"/>
  <c r="I31" i="4"/>
  <c r="KW35" i="3" l="1"/>
  <c r="KZ35" i="3"/>
  <c r="KX35" i="3"/>
  <c r="KV35" i="3"/>
  <c r="KY35" i="3"/>
  <c r="KY36" i="3"/>
  <c r="KV36" i="3"/>
  <c r="KX36" i="3"/>
  <c r="KW36" i="3"/>
  <c r="KZ36" i="3"/>
  <c r="KV26" i="3"/>
  <c r="KY26" i="3"/>
  <c r="KX26" i="3"/>
  <c r="KZ26" i="3"/>
  <c r="KW26" i="3"/>
  <c r="KY22" i="3"/>
  <c r="KZ22" i="3"/>
  <c r="KX22" i="3"/>
  <c r="KW22" i="3"/>
  <c r="KV22" i="3"/>
  <c r="KV11" i="3"/>
  <c r="KW11" i="3"/>
  <c r="KY11" i="3"/>
  <c r="KZ11" i="3"/>
  <c r="KX11" i="3"/>
  <c r="KV27" i="3"/>
  <c r="KX27" i="3"/>
  <c r="KW27" i="3"/>
  <c r="KZ27" i="3"/>
  <c r="KY27" i="3"/>
  <c r="KV15" i="3"/>
  <c r="KX15" i="3"/>
  <c r="KY15" i="3"/>
  <c r="KW15" i="3"/>
  <c r="KZ15" i="3"/>
  <c r="KZ8" i="3"/>
  <c r="KV8" i="3"/>
  <c r="KX8" i="3"/>
  <c r="KY8" i="3"/>
  <c r="KW8" i="3"/>
  <c r="KY31" i="3"/>
  <c r="KV31" i="3"/>
  <c r="KX31" i="3"/>
  <c r="KW31" i="3"/>
  <c r="KZ31" i="3"/>
  <c r="KY6" i="3"/>
  <c r="KV6" i="3"/>
  <c r="KX6" i="3"/>
  <c r="KZ6" i="3"/>
  <c r="KW6" i="3"/>
  <c r="KX12" i="3"/>
  <c r="KW12" i="3"/>
  <c r="KV12" i="3"/>
  <c r="KZ12" i="3"/>
  <c r="KY12" i="3"/>
  <c r="KX10" i="3"/>
  <c r="KZ10" i="3"/>
  <c r="KV10" i="3"/>
  <c r="KW10" i="3"/>
  <c r="KY10" i="3"/>
  <c r="KW39" i="3"/>
  <c r="KV39" i="3"/>
  <c r="KY39" i="3"/>
  <c r="KX39" i="3"/>
  <c r="KZ39" i="3"/>
  <c r="KV21" i="3"/>
  <c r="KX21" i="3"/>
  <c r="KW21" i="3"/>
  <c r="KZ21" i="3"/>
  <c r="KY21" i="3"/>
  <c r="KV33" i="3"/>
  <c r="KX33" i="3"/>
  <c r="KZ33" i="3"/>
  <c r="KW33" i="3"/>
  <c r="KY33" i="3"/>
  <c r="KV29" i="3"/>
  <c r="KW29" i="3"/>
  <c r="KX29" i="3"/>
  <c r="KZ29" i="3"/>
  <c r="KY29" i="3"/>
  <c r="KV25" i="3"/>
  <c r="KX25" i="3"/>
  <c r="KZ25" i="3"/>
  <c r="KW25" i="3"/>
  <c r="KY25" i="3"/>
  <c r="KZ7" i="3"/>
  <c r="KV7" i="3"/>
  <c r="KX7" i="3"/>
  <c r="KW7" i="3"/>
  <c r="KY7" i="3"/>
  <c r="KW37" i="3"/>
  <c r="KY37" i="3"/>
  <c r="KX37" i="3"/>
  <c r="KZ37" i="3"/>
  <c r="KV37" i="3"/>
  <c r="KV34" i="3"/>
  <c r="KY34" i="3"/>
  <c r="KX34" i="3"/>
  <c r="KZ34" i="3"/>
  <c r="KW34" i="3"/>
  <c r="KV30" i="3"/>
  <c r="KY30" i="3"/>
  <c r="KX30" i="3"/>
  <c r="KZ30" i="3"/>
  <c r="KW30" i="3"/>
  <c r="KV20" i="3"/>
  <c r="KX20" i="3"/>
  <c r="KZ20" i="3"/>
  <c r="KW20" i="3"/>
  <c r="KY20" i="3"/>
  <c r="KV17" i="3"/>
  <c r="KX17" i="3"/>
  <c r="KZ17" i="3"/>
  <c r="KW17" i="3"/>
  <c r="KY17" i="3"/>
  <c r="KX14" i="3"/>
  <c r="KZ14" i="3"/>
  <c r="KW14" i="3"/>
  <c r="KV14" i="3"/>
  <c r="KY14" i="3"/>
  <c r="KX13" i="3"/>
  <c r="KW13" i="3"/>
  <c r="KZ13" i="3"/>
  <c r="KY13" i="3"/>
  <c r="KV13" i="3"/>
  <c r="KZ9" i="3"/>
  <c r="KX9" i="3"/>
  <c r="KY9" i="3"/>
  <c r="KW9" i="3"/>
  <c r="KV9" i="3"/>
  <c r="KY24" i="3"/>
  <c r="KV24" i="3"/>
  <c r="KX24" i="3"/>
  <c r="KZ24" i="3"/>
  <c r="KW24" i="3"/>
  <c r="KV19" i="3"/>
  <c r="KX19" i="3"/>
  <c r="KW19" i="3"/>
  <c r="KZ19" i="3"/>
  <c r="KY19" i="3"/>
  <c r="KY38" i="3"/>
  <c r="KW38" i="3"/>
  <c r="KV38" i="3"/>
  <c r="KX38" i="3"/>
  <c r="KZ38" i="3"/>
  <c r="KV23" i="3"/>
  <c r="KX23" i="3"/>
  <c r="KW23" i="3"/>
  <c r="KZ23" i="3"/>
  <c r="KY23" i="3"/>
  <c r="KY18" i="3"/>
  <c r="KX18" i="3"/>
  <c r="KZ18" i="3"/>
  <c r="KW18" i="3"/>
  <c r="KV18" i="3"/>
  <c r="KX16" i="3"/>
  <c r="KW16" i="3"/>
  <c r="KY16" i="3"/>
  <c r="KV16" i="3"/>
  <c r="KZ16" i="3"/>
  <c r="KW32" i="3"/>
  <c r="KY32" i="3"/>
  <c r="KV32" i="3"/>
  <c r="KZ32" i="3"/>
  <c r="KX32" i="3"/>
  <c r="KY28" i="3"/>
  <c r="KV28" i="3"/>
  <c r="KX28" i="3"/>
  <c r="KZ28" i="3"/>
  <c r="KW28" i="3"/>
  <c r="KW40" i="3" l="1"/>
  <c r="KZ40" i="3"/>
  <c r="KX40" i="3"/>
  <c r="KV40" i="3"/>
  <c r="KY40" i="3"/>
  <c r="FR40" i="3" l="1"/>
  <c r="GH6" i="3" l="1"/>
  <c r="GC9" i="3"/>
  <c r="GC25" i="3"/>
  <c r="GC33" i="3"/>
  <c r="GB17" i="3"/>
  <c r="GB25" i="3"/>
  <c r="GA9" i="3"/>
  <c r="GA25" i="3"/>
  <c r="FY7" i="3"/>
  <c r="FY23" i="3"/>
  <c r="FY6" i="3"/>
  <c r="FX22" i="3"/>
  <c r="FX39" i="3"/>
  <c r="FW21" i="3"/>
  <c r="FW38" i="3"/>
  <c r="FV20" i="3"/>
  <c r="FV37" i="3"/>
  <c r="FU19" i="3"/>
  <c r="FU36" i="3"/>
  <c r="FT18" i="3"/>
  <c r="FT34" i="3"/>
  <c r="GC17" i="3"/>
  <c r="GB9" i="3"/>
  <c r="GB33" i="3"/>
  <c r="GA17" i="3"/>
  <c r="GA33" i="3"/>
  <c r="FY15" i="3"/>
  <c r="FY31" i="3"/>
  <c r="FX14" i="3"/>
  <c r="FX30" i="3"/>
  <c r="FW13" i="3"/>
  <c r="FW29" i="3"/>
  <c r="FV12" i="3"/>
  <c r="FV28" i="3"/>
  <c r="FU11" i="3"/>
  <c r="FU27" i="3"/>
  <c r="FT10" i="3"/>
  <c r="FT26" i="3"/>
  <c r="GH39" i="3"/>
  <c r="GE34" i="3"/>
  <c r="GE21" i="3"/>
  <c r="GD13" i="3"/>
  <c r="ET11" i="3"/>
  <c r="FS23" i="3"/>
  <c r="GE32" i="3"/>
  <c r="GE26" i="3"/>
  <c r="GE19" i="3"/>
  <c r="FS18" i="3"/>
  <c r="GE38" i="3"/>
  <c r="GD31" i="3"/>
  <c r="GD17" i="3"/>
  <c r="GE8" i="3"/>
  <c r="FS34" i="3"/>
  <c r="FS12" i="3"/>
  <c r="GE29" i="3"/>
  <c r="GE23" i="3"/>
  <c r="GD15" i="3"/>
  <c r="FS28" i="3"/>
  <c r="FS7" i="3"/>
  <c r="GP7" i="3"/>
  <c r="GP11" i="3"/>
  <c r="GP15" i="3"/>
  <c r="GP19" i="3"/>
  <c r="GP23" i="3"/>
  <c r="GP27" i="3"/>
  <c r="GP31" i="3"/>
  <c r="GP36" i="3"/>
  <c r="GP6" i="3"/>
  <c r="GO10" i="3"/>
  <c r="GO14" i="3"/>
  <c r="GO18" i="3"/>
  <c r="GO22" i="3"/>
  <c r="GO26" i="3"/>
  <c r="GO30" i="3"/>
  <c r="GO34" i="3"/>
  <c r="GO39" i="3"/>
  <c r="GN9" i="3"/>
  <c r="GN13" i="3"/>
  <c r="GN17" i="3"/>
  <c r="GN21" i="3"/>
  <c r="GN25" i="3"/>
  <c r="GN29" i="3"/>
  <c r="GN33" i="3"/>
  <c r="GN38" i="3"/>
  <c r="GM8" i="3"/>
  <c r="GM12" i="3"/>
  <c r="GM16" i="3"/>
  <c r="GM20" i="3"/>
  <c r="GM24" i="3"/>
  <c r="GM28" i="3"/>
  <c r="GM32" i="3"/>
  <c r="GM37" i="3"/>
  <c r="GL7" i="3"/>
  <c r="GL11" i="3"/>
  <c r="GL15" i="3"/>
  <c r="GL19" i="3"/>
  <c r="GL23" i="3"/>
  <c r="GL27" i="3"/>
  <c r="GL31" i="3"/>
  <c r="GL36" i="3"/>
  <c r="GL6" i="3"/>
  <c r="GK10" i="3"/>
  <c r="GK14" i="3"/>
  <c r="GK18" i="3"/>
  <c r="GK22" i="3"/>
  <c r="GK26" i="3"/>
  <c r="GK30" i="3"/>
  <c r="GK34" i="3"/>
  <c r="GK39" i="3"/>
  <c r="GJ9" i="3"/>
  <c r="GJ13" i="3"/>
  <c r="GJ17" i="3"/>
  <c r="GJ21" i="3"/>
  <c r="GJ25" i="3"/>
  <c r="GJ29" i="3"/>
  <c r="GJ33" i="3"/>
  <c r="GJ38" i="3"/>
  <c r="GI8" i="3"/>
  <c r="GI12" i="3"/>
  <c r="GI16" i="3"/>
  <c r="GI20" i="3"/>
  <c r="GI24" i="3"/>
  <c r="GI28" i="3"/>
  <c r="GI32" i="3"/>
  <c r="GI37" i="3"/>
  <c r="GH7" i="3"/>
  <c r="GH11" i="3"/>
  <c r="GH15" i="3"/>
  <c r="GH19" i="3"/>
  <c r="GH23" i="3"/>
  <c r="GH27" i="3"/>
  <c r="GH31" i="3"/>
  <c r="GH36" i="3"/>
  <c r="GG39" i="3"/>
  <c r="GP8" i="3"/>
  <c r="GP12" i="3"/>
  <c r="GP16" i="3"/>
  <c r="GP20" i="3"/>
  <c r="GP24" i="3"/>
  <c r="GP28" i="3"/>
  <c r="GP32" i="3"/>
  <c r="GP37" i="3"/>
  <c r="GO7" i="3"/>
  <c r="GO11" i="3"/>
  <c r="GO15" i="3"/>
  <c r="GO19" i="3"/>
  <c r="GO23" i="3"/>
  <c r="GO27" i="3"/>
  <c r="GO31" i="3"/>
  <c r="GO36" i="3"/>
  <c r="GO6" i="3"/>
  <c r="GN10" i="3"/>
  <c r="GN14" i="3"/>
  <c r="GN18" i="3"/>
  <c r="GN22" i="3"/>
  <c r="GN26" i="3"/>
  <c r="GN30" i="3"/>
  <c r="GN34" i="3"/>
  <c r="GN39" i="3"/>
  <c r="GM9" i="3"/>
  <c r="GM13" i="3"/>
  <c r="GM17" i="3"/>
  <c r="GM21" i="3"/>
  <c r="GM25" i="3"/>
  <c r="GM29" i="3"/>
  <c r="GM33" i="3"/>
  <c r="GM38" i="3"/>
  <c r="GL8" i="3"/>
  <c r="GL12" i="3"/>
  <c r="GL16" i="3"/>
  <c r="GL20" i="3"/>
  <c r="GL24" i="3"/>
  <c r="GL28" i="3"/>
  <c r="GL32" i="3"/>
  <c r="GL37" i="3"/>
  <c r="GK7" i="3"/>
  <c r="GK11" i="3"/>
  <c r="GK15" i="3"/>
  <c r="GK19" i="3"/>
  <c r="GK23" i="3"/>
  <c r="GK27" i="3"/>
  <c r="GK31" i="3"/>
  <c r="GK36" i="3"/>
  <c r="GK6" i="3"/>
  <c r="GJ10" i="3"/>
  <c r="GJ14" i="3"/>
  <c r="GJ18" i="3"/>
  <c r="GJ22" i="3"/>
  <c r="GJ26" i="3"/>
  <c r="GJ30" i="3"/>
  <c r="GJ34" i="3"/>
  <c r="GJ39" i="3"/>
  <c r="GI9" i="3"/>
  <c r="GI13" i="3"/>
  <c r="GI17" i="3"/>
  <c r="GI21" i="3"/>
  <c r="GI25" i="3"/>
  <c r="GI29" i="3"/>
  <c r="GI33" i="3"/>
  <c r="GI38" i="3"/>
  <c r="GH8" i="3"/>
  <c r="GH12" i="3"/>
  <c r="GH16" i="3"/>
  <c r="GH20" i="3"/>
  <c r="GH24" i="3"/>
  <c r="GH28" i="3"/>
  <c r="GH32" i="3"/>
  <c r="GH37" i="3"/>
  <c r="GP9" i="3"/>
  <c r="GP13" i="3"/>
  <c r="GP17" i="3"/>
  <c r="GP21" i="3"/>
  <c r="GP25" i="3"/>
  <c r="GP29" i="3"/>
  <c r="GP33" i="3"/>
  <c r="GP38" i="3"/>
  <c r="GO8" i="3"/>
  <c r="GO12" i="3"/>
  <c r="GO16" i="3"/>
  <c r="GO20" i="3"/>
  <c r="GO24" i="3"/>
  <c r="GO28" i="3"/>
  <c r="GO32" i="3"/>
  <c r="GO37" i="3"/>
  <c r="GN7" i="3"/>
  <c r="GN11" i="3"/>
  <c r="GN15" i="3"/>
  <c r="GN19" i="3"/>
  <c r="GN23" i="3"/>
  <c r="GN27" i="3"/>
  <c r="GN31" i="3"/>
  <c r="GN36" i="3"/>
  <c r="GN6" i="3"/>
  <c r="GM10" i="3"/>
  <c r="GM14" i="3"/>
  <c r="GM18" i="3"/>
  <c r="GM22" i="3"/>
  <c r="GM26" i="3"/>
  <c r="GM30" i="3"/>
  <c r="GM34" i="3"/>
  <c r="GM39" i="3"/>
  <c r="GL9" i="3"/>
  <c r="GL13" i="3"/>
  <c r="GL17" i="3"/>
  <c r="GL21" i="3"/>
  <c r="GL25" i="3"/>
  <c r="GL29" i="3"/>
  <c r="GL33" i="3"/>
  <c r="GL38" i="3"/>
  <c r="GK8" i="3"/>
  <c r="GK12" i="3"/>
  <c r="GK16" i="3"/>
  <c r="GK20" i="3"/>
  <c r="GK24" i="3"/>
  <c r="GK28" i="3"/>
  <c r="GK32" i="3"/>
  <c r="GK37" i="3"/>
  <c r="GJ7" i="3"/>
  <c r="GJ11" i="3"/>
  <c r="GJ15" i="3"/>
  <c r="GJ19" i="3"/>
  <c r="GJ23" i="3"/>
  <c r="GJ27" i="3"/>
  <c r="GJ31" i="3"/>
  <c r="GJ36" i="3"/>
  <c r="GJ6" i="3"/>
  <c r="GI10" i="3"/>
  <c r="GI14" i="3"/>
  <c r="GI18" i="3"/>
  <c r="GI22" i="3"/>
  <c r="GI26" i="3"/>
  <c r="GI30" i="3"/>
  <c r="GI34" i="3"/>
  <c r="GI39" i="3"/>
  <c r="GH9" i="3"/>
  <c r="GH13" i="3"/>
  <c r="GH17" i="3"/>
  <c r="GH21" i="3"/>
  <c r="GH25" i="3"/>
  <c r="GH29" i="3"/>
  <c r="GH33" i="3"/>
  <c r="GH38" i="3"/>
  <c r="GP10" i="3"/>
  <c r="GP14" i="3"/>
  <c r="GP18" i="3"/>
  <c r="GP22" i="3"/>
  <c r="GP26" i="3"/>
  <c r="GP30" i="3"/>
  <c r="GP34" i="3"/>
  <c r="GP39" i="3"/>
  <c r="GO9" i="3"/>
  <c r="GO13" i="3"/>
  <c r="GO17" i="3"/>
  <c r="GO21" i="3"/>
  <c r="GO25" i="3"/>
  <c r="GO29" i="3"/>
  <c r="GO33" i="3"/>
  <c r="GO38" i="3"/>
  <c r="GN8" i="3"/>
  <c r="GN12" i="3"/>
  <c r="GN16" i="3"/>
  <c r="GN20" i="3"/>
  <c r="GN24" i="3"/>
  <c r="GN28" i="3"/>
  <c r="GN32" i="3"/>
  <c r="GN37" i="3"/>
  <c r="GM7" i="3"/>
  <c r="GM11" i="3"/>
  <c r="GM15" i="3"/>
  <c r="GM19" i="3"/>
  <c r="GM23" i="3"/>
  <c r="GM27" i="3"/>
  <c r="GM31" i="3"/>
  <c r="GM36" i="3"/>
  <c r="GM6" i="3"/>
  <c r="GL10" i="3"/>
  <c r="GL14" i="3"/>
  <c r="GL18" i="3"/>
  <c r="GL22" i="3"/>
  <c r="GL26" i="3"/>
  <c r="GL30" i="3"/>
  <c r="GL34" i="3"/>
  <c r="GL39" i="3"/>
  <c r="GK9" i="3"/>
  <c r="GK13" i="3"/>
  <c r="GK17" i="3"/>
  <c r="GK21" i="3"/>
  <c r="GK25" i="3"/>
  <c r="GK29" i="3"/>
  <c r="GK33" i="3"/>
  <c r="GK38" i="3"/>
  <c r="GJ8" i="3"/>
  <c r="GJ12" i="3"/>
  <c r="GJ16" i="3"/>
  <c r="GJ20" i="3"/>
  <c r="GJ24" i="3"/>
  <c r="GJ28" i="3"/>
  <c r="GJ32" i="3"/>
  <c r="GJ37" i="3"/>
  <c r="GI7" i="3"/>
  <c r="GI11" i="3"/>
  <c r="GI15" i="3"/>
  <c r="GI19" i="3"/>
  <c r="GI23" i="3"/>
  <c r="GI27" i="3"/>
  <c r="GI31" i="3"/>
  <c r="GI36" i="3"/>
  <c r="GI6" i="3"/>
  <c r="GH10" i="3"/>
  <c r="GH26" i="3"/>
  <c r="GF39" i="3"/>
  <c r="GC10" i="3"/>
  <c r="GC14" i="3"/>
  <c r="GC18" i="3"/>
  <c r="GC22" i="3"/>
  <c r="GC26" i="3"/>
  <c r="GC30" i="3"/>
  <c r="GC34" i="3"/>
  <c r="GC39" i="3"/>
  <c r="GB10" i="3"/>
  <c r="GB14" i="3"/>
  <c r="GB18" i="3"/>
  <c r="GB22" i="3"/>
  <c r="GB26" i="3"/>
  <c r="GB30" i="3"/>
  <c r="GB34" i="3"/>
  <c r="GB39" i="3"/>
  <c r="GA10" i="3"/>
  <c r="GA14" i="3"/>
  <c r="GA18" i="3"/>
  <c r="GA22" i="3"/>
  <c r="GA26" i="3"/>
  <c r="GA30" i="3"/>
  <c r="GA34" i="3"/>
  <c r="GA39" i="3"/>
  <c r="FY8" i="3"/>
  <c r="FY12" i="3"/>
  <c r="FY16" i="3"/>
  <c r="FY20" i="3"/>
  <c r="FY24" i="3"/>
  <c r="FY28" i="3"/>
  <c r="FY32" i="3"/>
  <c r="FY37" i="3"/>
  <c r="FX7" i="3"/>
  <c r="FX11" i="3"/>
  <c r="FX15" i="3"/>
  <c r="FX19" i="3"/>
  <c r="FX23" i="3"/>
  <c r="FX27" i="3"/>
  <c r="FX31" i="3"/>
  <c r="FX36" i="3"/>
  <c r="FX6" i="3"/>
  <c r="FW10" i="3"/>
  <c r="FW14" i="3"/>
  <c r="FW18" i="3"/>
  <c r="FW22" i="3"/>
  <c r="FW26" i="3"/>
  <c r="FW30" i="3"/>
  <c r="FW34" i="3"/>
  <c r="FW39" i="3"/>
  <c r="FV9" i="3"/>
  <c r="FV13" i="3"/>
  <c r="FV17" i="3"/>
  <c r="FV21" i="3"/>
  <c r="FV25" i="3"/>
  <c r="FV29" i="3"/>
  <c r="FV33" i="3"/>
  <c r="FV38" i="3"/>
  <c r="FU8" i="3"/>
  <c r="FU12" i="3"/>
  <c r="FU16" i="3"/>
  <c r="FU20" i="3"/>
  <c r="FU24" i="3"/>
  <c r="FU28" i="3"/>
  <c r="FU32" i="3"/>
  <c r="FU37" i="3"/>
  <c r="FT7" i="3"/>
  <c r="FT11" i="3"/>
  <c r="FT15" i="3"/>
  <c r="FT19" i="3"/>
  <c r="FT23" i="3"/>
  <c r="FT27" i="3"/>
  <c r="FT31" i="3"/>
  <c r="FT36" i="3"/>
  <c r="FT6" i="3"/>
  <c r="FS9" i="3"/>
  <c r="FS13" i="3"/>
  <c r="FS17" i="3"/>
  <c r="FS21" i="3"/>
  <c r="FS25" i="3"/>
  <c r="FS29" i="3"/>
  <c r="FS33" i="3"/>
  <c r="FS38" i="3"/>
  <c r="ET8" i="3"/>
  <c r="ET12" i="3"/>
  <c r="GE6" i="3"/>
  <c r="GE9" i="3"/>
  <c r="GD11" i="3"/>
  <c r="GE12" i="3"/>
  <c r="GE14" i="3"/>
  <c r="GE17" i="3"/>
  <c r="GD19" i="3"/>
  <c r="GE20" i="3"/>
  <c r="GE22" i="3"/>
  <c r="GH14" i="3"/>
  <c r="GH30" i="3"/>
  <c r="GC7" i="3"/>
  <c r="GC11" i="3"/>
  <c r="GC15" i="3"/>
  <c r="GC19" i="3"/>
  <c r="GC23" i="3"/>
  <c r="GC27" i="3"/>
  <c r="GC31" i="3"/>
  <c r="GC36" i="3"/>
  <c r="GB7" i="3"/>
  <c r="GB11" i="3"/>
  <c r="GB15" i="3"/>
  <c r="GB19" i="3"/>
  <c r="GB23" i="3"/>
  <c r="GB27" i="3"/>
  <c r="GB31" i="3"/>
  <c r="GB36" i="3"/>
  <c r="GA7" i="3"/>
  <c r="GA11" i="3"/>
  <c r="GA15" i="3"/>
  <c r="GA19" i="3"/>
  <c r="GA23" i="3"/>
  <c r="GA27" i="3"/>
  <c r="GA31" i="3"/>
  <c r="GA36" i="3"/>
  <c r="GA6" i="3"/>
  <c r="FY9" i="3"/>
  <c r="FY13" i="3"/>
  <c r="FY17" i="3"/>
  <c r="FY21" i="3"/>
  <c r="FY25" i="3"/>
  <c r="FY29" i="3"/>
  <c r="FY33" i="3"/>
  <c r="FY38" i="3"/>
  <c r="FX8" i="3"/>
  <c r="FX12" i="3"/>
  <c r="FX16" i="3"/>
  <c r="FX20" i="3"/>
  <c r="FX24" i="3"/>
  <c r="FX28" i="3"/>
  <c r="FX32" i="3"/>
  <c r="FX37" i="3"/>
  <c r="FW7" i="3"/>
  <c r="FW11" i="3"/>
  <c r="FW15" i="3"/>
  <c r="FW19" i="3"/>
  <c r="FW23" i="3"/>
  <c r="FW27" i="3"/>
  <c r="FW31" i="3"/>
  <c r="FW36" i="3"/>
  <c r="FW6" i="3"/>
  <c r="FV10" i="3"/>
  <c r="FV14" i="3"/>
  <c r="FV18" i="3"/>
  <c r="FV22" i="3"/>
  <c r="FV26" i="3"/>
  <c r="FV30" i="3"/>
  <c r="FV34" i="3"/>
  <c r="FV39" i="3"/>
  <c r="FU9" i="3"/>
  <c r="FU13" i="3"/>
  <c r="FU17" i="3"/>
  <c r="FU21" i="3"/>
  <c r="FU25" i="3"/>
  <c r="FU29" i="3"/>
  <c r="FU33" i="3"/>
  <c r="FU38" i="3"/>
  <c r="FT8" i="3"/>
  <c r="FT12" i="3"/>
  <c r="FT16" i="3"/>
  <c r="FT20" i="3"/>
  <c r="FT24" i="3"/>
  <c r="FT28" i="3"/>
  <c r="FT32" i="3"/>
  <c r="FT37" i="3"/>
  <c r="GD38" i="3"/>
  <c r="GE36" i="3"/>
  <c r="GD34" i="3"/>
  <c r="GD32" i="3"/>
  <c r="GD29" i="3"/>
  <c r="GE27" i="3"/>
  <c r="GD26" i="3"/>
  <c r="GE24" i="3"/>
  <c r="GD23" i="3"/>
  <c r="GD21" i="3"/>
  <c r="GE16" i="3"/>
  <c r="GD12" i="3"/>
  <c r="GE10" i="3"/>
  <c r="GD8" i="3"/>
  <c r="GD6" i="3"/>
  <c r="ET10" i="3"/>
  <c r="FS39" i="3"/>
  <c r="FS32" i="3"/>
  <c r="FS27" i="3"/>
  <c r="FS22" i="3"/>
  <c r="FS16" i="3"/>
  <c r="FS11" i="3"/>
  <c r="FS6" i="3"/>
  <c r="FT33" i="3"/>
  <c r="FT25" i="3"/>
  <c r="FT17" i="3"/>
  <c r="FT9" i="3"/>
  <c r="FU34" i="3"/>
  <c r="FU26" i="3"/>
  <c r="FU18" i="3"/>
  <c r="FU10" i="3"/>
  <c r="FV36" i="3"/>
  <c r="FV27" i="3"/>
  <c r="FV19" i="3"/>
  <c r="FV11" i="3"/>
  <c r="FW37" i="3"/>
  <c r="FW28" i="3"/>
  <c r="FW20" i="3"/>
  <c r="FW12" i="3"/>
  <c r="FX38" i="3"/>
  <c r="FX29" i="3"/>
  <c r="FX21" i="3"/>
  <c r="FX13" i="3"/>
  <c r="FY39" i="3"/>
  <c r="FY30" i="3"/>
  <c r="FY22" i="3"/>
  <c r="FY14" i="3"/>
  <c r="GA32" i="3"/>
  <c r="GA24" i="3"/>
  <c r="GA16" i="3"/>
  <c r="GA8" i="3"/>
  <c r="GB32" i="3"/>
  <c r="GB24" i="3"/>
  <c r="GB16" i="3"/>
  <c r="GB8" i="3"/>
  <c r="GC32" i="3"/>
  <c r="GC24" i="3"/>
  <c r="GC16" i="3"/>
  <c r="GC8" i="3"/>
  <c r="GH34" i="3"/>
  <c r="ET6" i="3"/>
  <c r="GE39" i="3"/>
  <c r="GE37" i="3"/>
  <c r="GD36" i="3"/>
  <c r="GE33" i="3"/>
  <c r="GE30" i="3"/>
  <c r="GE28" i="3"/>
  <c r="GD27" i="3"/>
  <c r="GE25" i="3"/>
  <c r="GD24" i="3"/>
  <c r="GD20" i="3"/>
  <c r="GE18" i="3"/>
  <c r="GD16" i="3"/>
  <c r="GD14" i="3"/>
  <c r="GD10" i="3"/>
  <c r="GE7" i="3"/>
  <c r="GC6" i="3"/>
  <c r="ET9" i="3"/>
  <c r="FS37" i="3"/>
  <c r="FS31" i="3"/>
  <c r="FS26" i="3"/>
  <c r="FS20" i="3"/>
  <c r="FS15" i="3"/>
  <c r="FS10" i="3"/>
  <c r="FT39" i="3"/>
  <c r="FT30" i="3"/>
  <c r="FT22" i="3"/>
  <c r="FT14" i="3"/>
  <c r="FU6" i="3"/>
  <c r="FU31" i="3"/>
  <c r="FU23" i="3"/>
  <c r="FU15" i="3"/>
  <c r="FU7" i="3"/>
  <c r="FV32" i="3"/>
  <c r="FV24" i="3"/>
  <c r="FV16" i="3"/>
  <c r="FV8" i="3"/>
  <c r="FW33" i="3"/>
  <c r="FW25" i="3"/>
  <c r="FW17" i="3"/>
  <c r="FW9" i="3"/>
  <c r="FX34" i="3"/>
  <c r="FX26" i="3"/>
  <c r="FX18" i="3"/>
  <c r="FX10" i="3"/>
  <c r="FY36" i="3"/>
  <c r="FY27" i="3"/>
  <c r="FY19" i="3"/>
  <c r="FY11" i="3"/>
  <c r="GA38" i="3"/>
  <c r="GA29" i="3"/>
  <c r="GA21" i="3"/>
  <c r="GA13" i="3"/>
  <c r="GB38" i="3"/>
  <c r="GB29" i="3"/>
  <c r="GB21" i="3"/>
  <c r="GB13" i="3"/>
  <c r="GC38" i="3"/>
  <c r="GC29" i="3"/>
  <c r="GC21" i="3"/>
  <c r="GC13" i="3"/>
  <c r="GH22" i="3"/>
  <c r="GD39" i="3"/>
  <c r="GD37" i="3"/>
  <c r="GD33" i="3"/>
  <c r="GE31" i="3"/>
  <c r="GD30" i="3"/>
  <c r="GD28" i="3"/>
  <c r="GD25" i="3"/>
  <c r="GD22" i="3"/>
  <c r="GD18" i="3"/>
  <c r="GE15" i="3"/>
  <c r="GE13" i="3"/>
  <c r="GE11" i="3"/>
  <c r="GD9" i="3"/>
  <c r="GD7" i="3"/>
  <c r="GB6" i="3"/>
  <c r="ET7" i="3"/>
  <c r="FS36" i="3"/>
  <c r="FS30" i="3"/>
  <c r="FS24" i="3"/>
  <c r="FS19" i="3"/>
  <c r="FS14" i="3"/>
  <c r="FS8" i="3"/>
  <c r="FT38" i="3"/>
  <c r="FT29" i="3"/>
  <c r="FT21" i="3"/>
  <c r="FT13" i="3"/>
  <c r="FU39" i="3"/>
  <c r="FU30" i="3"/>
  <c r="FU22" i="3"/>
  <c r="FU14" i="3"/>
  <c r="FV6" i="3"/>
  <c r="FV31" i="3"/>
  <c r="FV23" i="3"/>
  <c r="FV15" i="3"/>
  <c r="FV7" i="3"/>
  <c r="FW32" i="3"/>
  <c r="FW24" i="3"/>
  <c r="FW16" i="3"/>
  <c r="FW8" i="3"/>
  <c r="FX33" i="3"/>
  <c r="FX25" i="3"/>
  <c r="FX17" i="3"/>
  <c r="FX9" i="3"/>
  <c r="FY34" i="3"/>
  <c r="FY26" i="3"/>
  <c r="FY18" i="3"/>
  <c r="FY10" i="3"/>
  <c r="GA37" i="3"/>
  <c r="GA28" i="3"/>
  <c r="GA20" i="3"/>
  <c r="GA12" i="3"/>
  <c r="GB37" i="3"/>
  <c r="GB28" i="3"/>
  <c r="GB20" i="3"/>
  <c r="GB12" i="3"/>
  <c r="GC37" i="3"/>
  <c r="GC28" i="3"/>
  <c r="GC20" i="3"/>
  <c r="GC12" i="3"/>
  <c r="GH18" i="3"/>
  <c r="GN40" i="3" l="1"/>
  <c r="FZ20" i="3"/>
  <c r="FZ38" i="3"/>
  <c r="GK40" i="3"/>
  <c r="GO40" i="3"/>
  <c r="FZ10" i="3"/>
  <c r="FZ9" i="3"/>
  <c r="FW40" i="3"/>
  <c r="FZ39" i="3"/>
  <c r="FZ24" i="3"/>
  <c r="FZ30" i="3"/>
  <c r="FZ22" i="3"/>
  <c r="FZ21" i="3"/>
  <c r="FZ18" i="3"/>
  <c r="FZ17" i="3"/>
  <c r="FZ11" i="3"/>
  <c r="GI40" i="3"/>
  <c r="GJ40" i="3"/>
  <c r="GL40" i="3"/>
  <c r="GM40" i="3"/>
  <c r="GP40" i="3"/>
  <c r="GH40" i="3"/>
  <c r="FZ26" i="3"/>
  <c r="FZ14" i="3"/>
  <c r="FV40" i="3"/>
  <c r="FZ13" i="3"/>
  <c r="FZ33" i="3"/>
  <c r="FZ34" i="3"/>
  <c r="FZ8" i="3"/>
  <c r="FT40" i="3"/>
  <c r="FZ29" i="3"/>
  <c r="FZ16" i="3"/>
  <c r="FU40" i="3"/>
  <c r="FZ25" i="3"/>
  <c r="FZ7" i="3"/>
  <c r="FZ23" i="3"/>
  <c r="FZ32" i="3"/>
  <c r="FS40" i="3"/>
  <c r="FX40" i="3"/>
  <c r="FZ36" i="3"/>
  <c r="FZ31" i="3"/>
  <c r="FZ28" i="3"/>
  <c r="FY40" i="3"/>
  <c r="FZ19" i="3"/>
  <c r="FZ15" i="3"/>
  <c r="FZ37" i="3"/>
  <c r="FZ6" i="3"/>
  <c r="FZ27" i="3"/>
  <c r="GD40" i="3"/>
  <c r="GE40" i="3"/>
  <c r="GA40" i="3"/>
  <c r="GB40" i="3"/>
  <c r="GC40" i="3"/>
  <c r="FZ12" i="3"/>
  <c r="FZ40" i="3" l="1"/>
  <c r="U8" i="4" l="1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7" i="4"/>
  <c r="B8" i="4"/>
  <c r="B9" i="4"/>
  <c r="B10" i="4"/>
  <c r="B11" i="4"/>
  <c r="B12" i="4"/>
  <c r="B13" i="4"/>
  <c r="B14" i="4"/>
  <c r="B15" i="4"/>
  <c r="B32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16" i="4"/>
  <c r="DT40" i="3"/>
  <c r="FQ7" i="3"/>
  <c r="FQ8" i="3"/>
  <c r="FQ9" i="3"/>
  <c r="FQ10" i="3"/>
  <c r="FQ11" i="3"/>
  <c r="FQ12" i="3"/>
  <c r="FQ13" i="3"/>
  <c r="FQ14" i="3"/>
  <c r="FQ15" i="3"/>
  <c r="FQ16" i="3"/>
  <c r="FQ17" i="3"/>
  <c r="FQ18" i="3"/>
  <c r="FQ19" i="3"/>
  <c r="FQ20" i="3"/>
  <c r="FQ21" i="3"/>
  <c r="FQ22" i="3"/>
  <c r="FQ23" i="3"/>
  <c r="FQ24" i="3"/>
  <c r="FQ25" i="3"/>
  <c r="FQ26" i="3"/>
  <c r="FQ27" i="3"/>
  <c r="FQ28" i="3"/>
  <c r="FQ29" i="3"/>
  <c r="FQ30" i="3"/>
  <c r="FQ31" i="3"/>
  <c r="FQ32" i="3"/>
  <c r="FQ33" i="3"/>
  <c r="FQ34" i="3"/>
  <c r="FQ36" i="3"/>
  <c r="FQ37" i="3"/>
  <c r="FQ38" i="3"/>
  <c r="FQ39" i="3"/>
  <c r="FP7" i="3"/>
  <c r="FP8" i="3"/>
  <c r="FP9" i="3"/>
  <c r="FP10" i="3"/>
  <c r="FP11" i="3"/>
  <c r="FP12" i="3"/>
  <c r="FP13" i="3"/>
  <c r="FP14" i="3"/>
  <c r="FP15" i="3"/>
  <c r="FP16" i="3"/>
  <c r="FP17" i="3"/>
  <c r="FP18" i="3"/>
  <c r="FP19" i="3"/>
  <c r="FP20" i="3"/>
  <c r="FP21" i="3"/>
  <c r="FP22" i="3"/>
  <c r="FP23" i="3"/>
  <c r="FP24" i="3"/>
  <c r="FP25" i="3"/>
  <c r="FP26" i="3"/>
  <c r="FP27" i="3"/>
  <c r="FP28" i="3"/>
  <c r="FP29" i="3"/>
  <c r="FP30" i="3"/>
  <c r="FP31" i="3"/>
  <c r="FP32" i="3"/>
  <c r="FP33" i="3"/>
  <c r="FP34" i="3"/>
  <c r="FP36" i="3"/>
  <c r="FP37" i="3"/>
  <c r="FP38" i="3"/>
  <c r="FP39" i="3"/>
  <c r="FO7" i="3"/>
  <c r="FO8" i="3"/>
  <c r="FO9" i="3"/>
  <c r="FO10" i="3"/>
  <c r="FO11" i="3"/>
  <c r="FO12" i="3"/>
  <c r="FO13" i="3"/>
  <c r="FO14" i="3"/>
  <c r="FO15" i="3"/>
  <c r="FO16" i="3"/>
  <c r="FO17" i="3"/>
  <c r="FO18" i="3"/>
  <c r="FO19" i="3"/>
  <c r="FO20" i="3"/>
  <c r="FO21" i="3"/>
  <c r="FO22" i="3"/>
  <c r="FO23" i="3"/>
  <c r="FO24" i="3"/>
  <c r="FO25" i="3"/>
  <c r="FO26" i="3"/>
  <c r="FO27" i="3"/>
  <c r="FO28" i="3"/>
  <c r="FO29" i="3"/>
  <c r="FO30" i="3"/>
  <c r="FO31" i="3"/>
  <c r="FO32" i="3"/>
  <c r="FO33" i="3"/>
  <c r="FO34" i="3"/>
  <c r="FO36" i="3"/>
  <c r="FO37" i="3"/>
  <c r="FO38" i="3"/>
  <c r="FO39" i="3"/>
  <c r="FN7" i="3"/>
  <c r="FN8" i="3"/>
  <c r="FN9" i="3"/>
  <c r="FN10" i="3"/>
  <c r="FN11" i="3"/>
  <c r="FN12" i="3"/>
  <c r="FN13" i="3"/>
  <c r="FN14" i="3"/>
  <c r="FN15" i="3"/>
  <c r="FN16" i="3"/>
  <c r="FN17" i="3"/>
  <c r="FN18" i="3"/>
  <c r="FN19" i="3"/>
  <c r="FN20" i="3"/>
  <c r="FN21" i="3"/>
  <c r="FN22" i="3"/>
  <c r="FN23" i="3"/>
  <c r="FN24" i="3"/>
  <c r="FN25" i="3"/>
  <c r="FN26" i="3"/>
  <c r="FN27" i="3"/>
  <c r="FN28" i="3"/>
  <c r="FN29" i="3"/>
  <c r="FN30" i="3"/>
  <c r="FN31" i="3"/>
  <c r="FN32" i="3"/>
  <c r="FN33" i="3"/>
  <c r="FN34" i="3"/>
  <c r="FN36" i="3"/>
  <c r="FN37" i="3"/>
  <c r="FN38" i="3"/>
  <c r="FN39" i="3"/>
  <c r="FM7" i="3"/>
  <c r="FM8" i="3"/>
  <c r="FM9" i="3"/>
  <c r="FM10" i="3"/>
  <c r="FM11" i="3"/>
  <c r="FM12" i="3"/>
  <c r="FM13" i="3"/>
  <c r="FM14" i="3"/>
  <c r="FM15" i="3"/>
  <c r="FM16" i="3"/>
  <c r="FM17" i="3"/>
  <c r="FM18" i="3"/>
  <c r="FM19" i="3"/>
  <c r="FM20" i="3"/>
  <c r="FM21" i="3"/>
  <c r="FM22" i="3"/>
  <c r="FM23" i="3"/>
  <c r="FM24" i="3"/>
  <c r="FM25" i="3"/>
  <c r="FM26" i="3"/>
  <c r="FM27" i="3"/>
  <c r="FM28" i="3"/>
  <c r="FM29" i="3"/>
  <c r="FM30" i="3"/>
  <c r="FM31" i="3"/>
  <c r="FM32" i="3"/>
  <c r="FM33" i="3"/>
  <c r="FM34" i="3"/>
  <c r="FM36" i="3"/>
  <c r="FM37" i="3"/>
  <c r="FM38" i="3"/>
  <c r="FM39" i="3"/>
  <c r="FL7" i="3"/>
  <c r="FL8" i="3"/>
  <c r="FL9" i="3"/>
  <c r="FL10" i="3"/>
  <c r="FL11" i="3"/>
  <c r="FL12" i="3"/>
  <c r="FL13" i="3"/>
  <c r="FL14" i="3"/>
  <c r="FL15" i="3"/>
  <c r="FL16" i="3"/>
  <c r="FL17" i="3"/>
  <c r="FL18" i="3"/>
  <c r="FL19" i="3"/>
  <c r="FL20" i="3"/>
  <c r="FL21" i="3"/>
  <c r="FL22" i="3"/>
  <c r="FL23" i="3"/>
  <c r="FL24" i="3"/>
  <c r="FL25" i="3"/>
  <c r="FL26" i="3"/>
  <c r="FL27" i="3"/>
  <c r="FL28" i="3"/>
  <c r="FL29" i="3"/>
  <c r="FL30" i="3"/>
  <c r="FL31" i="3"/>
  <c r="FL32" i="3"/>
  <c r="FL33" i="3"/>
  <c r="FL34" i="3"/>
  <c r="FL36" i="3"/>
  <c r="FL37" i="3"/>
  <c r="FL38" i="3"/>
  <c r="FL39" i="3"/>
  <c r="FK7" i="3"/>
  <c r="FK8" i="3"/>
  <c r="FK9" i="3"/>
  <c r="FK10" i="3"/>
  <c r="FK11" i="3"/>
  <c r="FK12" i="3"/>
  <c r="FK13" i="3"/>
  <c r="FK14" i="3"/>
  <c r="FK15" i="3"/>
  <c r="FK16" i="3"/>
  <c r="FK17" i="3"/>
  <c r="FK18" i="3"/>
  <c r="FK19" i="3"/>
  <c r="FK20" i="3"/>
  <c r="FK21" i="3"/>
  <c r="FK22" i="3"/>
  <c r="FK23" i="3"/>
  <c r="FK24" i="3"/>
  <c r="FK25" i="3"/>
  <c r="FK26" i="3"/>
  <c r="FK27" i="3"/>
  <c r="FK28" i="3"/>
  <c r="FK29" i="3"/>
  <c r="FK30" i="3"/>
  <c r="FK31" i="3"/>
  <c r="FK32" i="3"/>
  <c r="FK33" i="3"/>
  <c r="FK34" i="3"/>
  <c r="FK36" i="3"/>
  <c r="FK37" i="3"/>
  <c r="FK38" i="3"/>
  <c r="FK39" i="3"/>
  <c r="FJ7" i="3"/>
  <c r="FJ8" i="3"/>
  <c r="FJ9" i="3"/>
  <c r="FJ10" i="3"/>
  <c r="FJ11" i="3"/>
  <c r="FJ12" i="3"/>
  <c r="FJ13" i="3"/>
  <c r="FJ14" i="3"/>
  <c r="FJ15" i="3"/>
  <c r="FJ16" i="3"/>
  <c r="FJ17" i="3"/>
  <c r="FJ18" i="3"/>
  <c r="FJ19" i="3"/>
  <c r="FJ20" i="3"/>
  <c r="FJ21" i="3"/>
  <c r="FJ22" i="3"/>
  <c r="FJ23" i="3"/>
  <c r="FJ24" i="3"/>
  <c r="FJ25" i="3"/>
  <c r="FJ26" i="3"/>
  <c r="FJ27" i="3"/>
  <c r="FJ28" i="3"/>
  <c r="FJ29" i="3"/>
  <c r="FJ30" i="3"/>
  <c r="FJ31" i="3"/>
  <c r="FJ32" i="3"/>
  <c r="FJ33" i="3"/>
  <c r="FJ34" i="3"/>
  <c r="FJ36" i="3"/>
  <c r="FJ37" i="3"/>
  <c r="FJ38" i="3"/>
  <c r="FJ39" i="3"/>
  <c r="FI7" i="3"/>
  <c r="FI8" i="3"/>
  <c r="FI9" i="3"/>
  <c r="FI10" i="3"/>
  <c r="FI11" i="3"/>
  <c r="FI12" i="3"/>
  <c r="FI13" i="3"/>
  <c r="FI14" i="3"/>
  <c r="FI15" i="3"/>
  <c r="FI16" i="3"/>
  <c r="FI17" i="3"/>
  <c r="FI18" i="3"/>
  <c r="FI19" i="3"/>
  <c r="FI20" i="3"/>
  <c r="FI21" i="3"/>
  <c r="FI22" i="3"/>
  <c r="FI23" i="3"/>
  <c r="FI24" i="3"/>
  <c r="FI25" i="3"/>
  <c r="FI26" i="3"/>
  <c r="FI27" i="3"/>
  <c r="FI28" i="3"/>
  <c r="FI29" i="3"/>
  <c r="FI30" i="3"/>
  <c r="FI31" i="3"/>
  <c r="FI32" i="3"/>
  <c r="FI33" i="3"/>
  <c r="FI34" i="3"/>
  <c r="FI36" i="3"/>
  <c r="FI37" i="3"/>
  <c r="FI38" i="3"/>
  <c r="FI39" i="3"/>
  <c r="FQ6" i="3"/>
  <c r="FP6" i="3"/>
  <c r="FO6" i="3"/>
  <c r="FN6" i="3"/>
  <c r="FM6" i="3"/>
  <c r="FL6" i="3"/>
  <c r="FK6" i="3"/>
  <c r="FJ6" i="3"/>
  <c r="FI6" i="3"/>
  <c r="FH39" i="3"/>
  <c r="FG39" i="3"/>
  <c r="FF6" i="3"/>
  <c r="FE7" i="3"/>
  <c r="FE8" i="3"/>
  <c r="FE9" i="3"/>
  <c r="FE10" i="3"/>
  <c r="FE11" i="3"/>
  <c r="FE12" i="3"/>
  <c r="FE13" i="3"/>
  <c r="FE14" i="3"/>
  <c r="FE15" i="3"/>
  <c r="FE16" i="3"/>
  <c r="FE17" i="3"/>
  <c r="FE18" i="3"/>
  <c r="FE19" i="3"/>
  <c r="FE20" i="3"/>
  <c r="FE21" i="3"/>
  <c r="FE22" i="3"/>
  <c r="FE23" i="3"/>
  <c r="FE24" i="3"/>
  <c r="FE25" i="3"/>
  <c r="FE26" i="3"/>
  <c r="FE27" i="3"/>
  <c r="FE28" i="3"/>
  <c r="FE29" i="3"/>
  <c r="FE30" i="3"/>
  <c r="FE31" i="3"/>
  <c r="FE32" i="3"/>
  <c r="FE33" i="3"/>
  <c r="FE34" i="3"/>
  <c r="FE36" i="3"/>
  <c r="FE37" i="3"/>
  <c r="FE38" i="3"/>
  <c r="FE39" i="3"/>
  <c r="FE6" i="3"/>
  <c r="FD7" i="3"/>
  <c r="FD8" i="3"/>
  <c r="FD9" i="3"/>
  <c r="FD10" i="3"/>
  <c r="FD11" i="3"/>
  <c r="FD12" i="3"/>
  <c r="FD13" i="3"/>
  <c r="FD14" i="3"/>
  <c r="FD15" i="3"/>
  <c r="FD16" i="3"/>
  <c r="FD17" i="3"/>
  <c r="FD18" i="3"/>
  <c r="FD19" i="3"/>
  <c r="FD20" i="3"/>
  <c r="FD21" i="3"/>
  <c r="FD22" i="3"/>
  <c r="FD23" i="3"/>
  <c r="FD24" i="3"/>
  <c r="FD25" i="3"/>
  <c r="FD26" i="3"/>
  <c r="FD27" i="3"/>
  <c r="FD28" i="3"/>
  <c r="FD29" i="3"/>
  <c r="FD30" i="3"/>
  <c r="FD31" i="3"/>
  <c r="FD32" i="3"/>
  <c r="FD33" i="3"/>
  <c r="FD34" i="3"/>
  <c r="FD36" i="3"/>
  <c r="FD37" i="3"/>
  <c r="FD38" i="3"/>
  <c r="FC7" i="3"/>
  <c r="FC8" i="3"/>
  <c r="FC9" i="3"/>
  <c r="FC10" i="3"/>
  <c r="FC11" i="3"/>
  <c r="FC12" i="3"/>
  <c r="FC13" i="3"/>
  <c r="FC14" i="3"/>
  <c r="FC15" i="3"/>
  <c r="FC16" i="3"/>
  <c r="FC17" i="3"/>
  <c r="FC18" i="3"/>
  <c r="FC19" i="3"/>
  <c r="FC20" i="3"/>
  <c r="FC21" i="3"/>
  <c r="FC22" i="3"/>
  <c r="FC23" i="3"/>
  <c r="FC24" i="3"/>
  <c r="FC25" i="3"/>
  <c r="FC26" i="3"/>
  <c r="FC27" i="3"/>
  <c r="FC28" i="3"/>
  <c r="FC29" i="3"/>
  <c r="FC30" i="3"/>
  <c r="FC31" i="3"/>
  <c r="FC32" i="3"/>
  <c r="FC33" i="3"/>
  <c r="FC34" i="3"/>
  <c r="FC36" i="3"/>
  <c r="FC37" i="3"/>
  <c r="FC38" i="3"/>
  <c r="FC39" i="3"/>
  <c r="FC6" i="3"/>
  <c r="FB7" i="3"/>
  <c r="FB8" i="3"/>
  <c r="FB9" i="3"/>
  <c r="FB10" i="3"/>
  <c r="FB11" i="3"/>
  <c r="FB12" i="3"/>
  <c r="FB13" i="3"/>
  <c r="FB14" i="3"/>
  <c r="FB15" i="3"/>
  <c r="FB16" i="3"/>
  <c r="FB17" i="3"/>
  <c r="FB18" i="3"/>
  <c r="FB19" i="3"/>
  <c r="FB20" i="3"/>
  <c r="FB21" i="3"/>
  <c r="FB22" i="3"/>
  <c r="FB23" i="3"/>
  <c r="FB24" i="3"/>
  <c r="FB25" i="3"/>
  <c r="FB26" i="3"/>
  <c r="FB27" i="3"/>
  <c r="FB28" i="3"/>
  <c r="FB29" i="3"/>
  <c r="FB30" i="3"/>
  <c r="FB31" i="3"/>
  <c r="FB32" i="3"/>
  <c r="FB33" i="3"/>
  <c r="FB34" i="3"/>
  <c r="FB36" i="3"/>
  <c r="FB37" i="3"/>
  <c r="FB38" i="3"/>
  <c r="FB39" i="3"/>
  <c r="FB6" i="3"/>
  <c r="EZ7" i="3"/>
  <c r="EZ8" i="3"/>
  <c r="EZ9" i="3"/>
  <c r="EZ10" i="3"/>
  <c r="EZ11" i="3"/>
  <c r="EZ12" i="3"/>
  <c r="EZ13" i="3"/>
  <c r="EZ14" i="3"/>
  <c r="EZ15" i="3"/>
  <c r="EZ16" i="3"/>
  <c r="EZ17" i="3"/>
  <c r="EZ18" i="3"/>
  <c r="EZ19" i="3"/>
  <c r="EZ20" i="3"/>
  <c r="EZ21" i="3"/>
  <c r="EZ22" i="3"/>
  <c r="EZ23" i="3"/>
  <c r="EZ24" i="3"/>
  <c r="EZ25" i="3"/>
  <c r="EZ26" i="3"/>
  <c r="EZ27" i="3"/>
  <c r="EZ28" i="3"/>
  <c r="EZ29" i="3"/>
  <c r="EZ30" i="3"/>
  <c r="EZ31" i="3"/>
  <c r="EZ32" i="3"/>
  <c r="EZ33" i="3"/>
  <c r="EZ34" i="3"/>
  <c r="EZ36" i="3"/>
  <c r="EZ37" i="3"/>
  <c r="EZ38" i="3"/>
  <c r="EZ39" i="3"/>
  <c r="EY7" i="3"/>
  <c r="EY8" i="3"/>
  <c r="EY9" i="3"/>
  <c r="EY10" i="3"/>
  <c r="EY11" i="3"/>
  <c r="EY12" i="3"/>
  <c r="EY13" i="3"/>
  <c r="EY14" i="3"/>
  <c r="EY15" i="3"/>
  <c r="EY16" i="3"/>
  <c r="EY17" i="3"/>
  <c r="EY18" i="3"/>
  <c r="EY19" i="3"/>
  <c r="EY20" i="3"/>
  <c r="EY21" i="3"/>
  <c r="EY22" i="3"/>
  <c r="EY23" i="3"/>
  <c r="EY24" i="3"/>
  <c r="EY25" i="3"/>
  <c r="EY26" i="3"/>
  <c r="EY27" i="3"/>
  <c r="EY28" i="3"/>
  <c r="EY29" i="3"/>
  <c r="EY30" i="3"/>
  <c r="EY31" i="3"/>
  <c r="EY32" i="3"/>
  <c r="EY33" i="3"/>
  <c r="EY34" i="3"/>
  <c r="EY36" i="3"/>
  <c r="EY37" i="3"/>
  <c r="EY38" i="3"/>
  <c r="EY39" i="3"/>
  <c r="EX7" i="3"/>
  <c r="EX8" i="3"/>
  <c r="EX9" i="3"/>
  <c r="EX10" i="3"/>
  <c r="EX11" i="3"/>
  <c r="EX12" i="3"/>
  <c r="EX13" i="3"/>
  <c r="EX14" i="3"/>
  <c r="EX15" i="3"/>
  <c r="EX16" i="3"/>
  <c r="EX17" i="3"/>
  <c r="EX18" i="3"/>
  <c r="EX19" i="3"/>
  <c r="EX20" i="3"/>
  <c r="EX21" i="3"/>
  <c r="EX22" i="3"/>
  <c r="EX23" i="3"/>
  <c r="EX24" i="3"/>
  <c r="EX25" i="3"/>
  <c r="EX26" i="3"/>
  <c r="EX27" i="3"/>
  <c r="EX28" i="3"/>
  <c r="EX29" i="3"/>
  <c r="EX30" i="3"/>
  <c r="EX31" i="3"/>
  <c r="EX32" i="3"/>
  <c r="EX33" i="3"/>
  <c r="EX34" i="3"/>
  <c r="EX36" i="3"/>
  <c r="EX37" i="3"/>
  <c r="EX38" i="3"/>
  <c r="EX39" i="3"/>
  <c r="EW7" i="3"/>
  <c r="EW8" i="3"/>
  <c r="EW9" i="3"/>
  <c r="EW10" i="3"/>
  <c r="EW11" i="3"/>
  <c r="EW12" i="3"/>
  <c r="EW13" i="3"/>
  <c r="EW14" i="3"/>
  <c r="EW15" i="3"/>
  <c r="EW16" i="3"/>
  <c r="EW17" i="3"/>
  <c r="EW18" i="3"/>
  <c r="EW19" i="3"/>
  <c r="EW20" i="3"/>
  <c r="EW21" i="3"/>
  <c r="EW22" i="3"/>
  <c r="EW23" i="3"/>
  <c r="EW24" i="3"/>
  <c r="EW25" i="3"/>
  <c r="EW26" i="3"/>
  <c r="EW27" i="3"/>
  <c r="EW28" i="3"/>
  <c r="EW29" i="3"/>
  <c r="EW30" i="3"/>
  <c r="EW31" i="3"/>
  <c r="EW32" i="3"/>
  <c r="EW33" i="3"/>
  <c r="EW34" i="3"/>
  <c r="EW36" i="3"/>
  <c r="EW37" i="3"/>
  <c r="EW38" i="3"/>
  <c r="EW39" i="3"/>
  <c r="EV7" i="3"/>
  <c r="EV8" i="3"/>
  <c r="EV9" i="3"/>
  <c r="EV10" i="3"/>
  <c r="EV11" i="3"/>
  <c r="EV12" i="3"/>
  <c r="EV13" i="3"/>
  <c r="EV14" i="3"/>
  <c r="EV15" i="3"/>
  <c r="EV16" i="3"/>
  <c r="EV17" i="3"/>
  <c r="EV18" i="3"/>
  <c r="EV19" i="3"/>
  <c r="EV20" i="3"/>
  <c r="EV21" i="3"/>
  <c r="EV22" i="3"/>
  <c r="EV23" i="3"/>
  <c r="EV24" i="3"/>
  <c r="EV25" i="3"/>
  <c r="EV26" i="3"/>
  <c r="EV27" i="3"/>
  <c r="EV28" i="3"/>
  <c r="EV29" i="3"/>
  <c r="EV30" i="3"/>
  <c r="EV31" i="3"/>
  <c r="EV32" i="3"/>
  <c r="EV33" i="3"/>
  <c r="EV34" i="3"/>
  <c r="EV36" i="3"/>
  <c r="EV37" i="3"/>
  <c r="EV38" i="3"/>
  <c r="EV39" i="3"/>
  <c r="EU7" i="3"/>
  <c r="EU8" i="3"/>
  <c r="EU9" i="3"/>
  <c r="EU10" i="3"/>
  <c r="EU11" i="3"/>
  <c r="EU12" i="3"/>
  <c r="EU13" i="3"/>
  <c r="EU14" i="3"/>
  <c r="EU15" i="3"/>
  <c r="EU16" i="3"/>
  <c r="EU17" i="3"/>
  <c r="EU18" i="3"/>
  <c r="EU19" i="3"/>
  <c r="EU20" i="3"/>
  <c r="EU21" i="3"/>
  <c r="EU22" i="3"/>
  <c r="EU23" i="3"/>
  <c r="EU24" i="3"/>
  <c r="EU25" i="3"/>
  <c r="EU26" i="3"/>
  <c r="EU27" i="3"/>
  <c r="EU28" i="3"/>
  <c r="EU29" i="3"/>
  <c r="EU30" i="3"/>
  <c r="EU31" i="3"/>
  <c r="EU32" i="3"/>
  <c r="EU33" i="3"/>
  <c r="EU34" i="3"/>
  <c r="EU36" i="3"/>
  <c r="EU37" i="3"/>
  <c r="EU38" i="3"/>
  <c r="EU39" i="3"/>
  <c r="EZ6" i="3"/>
  <c r="EY6" i="3"/>
  <c r="EX6" i="3"/>
  <c r="EW6" i="3"/>
  <c r="EV6" i="3"/>
  <c r="EU6" i="3"/>
  <c r="ET13" i="3"/>
  <c r="ET14" i="3"/>
  <c r="ET15" i="3"/>
  <c r="ET16" i="3"/>
  <c r="ET17" i="3"/>
  <c r="ET18" i="3"/>
  <c r="ET19" i="3"/>
  <c r="ET20" i="3"/>
  <c r="ET21" i="3"/>
  <c r="ET22" i="3"/>
  <c r="ET23" i="3"/>
  <c r="ET24" i="3"/>
  <c r="ET25" i="3"/>
  <c r="ET26" i="3"/>
  <c r="ET27" i="3"/>
  <c r="ET28" i="3"/>
  <c r="ET29" i="3"/>
  <c r="ET30" i="3"/>
  <c r="ET31" i="3"/>
  <c r="ET32" i="3"/>
  <c r="ET33" i="3"/>
  <c r="ET34" i="3"/>
  <c r="ET36" i="3"/>
  <c r="ET37" i="3"/>
  <c r="ET38" i="3"/>
  <c r="ET39" i="3"/>
  <c r="FF39" i="3"/>
  <c r="FD39" i="3"/>
  <c r="FF38" i="3"/>
  <c r="FF37" i="3"/>
  <c r="FF36" i="3"/>
  <c r="FF34" i="3"/>
  <c r="FF33" i="3"/>
  <c r="FF32" i="3"/>
  <c r="FF31" i="3"/>
  <c r="FF30" i="3"/>
  <c r="FF29" i="3"/>
  <c r="FF28" i="3"/>
  <c r="FF27" i="3"/>
  <c r="FF26" i="3"/>
  <c r="FF25" i="3"/>
  <c r="FF24" i="3"/>
  <c r="FF23" i="3"/>
  <c r="FF22" i="3"/>
  <c r="FF21" i="3"/>
  <c r="FF20" i="3"/>
  <c r="FF19" i="3"/>
  <c r="FF18" i="3"/>
  <c r="FF17" i="3"/>
  <c r="FF16" i="3"/>
  <c r="FF15" i="3"/>
  <c r="FF14" i="3"/>
  <c r="FF13" i="3"/>
  <c r="FF12" i="3"/>
  <c r="FF11" i="3"/>
  <c r="FF10" i="3"/>
  <c r="FF9" i="3"/>
  <c r="FF8" i="3"/>
  <c r="FF7" i="3"/>
  <c r="FD6" i="3"/>
  <c r="FA29" i="3" l="1"/>
  <c r="FA27" i="3"/>
  <c r="FA23" i="3"/>
  <c r="FA15" i="3"/>
  <c r="FA11" i="3"/>
  <c r="FA7" i="3"/>
  <c r="FA25" i="3"/>
  <c r="FA13" i="3"/>
  <c r="FQ40" i="3"/>
  <c r="FA28" i="3"/>
  <c r="EY40" i="3"/>
  <c r="FA8" i="3"/>
  <c r="FA9" i="3"/>
  <c r="EU40" i="3"/>
  <c r="EV40" i="3"/>
  <c r="EZ40" i="3"/>
  <c r="FA31" i="3"/>
  <c r="FA19" i="3"/>
  <c r="EX40" i="3"/>
  <c r="FN40" i="3"/>
  <c r="FA37" i="3"/>
  <c r="FA32" i="3"/>
  <c r="FA24" i="3"/>
  <c r="FA20" i="3"/>
  <c r="FA16" i="3"/>
  <c r="FA12" i="3"/>
  <c r="EW40" i="3"/>
  <c r="FK40" i="3"/>
  <c r="FO40" i="3"/>
  <c r="FP40" i="3"/>
  <c r="FI40" i="3"/>
  <c r="FM40" i="3"/>
  <c r="FJ40" i="3"/>
  <c r="FL40" i="3"/>
  <c r="FD40" i="3"/>
  <c r="FC40" i="3"/>
  <c r="FE40" i="3"/>
  <c r="FB40" i="3"/>
  <c r="FF40" i="3"/>
  <c r="FA6" i="3"/>
  <c r="FA36" i="3"/>
  <c r="FA30" i="3"/>
  <c r="FA18" i="3"/>
  <c r="FA22" i="3"/>
  <c r="FA10" i="3"/>
  <c r="FA33" i="3"/>
  <c r="FA21" i="3"/>
  <c r="FA17" i="3"/>
  <c r="FA26" i="3"/>
  <c r="FA14" i="3"/>
  <c r="FA38" i="3"/>
  <c r="FA39" i="3"/>
  <c r="FA34" i="3"/>
  <c r="FA40" i="3" l="1"/>
  <c r="ES40" i="3"/>
  <c r="DU6" i="3"/>
  <c r="DV6" i="3"/>
  <c r="DW6" i="3"/>
  <c r="DX6" i="3"/>
  <c r="DY6" i="3"/>
  <c r="DZ6" i="3"/>
  <c r="EA6" i="3"/>
  <c r="EC6" i="3"/>
  <c r="ED6" i="3"/>
  <c r="EE6" i="3"/>
  <c r="EF6" i="3"/>
  <c r="EG6" i="3"/>
  <c r="EJ6" i="3"/>
  <c r="EK6" i="3"/>
  <c r="EL6" i="3"/>
  <c r="EM6" i="3"/>
  <c r="EN6" i="3"/>
  <c r="EO6" i="3"/>
  <c r="EP6" i="3"/>
  <c r="EQ6" i="3"/>
  <c r="ER6" i="3"/>
  <c r="DU7" i="3"/>
  <c r="DV7" i="3"/>
  <c r="DW7" i="3"/>
  <c r="DX7" i="3"/>
  <c r="DY7" i="3"/>
  <c r="DZ7" i="3"/>
  <c r="EA7" i="3"/>
  <c r="EC7" i="3"/>
  <c r="ED7" i="3"/>
  <c r="EE7" i="3"/>
  <c r="EF7" i="3"/>
  <c r="EG7" i="3"/>
  <c r="EJ7" i="3"/>
  <c r="EK7" i="3"/>
  <c r="EL7" i="3"/>
  <c r="EM7" i="3"/>
  <c r="EN7" i="3"/>
  <c r="EO7" i="3"/>
  <c r="EP7" i="3"/>
  <c r="EQ7" i="3"/>
  <c r="ER7" i="3"/>
  <c r="DU8" i="3"/>
  <c r="DV8" i="3"/>
  <c r="DW8" i="3"/>
  <c r="DX8" i="3"/>
  <c r="DY8" i="3"/>
  <c r="DZ8" i="3"/>
  <c r="EA8" i="3"/>
  <c r="EC8" i="3"/>
  <c r="ED8" i="3"/>
  <c r="EE8" i="3"/>
  <c r="EF8" i="3"/>
  <c r="EG8" i="3"/>
  <c r="EJ8" i="3"/>
  <c r="EK8" i="3"/>
  <c r="EL8" i="3"/>
  <c r="EM8" i="3"/>
  <c r="EN8" i="3"/>
  <c r="EO8" i="3"/>
  <c r="EP8" i="3"/>
  <c r="EQ8" i="3"/>
  <c r="ER8" i="3"/>
  <c r="DU9" i="3"/>
  <c r="DV9" i="3"/>
  <c r="DW9" i="3"/>
  <c r="DX9" i="3"/>
  <c r="DY9" i="3"/>
  <c r="DZ9" i="3"/>
  <c r="EA9" i="3"/>
  <c r="EC9" i="3"/>
  <c r="ED9" i="3"/>
  <c r="EE9" i="3"/>
  <c r="EF9" i="3"/>
  <c r="EG9" i="3"/>
  <c r="EJ9" i="3"/>
  <c r="EK9" i="3"/>
  <c r="EL9" i="3"/>
  <c r="EM9" i="3"/>
  <c r="EN9" i="3"/>
  <c r="EO9" i="3"/>
  <c r="EP9" i="3"/>
  <c r="EQ9" i="3"/>
  <c r="ER9" i="3"/>
  <c r="DU10" i="3"/>
  <c r="DV10" i="3"/>
  <c r="DW10" i="3"/>
  <c r="DX10" i="3"/>
  <c r="DY10" i="3"/>
  <c r="DZ10" i="3"/>
  <c r="EA10" i="3"/>
  <c r="EC10" i="3"/>
  <c r="ED10" i="3"/>
  <c r="EE10" i="3"/>
  <c r="EF10" i="3"/>
  <c r="EG10" i="3"/>
  <c r="EJ10" i="3"/>
  <c r="EK10" i="3"/>
  <c r="EL10" i="3"/>
  <c r="EM10" i="3"/>
  <c r="EN10" i="3"/>
  <c r="EO10" i="3"/>
  <c r="EP10" i="3"/>
  <c r="EQ10" i="3"/>
  <c r="ER10" i="3"/>
  <c r="DU11" i="3"/>
  <c r="DV11" i="3"/>
  <c r="DW11" i="3"/>
  <c r="DX11" i="3"/>
  <c r="DY11" i="3"/>
  <c r="DZ11" i="3"/>
  <c r="EA11" i="3"/>
  <c r="EC11" i="3"/>
  <c r="ED11" i="3"/>
  <c r="EE11" i="3"/>
  <c r="EF11" i="3"/>
  <c r="EG11" i="3"/>
  <c r="EJ11" i="3"/>
  <c r="EK11" i="3"/>
  <c r="EL11" i="3"/>
  <c r="EM11" i="3"/>
  <c r="EN11" i="3"/>
  <c r="EO11" i="3"/>
  <c r="EP11" i="3"/>
  <c r="EQ11" i="3"/>
  <c r="ER11" i="3"/>
  <c r="DU12" i="3"/>
  <c r="DV12" i="3"/>
  <c r="DW12" i="3"/>
  <c r="DX12" i="3"/>
  <c r="DY12" i="3"/>
  <c r="DZ12" i="3"/>
  <c r="EA12" i="3"/>
  <c r="EC12" i="3"/>
  <c r="ED12" i="3"/>
  <c r="EE12" i="3"/>
  <c r="EF12" i="3"/>
  <c r="EG12" i="3"/>
  <c r="EJ12" i="3"/>
  <c r="EK12" i="3"/>
  <c r="EL12" i="3"/>
  <c r="EM12" i="3"/>
  <c r="EN12" i="3"/>
  <c r="EO12" i="3"/>
  <c r="EP12" i="3"/>
  <c r="EQ12" i="3"/>
  <c r="ER12" i="3"/>
  <c r="DU13" i="3"/>
  <c r="DV13" i="3"/>
  <c r="DW13" i="3"/>
  <c r="DX13" i="3"/>
  <c r="DY13" i="3"/>
  <c r="DZ13" i="3"/>
  <c r="EA13" i="3"/>
  <c r="EC13" i="3"/>
  <c r="ED13" i="3"/>
  <c r="EE13" i="3"/>
  <c r="EF13" i="3"/>
  <c r="EG13" i="3"/>
  <c r="EJ13" i="3"/>
  <c r="EK13" i="3"/>
  <c r="EL13" i="3"/>
  <c r="EM13" i="3"/>
  <c r="EN13" i="3"/>
  <c r="EO13" i="3"/>
  <c r="EP13" i="3"/>
  <c r="EQ13" i="3"/>
  <c r="ER13" i="3"/>
  <c r="DU14" i="3"/>
  <c r="DV14" i="3"/>
  <c r="DW14" i="3"/>
  <c r="DX14" i="3"/>
  <c r="DY14" i="3"/>
  <c r="DZ14" i="3"/>
  <c r="EA14" i="3"/>
  <c r="EC14" i="3"/>
  <c r="ED14" i="3"/>
  <c r="EE14" i="3"/>
  <c r="EF14" i="3"/>
  <c r="EG14" i="3"/>
  <c r="EJ14" i="3"/>
  <c r="EK14" i="3"/>
  <c r="EL14" i="3"/>
  <c r="EM14" i="3"/>
  <c r="EN14" i="3"/>
  <c r="EO14" i="3"/>
  <c r="EP14" i="3"/>
  <c r="EQ14" i="3"/>
  <c r="ER14" i="3"/>
  <c r="DU15" i="3"/>
  <c r="DV15" i="3"/>
  <c r="DW15" i="3"/>
  <c r="DX15" i="3"/>
  <c r="DY15" i="3"/>
  <c r="DZ15" i="3"/>
  <c r="EA15" i="3"/>
  <c r="EC15" i="3"/>
  <c r="ED15" i="3"/>
  <c r="EE15" i="3"/>
  <c r="EF15" i="3"/>
  <c r="EG15" i="3"/>
  <c r="EJ15" i="3"/>
  <c r="EK15" i="3"/>
  <c r="EL15" i="3"/>
  <c r="EM15" i="3"/>
  <c r="EN15" i="3"/>
  <c r="EO15" i="3"/>
  <c r="EP15" i="3"/>
  <c r="EQ15" i="3"/>
  <c r="ER15" i="3"/>
  <c r="DU16" i="3"/>
  <c r="DV16" i="3"/>
  <c r="DW16" i="3"/>
  <c r="DX16" i="3"/>
  <c r="DY16" i="3"/>
  <c r="DZ16" i="3"/>
  <c r="EA16" i="3"/>
  <c r="EC16" i="3"/>
  <c r="ED16" i="3"/>
  <c r="EE16" i="3"/>
  <c r="EF16" i="3"/>
  <c r="EG16" i="3"/>
  <c r="EJ16" i="3"/>
  <c r="EK16" i="3"/>
  <c r="EL16" i="3"/>
  <c r="EM16" i="3"/>
  <c r="EN16" i="3"/>
  <c r="EO16" i="3"/>
  <c r="EP16" i="3"/>
  <c r="EQ16" i="3"/>
  <c r="ER16" i="3"/>
  <c r="DU17" i="3"/>
  <c r="DV17" i="3"/>
  <c r="DW17" i="3"/>
  <c r="DX17" i="3"/>
  <c r="DY17" i="3"/>
  <c r="DZ17" i="3"/>
  <c r="EA17" i="3"/>
  <c r="EC17" i="3"/>
  <c r="ED17" i="3"/>
  <c r="EE17" i="3"/>
  <c r="EF17" i="3"/>
  <c r="EG17" i="3"/>
  <c r="EJ17" i="3"/>
  <c r="EK17" i="3"/>
  <c r="EL17" i="3"/>
  <c r="EM17" i="3"/>
  <c r="EN17" i="3"/>
  <c r="EO17" i="3"/>
  <c r="EP17" i="3"/>
  <c r="EQ17" i="3"/>
  <c r="ER17" i="3"/>
  <c r="DU18" i="3"/>
  <c r="DV18" i="3"/>
  <c r="DW18" i="3"/>
  <c r="DX18" i="3"/>
  <c r="DY18" i="3"/>
  <c r="DZ18" i="3"/>
  <c r="EA18" i="3"/>
  <c r="EC18" i="3"/>
  <c r="ED18" i="3"/>
  <c r="EE18" i="3"/>
  <c r="EF18" i="3"/>
  <c r="EG18" i="3"/>
  <c r="EJ18" i="3"/>
  <c r="EK18" i="3"/>
  <c r="EL18" i="3"/>
  <c r="EM18" i="3"/>
  <c r="EN18" i="3"/>
  <c r="EO18" i="3"/>
  <c r="EP18" i="3"/>
  <c r="EQ18" i="3"/>
  <c r="ER18" i="3"/>
  <c r="DU19" i="3"/>
  <c r="DV19" i="3"/>
  <c r="DW19" i="3"/>
  <c r="DX19" i="3"/>
  <c r="DY19" i="3"/>
  <c r="DZ19" i="3"/>
  <c r="EA19" i="3"/>
  <c r="EC19" i="3"/>
  <c r="ED19" i="3"/>
  <c r="EE19" i="3"/>
  <c r="EF19" i="3"/>
  <c r="EG19" i="3"/>
  <c r="EJ19" i="3"/>
  <c r="EK19" i="3"/>
  <c r="EL19" i="3"/>
  <c r="EM19" i="3"/>
  <c r="EN19" i="3"/>
  <c r="EO19" i="3"/>
  <c r="EP19" i="3"/>
  <c r="EQ19" i="3"/>
  <c r="ER19" i="3"/>
  <c r="DU20" i="3"/>
  <c r="DV20" i="3"/>
  <c r="DW20" i="3"/>
  <c r="DX20" i="3"/>
  <c r="DY20" i="3"/>
  <c r="DZ20" i="3"/>
  <c r="EA20" i="3"/>
  <c r="EC20" i="3"/>
  <c r="ED20" i="3"/>
  <c r="EE20" i="3"/>
  <c r="EF20" i="3"/>
  <c r="EG20" i="3"/>
  <c r="EJ20" i="3"/>
  <c r="EK20" i="3"/>
  <c r="EL20" i="3"/>
  <c r="EM20" i="3"/>
  <c r="EN20" i="3"/>
  <c r="EO20" i="3"/>
  <c r="EP20" i="3"/>
  <c r="EQ20" i="3"/>
  <c r="ER20" i="3"/>
  <c r="DU21" i="3"/>
  <c r="DV21" i="3"/>
  <c r="DW21" i="3"/>
  <c r="DX21" i="3"/>
  <c r="DY21" i="3"/>
  <c r="DZ21" i="3"/>
  <c r="EA21" i="3"/>
  <c r="EC21" i="3"/>
  <c r="ED21" i="3"/>
  <c r="EE21" i="3"/>
  <c r="EF21" i="3"/>
  <c r="EG21" i="3"/>
  <c r="EJ21" i="3"/>
  <c r="EK21" i="3"/>
  <c r="EL21" i="3"/>
  <c r="EM21" i="3"/>
  <c r="EN21" i="3"/>
  <c r="EO21" i="3"/>
  <c r="EP21" i="3"/>
  <c r="EQ21" i="3"/>
  <c r="ER21" i="3"/>
  <c r="DU22" i="3"/>
  <c r="DV22" i="3"/>
  <c r="DW22" i="3"/>
  <c r="DX22" i="3"/>
  <c r="DY22" i="3"/>
  <c r="DZ22" i="3"/>
  <c r="EA22" i="3"/>
  <c r="EC22" i="3"/>
  <c r="ED22" i="3"/>
  <c r="EE22" i="3"/>
  <c r="EF22" i="3"/>
  <c r="EG22" i="3"/>
  <c r="EJ22" i="3"/>
  <c r="EK22" i="3"/>
  <c r="EL22" i="3"/>
  <c r="EM22" i="3"/>
  <c r="EN22" i="3"/>
  <c r="EO22" i="3"/>
  <c r="EP22" i="3"/>
  <c r="EQ22" i="3"/>
  <c r="ER22" i="3"/>
  <c r="DU23" i="3"/>
  <c r="DV23" i="3"/>
  <c r="DW23" i="3"/>
  <c r="DX23" i="3"/>
  <c r="DY23" i="3"/>
  <c r="DZ23" i="3"/>
  <c r="EA23" i="3"/>
  <c r="EC23" i="3"/>
  <c r="ED23" i="3"/>
  <c r="EE23" i="3"/>
  <c r="EF23" i="3"/>
  <c r="EG23" i="3"/>
  <c r="EJ23" i="3"/>
  <c r="EK23" i="3"/>
  <c r="EL23" i="3"/>
  <c r="EM23" i="3"/>
  <c r="EN23" i="3"/>
  <c r="EO23" i="3"/>
  <c r="EP23" i="3"/>
  <c r="EQ23" i="3"/>
  <c r="ER23" i="3"/>
  <c r="DU24" i="3"/>
  <c r="DV24" i="3"/>
  <c r="DW24" i="3"/>
  <c r="DX24" i="3"/>
  <c r="DY24" i="3"/>
  <c r="DZ24" i="3"/>
  <c r="EA24" i="3"/>
  <c r="EC24" i="3"/>
  <c r="ED24" i="3"/>
  <c r="EE24" i="3"/>
  <c r="EF24" i="3"/>
  <c r="EG24" i="3"/>
  <c r="EJ24" i="3"/>
  <c r="EK24" i="3"/>
  <c r="EL24" i="3"/>
  <c r="EM24" i="3"/>
  <c r="EN24" i="3"/>
  <c r="EO24" i="3"/>
  <c r="EP24" i="3"/>
  <c r="EQ24" i="3"/>
  <c r="ER24" i="3"/>
  <c r="DU25" i="3"/>
  <c r="DV25" i="3"/>
  <c r="DW25" i="3"/>
  <c r="DX25" i="3"/>
  <c r="DY25" i="3"/>
  <c r="DZ25" i="3"/>
  <c r="EA25" i="3"/>
  <c r="EC25" i="3"/>
  <c r="ED25" i="3"/>
  <c r="EE25" i="3"/>
  <c r="EF25" i="3"/>
  <c r="EG25" i="3"/>
  <c r="EJ25" i="3"/>
  <c r="EK25" i="3"/>
  <c r="EL25" i="3"/>
  <c r="EM25" i="3"/>
  <c r="EN25" i="3"/>
  <c r="EO25" i="3"/>
  <c r="EP25" i="3"/>
  <c r="EQ25" i="3"/>
  <c r="ER25" i="3"/>
  <c r="DU26" i="3"/>
  <c r="DV26" i="3"/>
  <c r="DW26" i="3"/>
  <c r="DX26" i="3"/>
  <c r="DY26" i="3"/>
  <c r="DZ26" i="3"/>
  <c r="EA26" i="3"/>
  <c r="EC26" i="3"/>
  <c r="ED26" i="3"/>
  <c r="EE26" i="3"/>
  <c r="EF26" i="3"/>
  <c r="EG26" i="3"/>
  <c r="EJ26" i="3"/>
  <c r="EK26" i="3"/>
  <c r="EL26" i="3"/>
  <c r="EM26" i="3"/>
  <c r="EN26" i="3"/>
  <c r="EO26" i="3"/>
  <c r="EP26" i="3"/>
  <c r="EQ26" i="3"/>
  <c r="ER26" i="3"/>
  <c r="DU27" i="3"/>
  <c r="DV27" i="3"/>
  <c r="DW27" i="3"/>
  <c r="DX27" i="3"/>
  <c r="DY27" i="3"/>
  <c r="DZ27" i="3"/>
  <c r="EA27" i="3"/>
  <c r="EC27" i="3"/>
  <c r="ED27" i="3"/>
  <c r="EE27" i="3"/>
  <c r="EF27" i="3"/>
  <c r="EG27" i="3"/>
  <c r="EJ27" i="3"/>
  <c r="EK27" i="3"/>
  <c r="EL27" i="3"/>
  <c r="EM27" i="3"/>
  <c r="EN27" i="3"/>
  <c r="EO27" i="3"/>
  <c r="EP27" i="3"/>
  <c r="EQ27" i="3"/>
  <c r="ER27" i="3"/>
  <c r="DU28" i="3"/>
  <c r="DV28" i="3"/>
  <c r="DW28" i="3"/>
  <c r="DX28" i="3"/>
  <c r="DY28" i="3"/>
  <c r="DZ28" i="3"/>
  <c r="EA28" i="3"/>
  <c r="EC28" i="3"/>
  <c r="ED28" i="3"/>
  <c r="EE28" i="3"/>
  <c r="EF28" i="3"/>
  <c r="EG28" i="3"/>
  <c r="EJ28" i="3"/>
  <c r="EK28" i="3"/>
  <c r="EL28" i="3"/>
  <c r="EM28" i="3"/>
  <c r="EN28" i="3"/>
  <c r="EO28" i="3"/>
  <c r="EP28" i="3"/>
  <c r="EQ28" i="3"/>
  <c r="ER28" i="3"/>
  <c r="DU29" i="3"/>
  <c r="DV29" i="3"/>
  <c r="DW29" i="3"/>
  <c r="DX29" i="3"/>
  <c r="DY29" i="3"/>
  <c r="DZ29" i="3"/>
  <c r="EA29" i="3"/>
  <c r="EC29" i="3"/>
  <c r="ED29" i="3"/>
  <c r="EE29" i="3"/>
  <c r="EF29" i="3"/>
  <c r="EG29" i="3"/>
  <c r="EJ29" i="3"/>
  <c r="EK29" i="3"/>
  <c r="EL29" i="3"/>
  <c r="EM29" i="3"/>
  <c r="EN29" i="3"/>
  <c r="EO29" i="3"/>
  <c r="EP29" i="3"/>
  <c r="EQ29" i="3"/>
  <c r="ER29" i="3"/>
  <c r="DU30" i="3"/>
  <c r="DV30" i="3"/>
  <c r="DW30" i="3"/>
  <c r="DX30" i="3"/>
  <c r="DY30" i="3"/>
  <c r="DZ30" i="3"/>
  <c r="EA30" i="3"/>
  <c r="EC30" i="3"/>
  <c r="ED30" i="3"/>
  <c r="EE30" i="3"/>
  <c r="EF30" i="3"/>
  <c r="EG30" i="3"/>
  <c r="EJ30" i="3"/>
  <c r="EK30" i="3"/>
  <c r="EL30" i="3"/>
  <c r="EM30" i="3"/>
  <c r="EN30" i="3"/>
  <c r="EO30" i="3"/>
  <c r="EP30" i="3"/>
  <c r="EQ30" i="3"/>
  <c r="ER30" i="3"/>
  <c r="DU31" i="3"/>
  <c r="DV31" i="3"/>
  <c r="DW31" i="3"/>
  <c r="DX31" i="3"/>
  <c r="DY31" i="3"/>
  <c r="DZ31" i="3"/>
  <c r="EA31" i="3"/>
  <c r="EC31" i="3"/>
  <c r="ED31" i="3"/>
  <c r="EE31" i="3"/>
  <c r="EF31" i="3"/>
  <c r="EG31" i="3"/>
  <c r="EJ31" i="3"/>
  <c r="EK31" i="3"/>
  <c r="EL31" i="3"/>
  <c r="EM31" i="3"/>
  <c r="EN31" i="3"/>
  <c r="EO31" i="3"/>
  <c r="EP31" i="3"/>
  <c r="EQ31" i="3"/>
  <c r="ER31" i="3"/>
  <c r="DU32" i="3"/>
  <c r="DV32" i="3"/>
  <c r="DW32" i="3"/>
  <c r="DX32" i="3"/>
  <c r="DY32" i="3"/>
  <c r="DZ32" i="3"/>
  <c r="EA32" i="3"/>
  <c r="EC32" i="3"/>
  <c r="ED32" i="3"/>
  <c r="EE32" i="3"/>
  <c r="EF32" i="3"/>
  <c r="EG32" i="3"/>
  <c r="EJ32" i="3"/>
  <c r="EK32" i="3"/>
  <c r="EL32" i="3"/>
  <c r="EM32" i="3"/>
  <c r="EN32" i="3"/>
  <c r="EO32" i="3"/>
  <c r="EP32" i="3"/>
  <c r="EQ32" i="3"/>
  <c r="ER32" i="3"/>
  <c r="DU33" i="3"/>
  <c r="DV33" i="3"/>
  <c r="DW33" i="3"/>
  <c r="DX33" i="3"/>
  <c r="DY33" i="3"/>
  <c r="DZ33" i="3"/>
  <c r="EA33" i="3"/>
  <c r="EC33" i="3"/>
  <c r="ED33" i="3"/>
  <c r="EE33" i="3"/>
  <c r="EF33" i="3"/>
  <c r="EG33" i="3"/>
  <c r="EJ33" i="3"/>
  <c r="EK33" i="3"/>
  <c r="EL33" i="3"/>
  <c r="EM33" i="3"/>
  <c r="EN33" i="3"/>
  <c r="EO33" i="3"/>
  <c r="EP33" i="3"/>
  <c r="EQ33" i="3"/>
  <c r="ER33" i="3"/>
  <c r="DU34" i="3"/>
  <c r="DV34" i="3"/>
  <c r="DW34" i="3"/>
  <c r="DX34" i="3"/>
  <c r="DY34" i="3"/>
  <c r="DZ34" i="3"/>
  <c r="EA34" i="3"/>
  <c r="EC34" i="3"/>
  <c r="ED34" i="3"/>
  <c r="EE34" i="3"/>
  <c r="EF34" i="3"/>
  <c r="EG34" i="3"/>
  <c r="EJ34" i="3"/>
  <c r="EK34" i="3"/>
  <c r="EL34" i="3"/>
  <c r="EM34" i="3"/>
  <c r="EN34" i="3"/>
  <c r="EO34" i="3"/>
  <c r="EP34" i="3"/>
  <c r="EQ34" i="3"/>
  <c r="ER34" i="3"/>
  <c r="DU36" i="3"/>
  <c r="DV36" i="3"/>
  <c r="DW36" i="3"/>
  <c r="DX36" i="3"/>
  <c r="DY36" i="3"/>
  <c r="DZ36" i="3"/>
  <c r="EA36" i="3"/>
  <c r="EC36" i="3"/>
  <c r="ED36" i="3"/>
  <c r="EE36" i="3"/>
  <c r="EF36" i="3"/>
  <c r="EG36" i="3"/>
  <c r="EJ36" i="3"/>
  <c r="EK36" i="3"/>
  <c r="EL36" i="3"/>
  <c r="EM36" i="3"/>
  <c r="EN36" i="3"/>
  <c r="EO36" i="3"/>
  <c r="EP36" i="3"/>
  <c r="EQ36" i="3"/>
  <c r="ER36" i="3"/>
  <c r="DU37" i="3"/>
  <c r="DV37" i="3"/>
  <c r="DW37" i="3"/>
  <c r="DX37" i="3"/>
  <c r="DY37" i="3"/>
  <c r="DZ37" i="3"/>
  <c r="EA37" i="3"/>
  <c r="EC37" i="3"/>
  <c r="ED37" i="3"/>
  <c r="EE37" i="3"/>
  <c r="EF37" i="3"/>
  <c r="EG37" i="3"/>
  <c r="EJ37" i="3"/>
  <c r="EK37" i="3"/>
  <c r="EL37" i="3"/>
  <c r="EM37" i="3"/>
  <c r="EN37" i="3"/>
  <c r="EO37" i="3"/>
  <c r="EP37" i="3"/>
  <c r="EQ37" i="3"/>
  <c r="ER37" i="3"/>
  <c r="DU38" i="3"/>
  <c r="DV38" i="3"/>
  <c r="DW38" i="3"/>
  <c r="DX38" i="3"/>
  <c r="DY38" i="3"/>
  <c r="DZ38" i="3"/>
  <c r="EA38" i="3"/>
  <c r="EC38" i="3"/>
  <c r="ED38" i="3"/>
  <c r="EE38" i="3"/>
  <c r="EF38" i="3"/>
  <c r="EG38" i="3"/>
  <c r="EJ38" i="3"/>
  <c r="EK38" i="3"/>
  <c r="EL38" i="3"/>
  <c r="EM38" i="3"/>
  <c r="EN38" i="3"/>
  <c r="EO38" i="3"/>
  <c r="EP38" i="3"/>
  <c r="EQ38" i="3"/>
  <c r="ER38" i="3"/>
  <c r="DU39" i="3"/>
  <c r="DV39" i="3"/>
  <c r="DW39" i="3"/>
  <c r="DX39" i="3"/>
  <c r="DY39" i="3"/>
  <c r="DZ39" i="3"/>
  <c r="EA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M40" i="3" l="1"/>
  <c r="EE40" i="3"/>
  <c r="EL40" i="3"/>
  <c r="EQ40" i="3"/>
  <c r="EP40" i="3"/>
  <c r="DX40" i="3"/>
  <c r="DW40" i="3"/>
  <c r="EA40" i="3"/>
  <c r="ER40" i="3"/>
  <c r="ED40" i="3"/>
  <c r="EO40" i="3"/>
  <c r="EJ40" i="3"/>
  <c r="EN40" i="3"/>
  <c r="EK40" i="3"/>
  <c r="EF40" i="3"/>
  <c r="EC40" i="3"/>
  <c r="EG40" i="3"/>
  <c r="EB38" i="3"/>
  <c r="EB33" i="3"/>
  <c r="EB29" i="3"/>
  <c r="EB25" i="3"/>
  <c r="EB21" i="3"/>
  <c r="EB17" i="3"/>
  <c r="EB13" i="3"/>
  <c r="EB9" i="3"/>
  <c r="EB39" i="3"/>
  <c r="EB34" i="3"/>
  <c r="EB30" i="3"/>
  <c r="EB26" i="3"/>
  <c r="EB22" i="3"/>
  <c r="EB18" i="3"/>
  <c r="EB14" i="3"/>
  <c r="EB10" i="3"/>
  <c r="DY40" i="3"/>
  <c r="EB6" i="3"/>
  <c r="EB36" i="3"/>
  <c r="DZ40" i="3"/>
  <c r="DV40" i="3"/>
  <c r="EB31" i="3"/>
  <c r="EB27" i="3"/>
  <c r="EB23" i="3"/>
  <c r="EB19" i="3"/>
  <c r="EB15" i="3"/>
  <c r="EB11" i="3"/>
  <c r="EB7" i="3"/>
  <c r="EB37" i="3"/>
  <c r="EB32" i="3"/>
  <c r="EB28" i="3"/>
  <c r="EB24" i="3"/>
  <c r="EB20" i="3"/>
  <c r="EB16" i="3"/>
  <c r="EB12" i="3"/>
  <c r="EB8" i="3"/>
  <c r="DU40" i="3"/>
  <c r="ET40" i="3"/>
  <c r="EB40" i="3" l="1"/>
  <c r="CQ42" i="3" l="1"/>
  <c r="CF42" i="3"/>
  <c r="CL42" i="3"/>
  <c r="D5" i="5"/>
  <c r="D31" i="4" l="1"/>
  <c r="G13" i="4" l="1"/>
  <c r="G17" i="4"/>
  <c r="J29" i="4"/>
  <c r="D25" i="4"/>
  <c r="J28" i="4"/>
  <c r="J22" i="4"/>
  <c r="D30" i="4"/>
  <c r="J25" i="4"/>
  <c r="G9" i="4"/>
  <c r="G26" i="4"/>
  <c r="D7" i="4"/>
  <c r="B33" i="4"/>
  <c r="C12" i="5" s="1"/>
  <c r="F33" i="4"/>
  <c r="N33" i="4"/>
  <c r="D19" i="4"/>
  <c r="G22" i="4"/>
  <c r="J13" i="4"/>
  <c r="J11" i="4"/>
  <c r="G23" i="4"/>
  <c r="J8" i="4"/>
  <c r="G8" i="4"/>
  <c r="D17" i="4"/>
  <c r="J9" i="4"/>
  <c r="G16" i="4"/>
  <c r="G12" i="4"/>
  <c r="G15" i="4"/>
  <c r="D27" i="4"/>
  <c r="J24" i="4"/>
  <c r="J30" i="4"/>
  <c r="J19" i="4"/>
  <c r="J23" i="4"/>
  <c r="K33" i="4"/>
  <c r="J32" i="4"/>
  <c r="G31" i="4"/>
  <c r="G10" i="4"/>
  <c r="G19" i="4"/>
  <c r="J12" i="4"/>
  <c r="J20" i="4"/>
  <c r="D15" i="4"/>
  <c r="D16" i="4"/>
  <c r="G32" i="4"/>
  <c r="D21" i="4"/>
  <c r="D24" i="4"/>
  <c r="G7" i="4"/>
  <c r="E33" i="4"/>
  <c r="D32" i="4"/>
  <c r="J14" i="4"/>
  <c r="S33" i="4"/>
  <c r="D13" i="4"/>
  <c r="G30" i="4"/>
  <c r="G11" i="4"/>
  <c r="G24" i="4"/>
  <c r="J17" i="4"/>
  <c r="U33" i="4"/>
  <c r="T33" i="4"/>
  <c r="G20" i="4"/>
  <c r="D18" i="4"/>
  <c r="G21" i="4"/>
  <c r="G27" i="4"/>
  <c r="J15" i="4"/>
  <c r="D22" i="4"/>
  <c r="G14" i="4"/>
  <c r="J18" i="4"/>
  <c r="G29" i="4"/>
  <c r="J7" i="4"/>
  <c r="H33" i="4"/>
  <c r="C33" i="4"/>
  <c r="D20" i="4"/>
  <c r="D26" i="4"/>
  <c r="J27" i="4"/>
  <c r="D14" i="4"/>
  <c r="J10" i="4"/>
  <c r="Q33" i="4"/>
  <c r="O33" i="4"/>
  <c r="J31" i="4"/>
  <c r="D28" i="4"/>
  <c r="G25" i="4"/>
  <c r="D10" i="4"/>
  <c r="P33" i="4"/>
  <c r="G28" i="4"/>
  <c r="M33" i="4"/>
  <c r="G18" i="4"/>
  <c r="J26" i="4"/>
  <c r="D12" i="4"/>
  <c r="R33" i="4"/>
  <c r="D8" i="4"/>
  <c r="D11" i="4"/>
  <c r="D29" i="4"/>
  <c r="D23" i="4"/>
  <c r="J21" i="4"/>
  <c r="J16" i="4"/>
  <c r="D9" i="4"/>
  <c r="I33" i="4"/>
  <c r="L13" i="4" l="1"/>
  <c r="C16" i="5"/>
  <c r="C13" i="5"/>
  <c r="C17" i="5"/>
  <c r="C18" i="5"/>
  <c r="C14" i="5"/>
  <c r="C15" i="5"/>
  <c r="L25" i="4"/>
  <c r="L29" i="4"/>
  <c r="L12" i="4"/>
  <c r="L30" i="4"/>
  <c r="L32" i="4"/>
  <c r="L9" i="4"/>
  <c r="L31" i="4"/>
  <c r="L17" i="4"/>
  <c r="L10" i="4"/>
  <c r="L23" i="4"/>
  <c r="L22" i="4"/>
  <c r="L11" i="4"/>
  <c r="L20" i="4"/>
  <c r="L8" i="4"/>
  <c r="L14" i="4"/>
  <c r="L24" i="4"/>
  <c r="G33" i="4"/>
  <c r="L16" i="4"/>
  <c r="L15" i="4"/>
  <c r="L27" i="4"/>
  <c r="L21" i="4"/>
  <c r="L19" i="4"/>
  <c r="L28" i="4"/>
  <c r="L26" i="4"/>
  <c r="J33" i="4"/>
  <c r="L18" i="4"/>
  <c r="L7" i="4"/>
  <c r="D33" i="4"/>
  <c r="D12" i="5" l="1"/>
  <c r="C19" i="5" s="1"/>
  <c r="L33" i="4"/>
  <c r="LA24" i="3" l="1"/>
  <c r="LB24" i="3"/>
  <c r="GF24" i="3"/>
  <c r="GG24" i="3"/>
  <c r="FG24" i="3"/>
  <c r="FH24" i="3"/>
  <c r="EH24" i="3"/>
  <c r="EI24" i="3"/>
  <c r="LA9" i="3"/>
  <c r="LB9" i="3"/>
  <c r="GF9" i="3"/>
  <c r="GG9" i="3"/>
  <c r="FG9" i="3"/>
  <c r="FH9" i="3"/>
  <c r="EI9" i="3"/>
  <c r="EH9" i="3"/>
  <c r="LB37" i="3"/>
  <c r="LA37" i="3"/>
  <c r="GF37" i="3"/>
  <c r="GG37" i="3"/>
  <c r="FG37" i="3"/>
  <c r="FH37" i="3"/>
  <c r="EI37" i="3"/>
  <c r="EH37" i="3"/>
  <c r="LA29" i="3"/>
  <c r="LB29" i="3"/>
  <c r="GF29" i="3"/>
  <c r="GG29" i="3"/>
  <c r="FH29" i="3"/>
  <c r="FG29" i="3"/>
  <c r="EH29" i="3"/>
  <c r="EI29" i="3"/>
  <c r="LB28" i="3"/>
  <c r="LA28" i="3"/>
  <c r="GF28" i="3"/>
  <c r="GG28" i="3"/>
  <c r="FH28" i="3"/>
  <c r="FG28" i="3"/>
  <c r="EH28" i="3"/>
  <c r="EI28" i="3"/>
  <c r="LA30" i="3"/>
  <c r="LB30" i="3"/>
  <c r="GF30" i="3"/>
  <c r="GG30" i="3"/>
  <c r="FH30" i="3"/>
  <c r="FG30" i="3"/>
  <c r="EH30" i="3"/>
  <c r="EI30" i="3"/>
  <c r="LB34" i="3"/>
  <c r="LA34" i="3"/>
  <c r="GG34" i="3"/>
  <c r="GF34" i="3"/>
  <c r="FG34" i="3"/>
  <c r="FH34" i="3"/>
  <c r="EH34" i="3"/>
  <c r="EI34" i="3"/>
  <c r="LA38" i="3"/>
  <c r="LB38" i="3"/>
  <c r="GG38" i="3"/>
  <c r="GF38" i="3"/>
  <c r="FG38" i="3"/>
  <c r="FH38" i="3"/>
  <c r="EH38" i="3"/>
  <c r="EI38" i="3"/>
  <c r="LA8" i="3"/>
  <c r="LB8" i="3"/>
  <c r="GF8" i="3"/>
  <c r="GG8" i="3"/>
  <c r="FH8" i="3"/>
  <c r="FG8" i="3"/>
  <c r="EH8" i="3"/>
  <c r="EI8" i="3"/>
  <c r="LA26" i="3"/>
  <c r="LB26" i="3"/>
  <c r="GF26" i="3"/>
  <c r="GG26" i="3"/>
  <c r="FG26" i="3"/>
  <c r="FH26" i="3"/>
  <c r="EH26" i="3"/>
  <c r="EI26" i="3"/>
  <c r="LB19" i="3"/>
  <c r="LA19" i="3"/>
  <c r="GG19" i="3"/>
  <c r="GF19" i="3"/>
  <c r="FH19" i="3"/>
  <c r="FG19" i="3"/>
  <c r="EH19" i="3"/>
  <c r="EI19" i="3"/>
  <c r="LA39" i="3"/>
  <c r="LB39" i="3"/>
  <c r="LA36" i="3"/>
  <c r="LB36" i="3"/>
  <c r="GG36" i="3"/>
  <c r="GF36" i="3"/>
  <c r="FG36" i="3"/>
  <c r="FH36" i="3"/>
  <c r="EH36" i="3"/>
  <c r="EI36" i="3"/>
  <c r="LA35" i="3"/>
  <c r="LB35" i="3"/>
  <c r="LA12" i="3"/>
  <c r="LB12" i="3"/>
  <c r="GF12" i="3"/>
  <c r="GG12" i="3"/>
  <c r="FG12" i="3"/>
  <c r="FH12" i="3"/>
  <c r="EH12" i="3"/>
  <c r="EI12" i="3"/>
  <c r="LB22" i="3"/>
  <c r="LA22" i="3"/>
  <c r="GF22" i="3"/>
  <c r="GG22" i="3"/>
  <c r="FG22" i="3"/>
  <c r="FH22" i="3"/>
  <c r="EH22" i="3"/>
  <c r="EI22" i="3"/>
  <c r="LB31" i="3"/>
  <c r="LA31" i="3"/>
  <c r="GG31" i="3"/>
  <c r="GF31" i="3"/>
  <c r="FH31" i="3"/>
  <c r="FG31" i="3"/>
  <c r="EH31" i="3"/>
  <c r="EI31" i="3"/>
  <c r="LA20" i="3"/>
  <c r="LB20" i="3"/>
  <c r="GF20" i="3"/>
  <c r="GG20" i="3"/>
  <c r="FG20" i="3"/>
  <c r="FH20" i="3"/>
  <c r="EH20" i="3"/>
  <c r="EI20" i="3"/>
  <c r="LA18" i="3"/>
  <c r="LB18" i="3"/>
  <c r="GF18" i="3"/>
  <c r="GG18" i="3"/>
  <c r="FH18" i="3"/>
  <c r="FG18" i="3"/>
  <c r="EH18" i="3"/>
  <c r="EI18" i="3"/>
  <c r="LA33" i="3"/>
  <c r="LB33" i="3"/>
  <c r="GF33" i="3"/>
  <c r="GG33" i="3"/>
  <c r="FG33" i="3"/>
  <c r="FH33" i="3"/>
  <c r="EI33" i="3"/>
  <c r="EH33" i="3"/>
  <c r="LA32" i="3"/>
  <c r="LB32" i="3"/>
  <c r="GG32" i="3"/>
  <c r="GF32" i="3"/>
  <c r="FH32" i="3"/>
  <c r="FG32" i="3"/>
  <c r="EH32" i="3"/>
  <c r="EI32" i="3"/>
  <c r="LA17" i="3"/>
  <c r="LB17" i="3"/>
  <c r="GF17" i="3"/>
  <c r="GG17" i="3"/>
  <c r="FH17" i="3"/>
  <c r="FG17" i="3"/>
  <c r="EH17" i="3"/>
  <c r="EI17" i="3"/>
  <c r="LA14" i="3"/>
  <c r="LB14" i="3"/>
  <c r="GF14" i="3"/>
  <c r="GG14" i="3"/>
  <c r="FG14" i="3"/>
  <c r="FH14" i="3"/>
  <c r="EH14" i="3"/>
  <c r="EI14" i="3"/>
  <c r="LA10" i="3"/>
  <c r="LB10" i="3"/>
  <c r="GF10" i="3"/>
  <c r="GG10" i="3"/>
  <c r="FG10" i="3"/>
  <c r="FH10" i="3"/>
  <c r="EH10" i="3"/>
  <c r="EI10" i="3"/>
  <c r="LA27" i="3"/>
  <c r="LB27" i="3"/>
  <c r="GF27" i="3"/>
  <c r="GG27" i="3"/>
  <c r="FG27" i="3"/>
  <c r="FH27" i="3"/>
  <c r="EH27" i="3"/>
  <c r="EI27" i="3"/>
  <c r="LA25" i="3"/>
  <c r="LB25" i="3"/>
  <c r="GF25" i="3"/>
  <c r="GG25" i="3"/>
  <c r="FG25" i="3"/>
  <c r="FH25" i="3"/>
  <c r="EH25" i="3"/>
  <c r="EI25" i="3"/>
  <c r="LA15" i="3"/>
  <c r="LB15" i="3"/>
  <c r="GF15" i="3"/>
  <c r="GG15" i="3"/>
  <c r="FG15" i="3"/>
  <c r="FH15" i="3"/>
  <c r="EH15" i="3"/>
  <c r="EI15" i="3"/>
  <c r="LA21" i="3"/>
  <c r="LB21" i="3"/>
  <c r="GF21" i="3"/>
  <c r="GG21" i="3"/>
  <c r="FG21" i="3"/>
  <c r="FH21" i="3"/>
  <c r="EI21" i="3"/>
  <c r="EH21" i="3"/>
  <c r="LA13" i="3"/>
  <c r="LB13" i="3"/>
  <c r="GF13" i="3"/>
  <c r="GG13" i="3"/>
  <c r="FG13" i="3"/>
  <c r="FH13" i="3"/>
  <c r="EH13" i="3"/>
  <c r="EI13" i="3"/>
  <c r="LA11" i="3"/>
  <c r="LB11" i="3"/>
  <c r="GF11" i="3"/>
  <c r="GG11" i="3"/>
  <c r="FG11" i="3"/>
  <c r="FH11" i="3"/>
  <c r="EI11" i="3"/>
  <c r="EH11" i="3"/>
  <c r="LA6" i="3"/>
  <c r="LB6" i="3"/>
  <c r="GF6" i="3"/>
  <c r="GG6" i="3"/>
  <c r="FH6" i="3"/>
  <c r="FG6" i="3"/>
  <c r="EH6" i="3"/>
  <c r="EI6" i="3"/>
  <c r="LB16" i="3"/>
  <c r="LA16" i="3"/>
  <c r="GF16" i="3"/>
  <c r="GG16" i="3"/>
  <c r="FH16" i="3"/>
  <c r="FG16" i="3"/>
  <c r="EH16" i="3"/>
  <c r="EI16" i="3"/>
  <c r="LA23" i="3"/>
  <c r="LB23" i="3"/>
  <c r="GF23" i="3"/>
  <c r="GG23" i="3"/>
  <c r="FG23" i="3"/>
  <c r="FH23" i="3"/>
  <c r="EI23" i="3"/>
  <c r="EH23" i="3"/>
  <c r="LA7" i="3"/>
  <c r="LB7" i="3"/>
  <c r="GG7" i="3"/>
  <c r="GF7" i="3"/>
  <c r="FH7" i="3"/>
  <c r="FG7" i="3"/>
  <c r="EH7" i="3"/>
  <c r="EI7" i="3"/>
  <c r="EI40" i="3" l="1"/>
  <c r="EH40" i="3"/>
  <c r="FG40" i="3"/>
  <c r="FH40" i="3"/>
  <c r="GG40" i="3"/>
  <c r="GF40" i="3"/>
  <c r="LB40" i="3"/>
  <c r="LA40" i="3"/>
  <c r="CJ42" i="3" l="1"/>
</calcChain>
</file>

<file path=xl/sharedStrings.xml><?xml version="1.0" encoding="utf-8"?>
<sst xmlns="http://schemas.openxmlformats.org/spreadsheetml/2006/main" count="9512" uniqueCount="1947">
  <si>
    <t>Data Dosen Universitas Kristen Maranatha</t>
  </si>
  <si>
    <t>data DSDI s.d. 1 Januari 2026</t>
  </si>
  <si>
    <t>No.</t>
  </si>
  <si>
    <t>NIK</t>
  </si>
  <si>
    <t>Nama Pegawai</t>
  </si>
  <si>
    <t>Status</t>
  </si>
  <si>
    <t>Jab. Akademik</t>
  </si>
  <si>
    <t>TMT JA Terakhir</t>
  </si>
  <si>
    <t>Golongan</t>
  </si>
  <si>
    <t>Pendidikan Terakhir</t>
  </si>
  <si>
    <t>Status Serdos</t>
  </si>
  <si>
    <t>No Registrasi</t>
  </si>
  <si>
    <t>Status Registrasi PDDIKTI</t>
  </si>
  <si>
    <t>NIDN</t>
  </si>
  <si>
    <t>NIDK</t>
  </si>
  <si>
    <t>NUPTK</t>
  </si>
  <si>
    <t>Fakultas</t>
  </si>
  <si>
    <t>Program Studi</t>
  </si>
  <si>
    <t>Tgl. Lahir</t>
  </si>
  <si>
    <t>Usia s.d. 1 Desember 2025</t>
  </si>
  <si>
    <t>Gender</t>
  </si>
  <si>
    <t>Agama</t>
  </si>
  <si>
    <t>Keterangan</t>
  </si>
  <si>
    <t>dr. Jeanny Ervie Ladi, M.Kes.</t>
  </si>
  <si>
    <t>DPK</t>
  </si>
  <si>
    <t>Lektor</t>
  </si>
  <si>
    <t>01-09-2022</t>
  </si>
  <si>
    <t>IIID</t>
  </si>
  <si>
    <t>S2</t>
  </si>
  <si>
    <t>Belum</t>
  </si>
  <si>
    <t>8960111024</t>
  </si>
  <si>
    <t>Fakultas Kedokteran</t>
  </si>
  <si>
    <t>Program Sarjana Pendidikan Dokter Fakultas Kedokteran</t>
  </si>
  <si>
    <t>Wanita</t>
  </si>
  <si>
    <t>Katolik</t>
  </si>
  <si>
    <t>dr. Budi Liem, M.Med.</t>
  </si>
  <si>
    <t>DT</t>
  </si>
  <si>
    <t>Asisten Ahli</t>
  </si>
  <si>
    <t>01-11-2011</t>
  </si>
  <si>
    <t>IVA</t>
  </si>
  <si>
    <t>Sudah</t>
  </si>
  <si>
    <t>0428086103</t>
  </si>
  <si>
    <t>8160739640130113</t>
  </si>
  <si>
    <t>Program Pendidikan Profesi Dokter Fakultas Kedokteran</t>
  </si>
  <si>
    <t>Pria</t>
  </si>
  <si>
    <t>Kristen</t>
  </si>
  <si>
    <t>dr. Franky Saputra Supriady, Sp.A.</t>
  </si>
  <si>
    <t>01-08-2022</t>
  </si>
  <si>
    <t>Sp.1</t>
  </si>
  <si>
    <t>0408016102</t>
  </si>
  <si>
    <t>2440739640130072</t>
  </si>
  <si>
    <t>dr. Sijani Prahastuti, M.Kes.</t>
  </si>
  <si>
    <t>Lektor Kepala</t>
  </si>
  <si>
    <t>01-10-2025</t>
  </si>
  <si>
    <t>0403036101</t>
  </si>
  <si>
    <t>3635739640230082</t>
  </si>
  <si>
    <t>Prof. Dr. dr. Meilinah Hidayat, M.Kes.</t>
  </si>
  <si>
    <t>Guru Besar</t>
  </si>
  <si>
    <t>01-07-2021</t>
  </si>
  <si>
    <t>IVD</t>
  </si>
  <si>
    <t>S3</t>
  </si>
  <si>
    <t>0404126301</t>
  </si>
  <si>
    <t>1536741642230093</t>
  </si>
  <si>
    <t>Program Magister Kesehatan Penuaan Kulit dan Estetika</t>
  </si>
  <si>
    <t>dr. Penny Setyawati Martioso, Sp.PK., M.Kes.</t>
  </si>
  <si>
    <t>01-11-2025</t>
  </si>
  <si>
    <t>0412036203</t>
  </si>
  <si>
    <t>1644740641230112</t>
  </si>
  <si>
    <t>dr. Djaja Rusmana, M.Si.</t>
  </si>
  <si>
    <t>0413126704</t>
  </si>
  <si>
    <t>8545745646130083</t>
  </si>
  <si>
    <t>Budha</t>
  </si>
  <si>
    <t>Dr.dr. Oeij Anindita Adhika, M.Kes.</t>
  </si>
  <si>
    <t>01-07-2011</t>
  </si>
  <si>
    <t>0409036501</t>
  </si>
  <si>
    <t>1641743644230082</t>
  </si>
  <si>
    <t>dr. Johan Lucianus, M.Si.</t>
  </si>
  <si>
    <t>01-07-2025</t>
  </si>
  <si>
    <t>0415036801</t>
  </si>
  <si>
    <t>0647746647130162</t>
  </si>
  <si>
    <t>Dr. dr. Fanny Rahardja, M.Si.</t>
  </si>
  <si>
    <t>01-08-2023</t>
  </si>
  <si>
    <t>0413106901</t>
  </si>
  <si>
    <t>7345747648230083</t>
  </si>
  <si>
    <t>Dr.dr. Diana Krisanti Jasaputra, M.Kes.</t>
  </si>
  <si>
    <t>01-04-2022</t>
  </si>
  <si>
    <t>0414076701</t>
  </si>
  <si>
    <t>2046745646230123</t>
  </si>
  <si>
    <t>Prof. Dr. Teresa Liliana Wargasetia, S.Si., M.Kes., PA(K).</t>
  </si>
  <si>
    <t>01-10-2023</t>
  </si>
  <si>
    <t>0402077101</t>
  </si>
  <si>
    <t>8034749650230143</t>
  </si>
  <si>
    <t>dr. Laella Kinghua Liana, Sp.PA., M.Kes.</t>
  </si>
  <si>
    <t>0401097402</t>
  </si>
  <si>
    <t>5233752653230113</t>
  </si>
  <si>
    <t>dr. Lukas Mulyono Samuel, Sp.PD., K-GEH.</t>
  </si>
  <si>
    <t>01-01-2021</t>
  </si>
  <si>
    <t>Sp.2</t>
  </si>
  <si>
    <t>0408097304</t>
  </si>
  <si>
    <t>7240751652130123</t>
  </si>
  <si>
    <t>dr. July Ivone, M.K.K., M.Pd.Ked.</t>
  </si>
  <si>
    <t>0414077501</t>
  </si>
  <si>
    <t>1046753654230123</t>
  </si>
  <si>
    <t>Dr. Philips Onggowidjaja, S.Si., M.Si.</t>
  </si>
  <si>
    <t>0409064201</t>
  </si>
  <si>
    <t>0941749650130152</t>
  </si>
  <si>
    <t>Program Sarjana Bioteknologi Fakultas Kedokteran</t>
  </si>
  <si>
    <t>Dr.dr. Savitri Restu Wardhani, Sp.KK.</t>
  </si>
  <si>
    <t>0429106402</t>
  </si>
  <si>
    <t>7361742643230043</t>
  </si>
  <si>
    <t>Dr.dr. Jahja Teguh Widjaja, M.B.A., Sp.P., FCCP.</t>
  </si>
  <si>
    <t>01-07-2022</t>
  </si>
  <si>
    <t>0426046201</t>
  </si>
  <si>
    <t>3758740641130062</t>
  </si>
  <si>
    <t>dr. Mohamad Indra Sapta, Sp.THT-KL.</t>
  </si>
  <si>
    <t>01-11-2020</t>
  </si>
  <si>
    <t>0427036502</t>
  </si>
  <si>
    <t>2659743644130072</t>
  </si>
  <si>
    <t>Islam</t>
  </si>
  <si>
    <t>dr. Hartini, M.Kes.</t>
  </si>
  <si>
    <t>01-03-2017</t>
  </si>
  <si>
    <t>IIIC</t>
  </si>
  <si>
    <t>0419026501</t>
  </si>
  <si>
    <t>9551743644230052</t>
  </si>
  <si>
    <t>dr. Vera, Sp.PD(K)., K-Ger.</t>
  </si>
  <si>
    <t>0425097605</t>
  </si>
  <si>
    <t>3257754655230113</t>
  </si>
  <si>
    <t>dr. Harijadi Pramono, M.Kes.</t>
  </si>
  <si>
    <t>01-02-2020</t>
  </si>
  <si>
    <t>0407036201</t>
  </si>
  <si>
    <t>2639740641130092</t>
  </si>
  <si>
    <t>dr. Dedeh Supantini, Sp.S., M.Pd.Ked.</t>
  </si>
  <si>
    <t>01-01-2024</t>
  </si>
  <si>
    <t>0406116501</t>
  </si>
  <si>
    <t>5438743644230063</t>
  </si>
  <si>
    <t>dr. Adrian Suhendra, Sp.PK., M.Kes.</t>
  </si>
  <si>
    <t>01-10-2016</t>
  </si>
  <si>
    <t>0428117604</t>
  </si>
  <si>
    <t>3460754655130103</t>
  </si>
  <si>
    <t>Dr. dr. Fen Tih, M.Kes.</t>
  </si>
  <si>
    <t>01-05-2017</t>
  </si>
  <si>
    <t>0424097604</t>
  </si>
  <si>
    <t>1256754655230113</t>
  </si>
  <si>
    <t>dr. Dian Puspitasari, Sp.KK.</t>
  </si>
  <si>
    <t>0408086102</t>
  </si>
  <si>
    <t>8140739640230103</t>
  </si>
  <si>
    <t>dr.H. Edwin Setiabudi, Sp.PD., KKV.</t>
  </si>
  <si>
    <t>0412026902</t>
  </si>
  <si>
    <t>3544747648130152</t>
  </si>
  <si>
    <t>dr. Harry Tribowo Hadi, Sp.J.</t>
  </si>
  <si>
    <t>01-06-2024</t>
  </si>
  <si>
    <t>0423026102</t>
  </si>
  <si>
    <t>0555739640130052</t>
  </si>
  <si>
    <t>Dr.dr. Aloysius Suryawan, Sp.OG.(K).</t>
  </si>
  <si>
    <t>01-10-2022</t>
  </si>
  <si>
    <t>0422066402</t>
  </si>
  <si>
    <t>6954742643130062</t>
  </si>
  <si>
    <t>dr. Frecillia Regina, Sp.A.</t>
  </si>
  <si>
    <t>01-05-2022</t>
  </si>
  <si>
    <t>0413028002</t>
  </si>
  <si>
    <t>7555758659230122</t>
  </si>
  <si>
    <t>Dr. dr. Yenni Limyati, S.Sn., M.Kes., Sp.KFR.</t>
  </si>
  <si>
    <t>01-12-2020</t>
  </si>
  <si>
    <t>0410067607</t>
  </si>
  <si>
    <t>3942754655230192</t>
  </si>
  <si>
    <t>dr. Kwee, Limdawati, Sp.PD.</t>
  </si>
  <si>
    <t>01-11-2021</t>
  </si>
  <si>
    <t>IIIB</t>
  </si>
  <si>
    <t>0423028002</t>
  </si>
  <si>
    <t>8555758659230122</t>
  </si>
  <si>
    <t>dr. Dani, M.Kes.</t>
  </si>
  <si>
    <t>01-05-2018</t>
  </si>
  <si>
    <t>0425067402</t>
  </si>
  <si>
    <t>0057752653130113</t>
  </si>
  <si>
    <t>dr. Yenny Noor, Sp.M., M.M.R.S</t>
  </si>
  <si>
    <t>0412057006</t>
  </si>
  <si>
    <t>7844748649230162</t>
  </si>
  <si>
    <t>Dr. dr. Rita Tjokropranoto, M.Sc.</t>
  </si>
  <si>
    <t>01-08-2012</t>
  </si>
  <si>
    <t>0413056904</t>
  </si>
  <si>
    <t>0845747648230102</t>
  </si>
  <si>
    <t>dr. Sylvia, Sp.S.</t>
  </si>
  <si>
    <t>0409117101</t>
  </si>
  <si>
    <t>7441749650230123</t>
  </si>
  <si>
    <t>dr. Selonan Susang Obeng, Sp.B-KBD., FInaCS.</t>
  </si>
  <si>
    <t>0407076302</t>
  </si>
  <si>
    <t>8039741642130133</t>
  </si>
  <si>
    <t>dr. Wenny Waty, M.Pd.Ked.</t>
  </si>
  <si>
    <t>0416127403</t>
  </si>
  <si>
    <t>8548752653230093</t>
  </si>
  <si>
    <t>dr. Mochamad Heddy Herdiman, M.Kes.</t>
  </si>
  <si>
    <t>0401068103</t>
  </si>
  <si>
    <t>9933759660131202</t>
  </si>
  <si>
    <t>Dr. dr. Theresia Monica Rahardjo, Sp.An., KIC., M.Si., MM., MARS.</t>
  </si>
  <si>
    <t>01-09-2024</t>
  </si>
  <si>
    <t>0408087106</t>
  </si>
  <si>
    <t>9140749650230153</t>
  </si>
  <si>
    <t>dr. Roro Wahyudianingsih, Sp.PA.</t>
  </si>
  <si>
    <t>0428048201</t>
  </si>
  <si>
    <t>9760760661237012</t>
  </si>
  <si>
    <t>dr. Stella Tinia Hasianna, M.Kes., IBCLC., CIMI.</t>
  </si>
  <si>
    <t>01-06-2023</t>
  </si>
  <si>
    <t>0406118105</t>
  </si>
  <si>
    <t>6438759660230163</t>
  </si>
  <si>
    <t>dr. Decky Gunawan, M.Kes., AIFO.</t>
  </si>
  <si>
    <t>01-05-2025</t>
  </si>
  <si>
    <t>0414128102</t>
  </si>
  <si>
    <t>7546759660137003</t>
  </si>
  <si>
    <t>Dr. dr. Rimonta Febby Gunanegara, Sp.OG., M.Pd.Ked.</t>
  </si>
  <si>
    <t>01-06-2025</t>
  </si>
  <si>
    <t>0408107601</t>
  </si>
  <si>
    <t>8340754655130113</t>
  </si>
  <si>
    <t>Dr. dr. Hendra Subroto, Sp.PK.</t>
  </si>
  <si>
    <t>01-08-2021</t>
  </si>
  <si>
    <t>0409108204</t>
  </si>
  <si>
    <t>1341760661130203</t>
  </si>
  <si>
    <t>dr. Cherry Azaria Darmaji, M.Kes.</t>
  </si>
  <si>
    <t>0404118202</t>
  </si>
  <si>
    <t>2436760661230193</t>
  </si>
  <si>
    <t>Prof. Dr. Wahjoe Widowati, M.Si.</t>
  </si>
  <si>
    <t>0417046002</t>
  </si>
  <si>
    <t>8749738639230062</t>
  </si>
  <si>
    <t>dr. Rizna Tyrani Rumanti, M.Kes., Sp.OG.</t>
  </si>
  <si>
    <t>01-12-2024</t>
  </si>
  <si>
    <t>0424128301</t>
  </si>
  <si>
    <t>9556761662230183</t>
  </si>
  <si>
    <t>dr. Mariska Elisabeth, M.Kes.</t>
  </si>
  <si>
    <t>01-12-2022</t>
  </si>
  <si>
    <t>0413048405</t>
  </si>
  <si>
    <t>5745762663230282</t>
  </si>
  <si>
    <t>dr. Teresa Lucretia Maria Astari, M.Kes.</t>
  </si>
  <si>
    <t>0408108205</t>
  </si>
  <si>
    <t>3340760661230193</t>
  </si>
  <si>
    <t>dr. Fenny, Sp.PK., M.Kes.</t>
  </si>
  <si>
    <t>0408027903</t>
  </si>
  <si>
    <t>2540757658230122</t>
  </si>
  <si>
    <t>dr. Abram Pratama, Sp.PD.</t>
  </si>
  <si>
    <t>01-11-2023</t>
  </si>
  <si>
    <t>0412128405</t>
  </si>
  <si>
    <t>6544762663130353</t>
  </si>
  <si>
    <t>dr. Grace Puspasari, M.Gizi.</t>
  </si>
  <si>
    <t>01-03-2018</t>
  </si>
  <si>
    <t>22104100704051</t>
  </si>
  <si>
    <t>0402098309</t>
  </si>
  <si>
    <t>1234761662237003</t>
  </si>
  <si>
    <t>Dr.dr. Julia Windi Gunadi, M.Kes.</t>
  </si>
  <si>
    <t>0404078005</t>
  </si>
  <si>
    <t>8036758659230163</t>
  </si>
  <si>
    <t>dr. Ludovicus Edwinanto, M.Kes.</t>
  </si>
  <si>
    <t>0425017704</t>
  </si>
  <si>
    <t>3457755656130102</t>
  </si>
  <si>
    <t>Dr. dr. Cindra Paskaria, M.K.M.</t>
  </si>
  <si>
    <t>01-04-2023</t>
  </si>
  <si>
    <t>0406048506</t>
  </si>
  <si>
    <t>6738763664230292</t>
  </si>
  <si>
    <t>dr. Imelda, M.Kes.</t>
  </si>
  <si>
    <t>01-01-2020</t>
  </si>
  <si>
    <t>0412038302</t>
  </si>
  <si>
    <t>2644761662230272</t>
  </si>
  <si>
    <t>dr. Peter Nugraha, Sp.KK., M.H.</t>
  </si>
  <si>
    <t>00-00-0000</t>
  </si>
  <si>
    <t>0415128004</t>
  </si>
  <si>
    <t>8547758659130223</t>
  </si>
  <si>
    <t>dr. Raden Amir Hamzah, M.Kes., Sp.KK.</t>
  </si>
  <si>
    <t>01-12-2021</t>
  </si>
  <si>
    <t>0411097504</t>
  </si>
  <si>
    <t>9243753654130103</t>
  </si>
  <si>
    <t>dr. Irna Permanasari Gani, Sp.KJ.</t>
  </si>
  <si>
    <t>0418038302</t>
  </si>
  <si>
    <t>0650761662230262</t>
  </si>
  <si>
    <t>dr. Larissa, Sp.PK., MMRS.</t>
  </si>
  <si>
    <t>0414118505</t>
  </si>
  <si>
    <t>6446763664237013</t>
  </si>
  <si>
    <t>dr. Desman Situmorang, Sp.A.</t>
  </si>
  <si>
    <t>01-01-2022</t>
  </si>
  <si>
    <t>0429128403</t>
  </si>
  <si>
    <t>7561762663130163</t>
  </si>
  <si>
    <t>dr. The, Fransiska Eltania, M.Kes.A3M, Sp.K.F.R.</t>
  </si>
  <si>
    <t>0422068603</t>
  </si>
  <si>
    <t>7954764665230222</t>
  </si>
  <si>
    <t>dr. Nathanael Andry Mianto, M.Sc., Sp.P.</t>
  </si>
  <si>
    <t>belum</t>
  </si>
  <si>
    <t>Dr. dr. Ardo Sanjaya, M.Kes., Pg.Cert., FHEA.</t>
  </si>
  <si>
    <t>0428089303</t>
  </si>
  <si>
    <t>1160771672130363</t>
  </si>
  <si>
    <t>dr. Shiela Stefani, M.Gizi., Sp.G.K.</t>
  </si>
  <si>
    <t>01-04-2025</t>
  </si>
  <si>
    <t>0420098904</t>
  </si>
  <si>
    <t>8252767668230323</t>
  </si>
  <si>
    <t>dr. Raden Ghita Sariwidyantry, M.Kes.</t>
  </si>
  <si>
    <t>01-04-2024</t>
  </si>
  <si>
    <t>0420048806</t>
  </si>
  <si>
    <t>5752766667231082</t>
  </si>
  <si>
    <t>dr. Dono Pranoto, Sp.B., M.Kes.</t>
  </si>
  <si>
    <t>01-12-2023</t>
  </si>
  <si>
    <t>8888190018</t>
  </si>
  <si>
    <t>6243752653130103</t>
  </si>
  <si>
    <t>dr. Ade Kurnia Surawijaya, Sp.KJ.</t>
  </si>
  <si>
    <t>01-03-2024</t>
  </si>
  <si>
    <t>8876990019</t>
  </si>
  <si>
    <t>1546761662130202</t>
  </si>
  <si>
    <t>dr. Landry Miguna, Sp.B.</t>
  </si>
  <si>
    <t>8890290019</t>
  </si>
  <si>
    <t>0460751652130083</t>
  </si>
  <si>
    <t>dr. Rokihyati, Sp.PD.</t>
  </si>
  <si>
    <t>8814290019</t>
  </si>
  <si>
    <t>9554752653231042</t>
  </si>
  <si>
    <t>dr. Dwiwahju Dian Indahwati, Sp.OG.</t>
  </si>
  <si>
    <t>8883290019</t>
  </si>
  <si>
    <t>7247744645230103</t>
  </si>
  <si>
    <t>dr. Erik Dwikurnia Saiman, Sp.OG.</t>
  </si>
  <si>
    <t>8898411019</t>
  </si>
  <si>
    <t>8137750651130183</t>
  </si>
  <si>
    <t>Demes Chornelia Martantiningtyas, S.Si., M.Sc.</t>
  </si>
  <si>
    <t>0401039003</t>
  </si>
  <si>
    <t>2633768669230312</t>
  </si>
  <si>
    <t>dr. Allen Albert Pelapelapon, M.Biomed.</t>
  </si>
  <si>
    <t>0416088905</t>
  </si>
  <si>
    <t>4148767668130343</t>
  </si>
  <si>
    <t>dr. Abraham Adiwidjaja, Sp.M., FIACLE</t>
  </si>
  <si>
    <t>8844101019</t>
  </si>
  <si>
    <t>9340752653131123</t>
  </si>
  <si>
    <t>Susan Irawati, B.Biomed Sc., M.Biomed Sc.</t>
  </si>
  <si>
    <t>dr. Arief Budiono, Sp.OG.</t>
  </si>
  <si>
    <t>8809901019</t>
  </si>
  <si>
    <t>5853744645130072</t>
  </si>
  <si>
    <t>dr. Cindy Lufika, Sp.G.K.</t>
  </si>
  <si>
    <t>dr. Timothy Imanuel Maranatha</t>
  </si>
  <si>
    <t>CDTSL</t>
  </si>
  <si>
    <t>IIIA</t>
  </si>
  <si>
    <t>S1</t>
  </si>
  <si>
    <t>dr. Hary Gustian, Sp.PD., FINASIM</t>
  </si>
  <si>
    <t>01-11-2022</t>
  </si>
  <si>
    <t>8816801019</t>
  </si>
  <si>
    <t>8151745646130073</t>
  </si>
  <si>
    <t>dr. Fari Ananda Daud, M.Kes., Sp.THT-KL</t>
  </si>
  <si>
    <t>8892211019</t>
  </si>
  <si>
    <t>2456753654130072</t>
  </si>
  <si>
    <t>dr. Andri Octavallen, Sp.EM</t>
  </si>
  <si>
    <t>8823801019</t>
  </si>
  <si>
    <t>4334753654130083</t>
  </si>
  <si>
    <t>dr. Ian Adrianto</t>
  </si>
  <si>
    <t>dr. Hiro Salomo Mangape, Sp.THT-KL.</t>
  </si>
  <si>
    <t>0425088006</t>
  </si>
  <si>
    <t>9157758659130163</t>
  </si>
  <si>
    <t>dr. Hoo Yumilia, Sp.PD K-EMD FINASIM</t>
  </si>
  <si>
    <t>8820111019</t>
  </si>
  <si>
    <t>1955743644230062</t>
  </si>
  <si>
    <t>dr. Kevin Jonathan Pradipta, MHPE.</t>
  </si>
  <si>
    <t>dr. Jefferson Nicklaus</t>
  </si>
  <si>
    <t>dr. Wawan Kustiawan Jogasuria, Sp.R., M.Kes., DFM.</t>
  </si>
  <si>
    <t>8944250022</t>
  </si>
  <si>
    <t>8958738639130072</t>
  </si>
  <si>
    <t>dr. Justin Ginting, Sp.Rad.</t>
  </si>
  <si>
    <t>8976310021</t>
  </si>
  <si>
    <t>6156739640130043</t>
  </si>
  <si>
    <t>Prof. Dr. Apt. Andreanus Andaja Soemardji, DEA</t>
  </si>
  <si>
    <t>01-07-2005</t>
  </si>
  <si>
    <t>IVE</t>
  </si>
  <si>
    <t>8919830022</t>
  </si>
  <si>
    <t>4359728629130013</t>
  </si>
  <si>
    <t>dr. Anton Sumarpo, Sp.P.K., Ph.D.</t>
  </si>
  <si>
    <t>0415078606</t>
  </si>
  <si>
    <t>4047764665137003</t>
  </si>
  <si>
    <t>dr. Noveline Sagita, Sp.S.</t>
  </si>
  <si>
    <t>8905630021</t>
  </si>
  <si>
    <t>5460761662230193</t>
  </si>
  <si>
    <t>dr. Joseph Rusli, Sp. An-TI., FCTA.</t>
  </si>
  <si>
    <t>8975630021</t>
  </si>
  <si>
    <t>7454748649130062</t>
  </si>
  <si>
    <t>dr. Elizabeth, M.Biomed.</t>
  </si>
  <si>
    <t>dr. Yohanes Rudijanto, Sp.An., KMN.</t>
  </si>
  <si>
    <t>8905750022</t>
  </si>
  <si>
    <t>7560743644130082</t>
  </si>
  <si>
    <t>dr. Santoso Chandra, Sp.PD-KGH</t>
  </si>
  <si>
    <t>8943360022</t>
  </si>
  <si>
    <t>2961745646130072</t>
  </si>
  <si>
    <t>dr. Christian Edwin, MHPE., FFRI.</t>
  </si>
  <si>
    <t>01-11-2024</t>
  </si>
  <si>
    <t>0420129601</t>
  </si>
  <si>
    <t>1552774675130183</t>
  </si>
  <si>
    <t>dr. Roland Frederik Lengkey, Sp.OG.</t>
  </si>
  <si>
    <t>0428118404</t>
  </si>
  <si>
    <t>9460762663130173</t>
  </si>
  <si>
    <t>dr. Hilda Puspa Indah, Sp.K.J.</t>
  </si>
  <si>
    <t>8956360022</t>
  </si>
  <si>
    <t>5437764665230292</t>
  </si>
  <si>
    <t>dr. Shirley Tanuwireja, MH.Kes.</t>
  </si>
  <si>
    <t>0413068604</t>
  </si>
  <si>
    <t>0945764665230312</t>
  </si>
  <si>
    <t>dr. Inez Felia Yusuf., M.Kes., A3M.</t>
  </si>
  <si>
    <t>0409029107</t>
  </si>
  <si>
    <t>8541769670230272</t>
  </si>
  <si>
    <t>dr. Andi Susanto, Sp.P.A.</t>
  </si>
  <si>
    <t>0424038806</t>
  </si>
  <si>
    <t>1656766667130232</t>
  </si>
  <si>
    <t>dr. Eggi Erlangga, Sp.T.H.T.K.L.</t>
  </si>
  <si>
    <t>9862772673130302</t>
  </si>
  <si>
    <t>dr. Indah Kusuma Dewi, Ap.K.J.</t>
  </si>
  <si>
    <t>8971590024</t>
  </si>
  <si>
    <t>8551757658230122</t>
  </si>
  <si>
    <t>dr. Dini Indriany, Sp. K.J.</t>
  </si>
  <si>
    <t>8961590024</t>
  </si>
  <si>
    <t>4848761662231082</t>
  </si>
  <si>
    <t>dr. Stephen Iskandar, Sp.K.J.</t>
  </si>
  <si>
    <t>1342767668130603</t>
  </si>
  <si>
    <t>dr. Elisa Yopitasari, Sp.M.</t>
  </si>
  <si>
    <t>8905111024</t>
  </si>
  <si>
    <t>dr. Theresa Sugiarti Oetji, Sp.PK</t>
  </si>
  <si>
    <t>dr. Ronald Natawidjaja, Sp.B.</t>
  </si>
  <si>
    <t>dr. Ariyani Novitasari, M.Biomed.</t>
  </si>
  <si>
    <t>dr. Rina Lizza Roostati, Sp.An.</t>
  </si>
  <si>
    <t>0151764665231143</t>
  </si>
  <si>
    <t>Agnes Anania Triavika Sahamastuti, Apt.M.S</t>
  </si>
  <si>
    <t>01-10-2019</t>
  </si>
  <si>
    <t>4438768669230262</t>
  </si>
  <si>
    <t>dr. Christianty Sugiarto, Sp.S.</t>
  </si>
  <si>
    <t>8333763664230263</t>
  </si>
  <si>
    <t>Dr. Adelina Khristiani Rahayu, S.Si., M.Si.</t>
  </si>
  <si>
    <t>Ristag Hamida Hanisia, S.Si., M.Si.</t>
  </si>
  <si>
    <t>Prof. Ir. Frans Umbu Datta, M.App.Sc., Ph.D.</t>
  </si>
  <si>
    <t>DLBK</t>
  </si>
  <si>
    <t>01-10-2004</t>
  </si>
  <si>
    <t>Park Eunhee, Ph.D.</t>
  </si>
  <si>
    <t>5644760661230262</t>
  </si>
  <si>
    <t>Audrey Angelina Putri Taharuddin,S.Si., M.Si.</t>
  </si>
  <si>
    <t>7054760661230233</t>
  </si>
  <si>
    <t>dr. Agung Nugroho, Sp.PD-KGH.</t>
  </si>
  <si>
    <t>dr. Citra Inderawati, Sp.PD.</t>
  </si>
  <si>
    <t>dr. Lusiana Darsono, M.Kes.</t>
  </si>
  <si>
    <t>dr. Janice Natalia</t>
  </si>
  <si>
    <t>wanita</t>
  </si>
  <si>
    <t>dr. Kevin Axel Laurent Susanto</t>
  </si>
  <si>
    <t>dr. Joseph Christian Tjahjadi</t>
  </si>
  <si>
    <t>dr. Yanes Natanael, Sp.G.K.</t>
  </si>
  <si>
    <t>dr. Kenvin Marfian, M.K.M.</t>
  </si>
  <si>
    <t>dr. Ray Sebastian Soetadji</t>
  </si>
  <si>
    <t>IIIa</t>
  </si>
  <si>
    <t>dr. Billy Yacub Rafel Talakua, Sp.T.H.T.K.L.</t>
  </si>
  <si>
    <t>IIIb</t>
  </si>
  <si>
    <t>drg. Angela Evelyna, M.Kes.</t>
  </si>
  <si>
    <t>0412038204</t>
  </si>
  <si>
    <t>6550748649230092</t>
  </si>
  <si>
    <t>Fakultas Kedokteran Gigi</t>
  </si>
  <si>
    <t>Program Sarjana Pendidikan Dokter Gigi Fakultas Kedokteran Gigi</t>
  </si>
  <si>
    <t>Prof. Dr.drg. Vinna Kurniawati Sugiaman, M.Kes.</t>
  </si>
  <si>
    <t>0422078202</t>
  </si>
  <si>
    <t>3862760661130182</t>
  </si>
  <si>
    <t>Dr. drg. Dahlia, Sp.Pros.</t>
  </si>
  <si>
    <t>0418027001</t>
  </si>
  <si>
    <t>2452757658130152</t>
  </si>
  <si>
    <t>Program Pendidikan Profesi Dokter Gigi Fakultas Kedokteran Gigi</t>
  </si>
  <si>
    <t>drg. Hendra Polii, Sp.RKG.</t>
  </si>
  <si>
    <t>0430058203</t>
  </si>
  <si>
    <t>7450754655230072</t>
  </si>
  <si>
    <t>Dr. drg. Ignatius Setiawan, M.M.</t>
  </si>
  <si>
    <t>0420017901</t>
  </si>
  <si>
    <t>1650757658130122</t>
  </si>
  <si>
    <t>drg. Shelly Lelyana, Sp.PM., M.K.G.</t>
  </si>
  <si>
    <t>0418017607</t>
  </si>
  <si>
    <t>5134762663230233</t>
  </si>
  <si>
    <t>drg. Rudy Djuanda, Sp.KG.</t>
  </si>
  <si>
    <t>01-09-2020</t>
  </si>
  <si>
    <t>0418037908</t>
  </si>
  <si>
    <t>9041752653230093</t>
  </si>
  <si>
    <t>drg. Grace Monica, M.K.M.</t>
  </si>
  <si>
    <t>0402088403</t>
  </si>
  <si>
    <t>3255754655131133</t>
  </si>
  <si>
    <t>drg. Linda Sari br. Sembiring, Sp.KGA., M.K.G.</t>
  </si>
  <si>
    <t>0409077407</t>
  </si>
  <si>
    <t>3857767668230462</t>
  </si>
  <si>
    <t>drg. Ibnu Suryatmojo Kresno, Sp.KG., M.K.G.</t>
  </si>
  <si>
    <t>0423097603</t>
  </si>
  <si>
    <t>1459758659230112</t>
  </si>
  <si>
    <t>drg. Dian Lesmana, M.Kes.</t>
  </si>
  <si>
    <t>0425058901</t>
  </si>
  <si>
    <t>1753757658230182</t>
  </si>
  <si>
    <t>drg. Natallia Pranata, M. Kes.</t>
  </si>
  <si>
    <t>0427018001</t>
  </si>
  <si>
    <t>8739756657230132</t>
  </si>
  <si>
    <t>drg. Silvia Naliani, Sp.Pros., M.K.G.</t>
  </si>
  <si>
    <t>0421047902</t>
  </si>
  <si>
    <t>2737765666237022</t>
  </si>
  <si>
    <t>drg. Anie Apriani, Sp.KGA., M.K.G.</t>
  </si>
  <si>
    <t>22104100704596</t>
  </si>
  <si>
    <t>0407047802</t>
  </si>
  <si>
    <t>4344767668137013</t>
  </si>
  <si>
    <t>drg. Dominica Dian Saraswati Sumantri, Sp.RKG., M.K.G.</t>
  </si>
  <si>
    <t>0405048706</t>
  </si>
  <si>
    <t>8060769670230303</t>
  </si>
  <si>
    <t>drg. Calvin Kurnia, Sp. Perio.</t>
  </si>
  <si>
    <t>0412108904</t>
  </si>
  <si>
    <t>1341769670230323</t>
  </si>
  <si>
    <t>drg. Dicha Yuliadewi Rahmawati, M.K.G.</t>
  </si>
  <si>
    <t>0428079102</t>
  </si>
  <si>
    <t>7449749650230092</t>
  </si>
  <si>
    <t>drg. Hernindya Dwifulqi, M.K.G.</t>
  </si>
  <si>
    <t>0409109104</t>
  </si>
  <si>
    <t>4244770671230343</t>
  </si>
  <si>
    <t>Dr. drg. Irene Adyatmaka</t>
  </si>
  <si>
    <t>01-02-2022</t>
  </si>
  <si>
    <t>8856290019</t>
  </si>
  <si>
    <t>1553768669230242</t>
  </si>
  <si>
    <t>drg. Rosalina Intan Saputri, M.Sc.</t>
  </si>
  <si>
    <t>0412099202</t>
  </si>
  <si>
    <t>5859755656130132</t>
  </si>
  <si>
    <t>drg. Jane Amelia Vebriani Wibisono, Sp.Prost.</t>
  </si>
  <si>
    <t>0421029003</t>
  </si>
  <si>
    <t>1753771672230352</t>
  </si>
  <si>
    <t>drg. Ken Edinata, Sp. Ort.</t>
  </si>
  <si>
    <t>0427057706</t>
  </si>
  <si>
    <t>7546767668130253</t>
  </si>
  <si>
    <t>drg. Ivana Abigayl., M.Kes.</t>
  </si>
  <si>
    <t>0421049303</t>
  </si>
  <si>
    <t>drg. Yohanes Yoppy Purnomo., Sp.B.M.</t>
  </si>
  <si>
    <t>0414128905</t>
  </si>
  <si>
    <t>2935730631130032</t>
  </si>
  <si>
    <t>drg. Imelda Ruth</t>
  </si>
  <si>
    <t>Prof. drg. Sunardhi Widyaputra, M.S., Ph.D.</t>
  </si>
  <si>
    <t>8976560023</t>
  </si>
  <si>
    <t>drg. Regina Kristiani</t>
  </si>
  <si>
    <t>8549770671230322</t>
  </si>
  <si>
    <t>drg. William Ardy Surya</t>
  </si>
  <si>
    <t>1643760661130252</t>
  </si>
  <si>
    <t>drg. Theodora Adhisty Dwiarie, Sp.P.M.</t>
  </si>
  <si>
    <t>0417029202</t>
  </si>
  <si>
    <t>drg. Surya Dinata., Sp. K.G.A.</t>
  </si>
  <si>
    <t>6556736637130032</t>
  </si>
  <si>
    <t>drg. Teguh Setiawan</t>
  </si>
  <si>
    <t>6945740641231092</t>
  </si>
  <si>
    <t>drg. Stephanie Yessica Hartanto, Sp.Prost.</t>
  </si>
  <si>
    <t>3049727628130043</t>
  </si>
  <si>
    <t>drg. Dionisia Vinda Aswada</t>
  </si>
  <si>
    <t>drg. Anastasia Alamanda Chakravitha, Sp.K.G.A.</t>
  </si>
  <si>
    <t>drg. Ethan Yeshael Tanamal</t>
  </si>
  <si>
    <t>Ir. Daud Rahmat Wijono, M.Sc.</t>
  </si>
  <si>
    <t>01-07-2000</t>
  </si>
  <si>
    <t>8930011024</t>
  </si>
  <si>
    <t>8539740641230083</t>
  </si>
  <si>
    <t>Fakultas Teknologi dan Rekayasa Cerdas</t>
  </si>
  <si>
    <t>Program Sarjana Teknik Sipil Fakultas Teknologi dan Rekayasa Cerdas</t>
  </si>
  <si>
    <t>Ir. Noek Sulandari, M.Sc.</t>
  </si>
  <si>
    <t>0413066201</t>
  </si>
  <si>
    <t>9444744645230092</t>
  </si>
  <si>
    <t>Dr. Ir. Asriwiyanti Desiani, M.T.</t>
  </si>
  <si>
    <t>01-05-2024</t>
  </si>
  <si>
    <t>0407126201</t>
  </si>
  <si>
    <t>3058749650230103</t>
  </si>
  <si>
    <t>Tan Lie Ing, S.T., M.T.</t>
  </si>
  <si>
    <t>01-03-2010</t>
  </si>
  <si>
    <t>0412016601</t>
  </si>
  <si>
    <t>7247749650130133</t>
  </si>
  <si>
    <t>Dr. Hanny Juliany Dani, S.T., M.T.</t>
  </si>
  <si>
    <t>01-03-2009</t>
  </si>
  <si>
    <t>0426077101</t>
  </si>
  <si>
    <t>3643753654130092</t>
  </si>
  <si>
    <t>Dr. Anang Kristianto, S.T., M.T.</t>
  </si>
  <si>
    <t>0415097103</t>
  </si>
  <si>
    <t>0549745646230093</t>
  </si>
  <si>
    <t>Program Magister Teknik Sipil Fakultas Teknologi dan Rekayasa Cerdas</t>
  </si>
  <si>
    <t>Dr. Ir. Andrias Suhendra Nugraha, S.T., M.T., IPU., ASEAN Eng.</t>
  </si>
  <si>
    <t>01-07-2007</t>
  </si>
  <si>
    <t>0411037507</t>
  </si>
  <si>
    <t>0138757658230153</t>
  </si>
  <si>
    <t>Ir. Olga Catherina Pattipawaej, M.S., Ph.D.</t>
  </si>
  <si>
    <t>01-02-2010</t>
  </si>
  <si>
    <t>IVB</t>
  </si>
  <si>
    <t>0417126701</t>
  </si>
  <si>
    <t>5542757658130172</t>
  </si>
  <si>
    <t>Ir. Cindrawaty, S.T., M.Sc.(Eng)., M.Ed., Ph.D., IPU.</t>
  </si>
  <si>
    <t>01-05-2011</t>
  </si>
  <si>
    <t>0406087901</t>
  </si>
  <si>
    <t>5248756657130123</t>
  </si>
  <si>
    <t>Prof. Robby Yussac Tallar, S.T., M.T., Dipl.IWRM., Ph.D.</t>
  </si>
  <si>
    <t>0410027903</t>
  </si>
  <si>
    <t>3445758659131042</t>
  </si>
  <si>
    <t>Prof. Dr. Ir. Yosafat Aji Pranata, S.T., M.T., IPM., ASEAN.Eng.</t>
  </si>
  <si>
    <t>0418097801</t>
  </si>
  <si>
    <t>3943772673130272</t>
  </si>
  <si>
    <t>Dr. Deni Setiawan, S.T., M.T.</t>
  </si>
  <si>
    <t>0413018005</t>
  </si>
  <si>
    <t>5535738639131043</t>
  </si>
  <si>
    <t>Dr. Roi Milyardi, S.T., M.T.</t>
  </si>
  <si>
    <t>01-02-2021</t>
  </si>
  <si>
    <t>0411069401</t>
  </si>
  <si>
    <t>0039739640230103</t>
  </si>
  <si>
    <t>Ir. Yohana Susanthi, M.Sc.</t>
  </si>
  <si>
    <t>01-01-2001</t>
  </si>
  <si>
    <t>0407076102</t>
  </si>
  <si>
    <t>8736740641130112</t>
  </si>
  <si>
    <t>Program Sarjana Teknik Elektro Fakultas Teknologi dan Rekayasa Cerdas</t>
  </si>
  <si>
    <t>Ir. Judea Janoto Jarden, M.T.</t>
  </si>
  <si>
    <t>0409016501</t>
  </si>
  <si>
    <t>6136748649130143</t>
  </si>
  <si>
    <t>Dr.Ir. Daniel Setiadikarunia, M.T.</t>
  </si>
  <si>
    <t>0404046201</t>
  </si>
  <si>
    <t>9357748649130103</t>
  </si>
  <si>
    <t>Agus Prijono, S.T., M.T.</t>
  </si>
  <si>
    <t>01-02-2003</t>
  </si>
  <si>
    <t>IVC</t>
  </si>
  <si>
    <t>0404087001</t>
  </si>
  <si>
    <t>8451749650230082</t>
  </si>
  <si>
    <t>Muliady, S.T., M.T.</t>
  </si>
  <si>
    <t>01-05-2007</t>
  </si>
  <si>
    <t>0425107001</t>
  </si>
  <si>
    <t>8462747648230072</t>
  </si>
  <si>
    <t>Dr. Erwani Merry Sartika, S.T., M.T.</t>
  </si>
  <si>
    <t>0419017101</t>
  </si>
  <si>
    <t>6560750651130123</t>
  </si>
  <si>
    <t>Dr. Ratnadewi, S.T., M.T.</t>
  </si>
  <si>
    <t>01-12-2007</t>
  </si>
  <si>
    <t>0430016902</t>
  </si>
  <si>
    <t>0863755656130102</t>
  </si>
  <si>
    <t>Dr. Riko Arlando Saragih, S.T., M.T.</t>
  </si>
  <si>
    <t>01-01-2011</t>
  </si>
  <si>
    <t>0428127201</t>
  </si>
  <si>
    <t>8551759660130152</t>
  </si>
  <si>
    <t>Meilan Jimmy Hasugian, S.T., M.T.</t>
  </si>
  <si>
    <t>0431057703</t>
  </si>
  <si>
    <t>9433753654230123</t>
  </si>
  <si>
    <t>Dr. Heri Andrianto, S.T., M.T.</t>
  </si>
  <si>
    <t>0419028101</t>
  </si>
  <si>
    <t>8447746647230093</t>
  </si>
  <si>
    <t>Novie Theresia Br. Pasaribu, S.T., M.T.</t>
  </si>
  <si>
    <t>0401117504</t>
  </si>
  <si>
    <t>0540745646230103</t>
  </si>
  <si>
    <t>Dr. Ir. Christina Wirawan, M.T.</t>
  </si>
  <si>
    <t>01-07-2012</t>
  </si>
  <si>
    <t>0415116801</t>
  </si>
  <si>
    <t>4452748649130102</t>
  </si>
  <si>
    <t>Program Sarjana Teknik Industri Fakultas Teknologi dan Rekayasa Cerdas</t>
  </si>
  <si>
    <t>Ir. Kartika Suhada, M.T.</t>
  </si>
  <si>
    <t>0408126701</t>
  </si>
  <si>
    <t>9455746647130052</t>
  </si>
  <si>
    <t>Ir. Jimmy Gozaly, S.T., M.T., IPM.</t>
  </si>
  <si>
    <t>0420017001</t>
  </si>
  <si>
    <t>4755751652230092</t>
  </si>
  <si>
    <t>Ir. Wawan Yudiantyo, S.T., M.T.</t>
  </si>
  <si>
    <t>01-06-2022</t>
  </si>
  <si>
    <t>0423016802</t>
  </si>
  <si>
    <t>2249749650230103</t>
  </si>
  <si>
    <t>Melina Hermawan, S.T., M.T.</t>
  </si>
  <si>
    <t>01-12-2017</t>
  </si>
  <si>
    <t>0423047301</t>
  </si>
  <si>
    <t>6741754655230092</t>
  </si>
  <si>
    <t>Dr. Indah Victoria Sandroto, S.T., M.T., PgDipBusAdm.</t>
  </si>
  <si>
    <t>01-04-2012</t>
  </si>
  <si>
    <t>0417097101</t>
  </si>
  <si>
    <t>0449753654230093</t>
  </si>
  <si>
    <t>Ir. Christina, S.T., M.T., IPM., ASEAN.Eng</t>
  </si>
  <si>
    <t>01-04-2007</t>
  </si>
  <si>
    <t>0409047601</t>
  </si>
  <si>
    <t>9956754655230102</t>
  </si>
  <si>
    <t>Novi, S.T., M.T.</t>
  </si>
  <si>
    <t>01-10-2013</t>
  </si>
  <si>
    <t>0417117502</t>
  </si>
  <si>
    <t>7958755656131162</t>
  </si>
  <si>
    <t>Ir. Yulianti, S.T., M.T., IPM.</t>
  </si>
  <si>
    <t>0424067601</t>
  </si>
  <si>
    <t>9457754655230082</t>
  </si>
  <si>
    <t>Santoso, S.T., M.T.</t>
  </si>
  <si>
    <t>0426067701</t>
  </si>
  <si>
    <t>3834757658130202</t>
  </si>
  <si>
    <t>Ir. Vivi Arisandhy, S.T., M.T., IPM.</t>
  </si>
  <si>
    <t>0425017601</t>
  </si>
  <si>
    <t>5559758659230142</t>
  </si>
  <si>
    <t>Victor Suhandi, S.T., M.T., Ph.D.</t>
  </si>
  <si>
    <t>01-06-2006</t>
  </si>
  <si>
    <t>0402057901</t>
  </si>
  <si>
    <t>4162749650130093</t>
  </si>
  <si>
    <t>Elty Sarvia, S.T., M.T.</t>
  </si>
  <si>
    <t>0420028001</t>
  </si>
  <si>
    <t>1641750651130112</t>
  </si>
  <si>
    <t>Ir. Arif Suryadi, S.T., M.T., Ph.D.</t>
  </si>
  <si>
    <t>01-06-2018</t>
  </si>
  <si>
    <t>0430087101</t>
  </si>
  <si>
    <t>7848763664231122</t>
  </si>
  <si>
    <t>Dr. Eng. Andrijanto, S.T., M.Eng.</t>
  </si>
  <si>
    <t>0409037204</t>
  </si>
  <si>
    <t>9956765666230272</t>
  </si>
  <si>
    <t>Rainisa Maini Heryanto, S.T., M.T.</t>
  </si>
  <si>
    <t>0416058504</t>
  </si>
  <si>
    <t>8259765666130283</t>
  </si>
  <si>
    <t>Winda Halim, S.T., M.T.</t>
  </si>
  <si>
    <t>0424068701</t>
  </si>
  <si>
    <t>3052770671230333</t>
  </si>
  <si>
    <t>David Try Liputra, S.T., M.T.</t>
  </si>
  <si>
    <t>0427098702</t>
  </si>
  <si>
    <t>8736751652130132</t>
  </si>
  <si>
    <t>Florence Leony, S.T., M.Sc., Ph.D.</t>
  </si>
  <si>
    <t>0420079203</t>
  </si>
  <si>
    <t>3539751652130093</t>
  </si>
  <si>
    <t>Semuil Tjiharjadi, S.T., M.M., M.T.</t>
  </si>
  <si>
    <t>0404047301</t>
  </si>
  <si>
    <t>3257750651130133</t>
  </si>
  <si>
    <t>Program Sarjana Sistem Komputer Fakultas Teknologi dan Rekayasa Cerdas</t>
  </si>
  <si>
    <t>Marvin Chandra Wijaya, S.T., M.M., M.T., Ph.D.</t>
  </si>
  <si>
    <t>0401127302</t>
  </si>
  <si>
    <t>8056751652130463</t>
  </si>
  <si>
    <t>Andrew Sebastian Lehman, S.T., M.Eng.</t>
  </si>
  <si>
    <t>01-05-2015</t>
  </si>
  <si>
    <t>0425097203</t>
  </si>
  <si>
    <t>7345750651130103</t>
  </si>
  <si>
    <t>Markus Tanubrata, S.T., M.M., M.T.</t>
  </si>
  <si>
    <t>01-06-2013</t>
  </si>
  <si>
    <t>0424077306</t>
  </si>
  <si>
    <t>1256766667130223</t>
  </si>
  <si>
    <t>Hendry Wong, S.T., M.Kom.</t>
  </si>
  <si>
    <t>0413107201</t>
  </si>
  <si>
    <t>9151768669130303</t>
  </si>
  <si>
    <t>Pin Panji Yapinus, S.T., M.T.</t>
  </si>
  <si>
    <t>01-04-2019</t>
  </si>
  <si>
    <t>0424098804</t>
  </si>
  <si>
    <t>8557767668130343</t>
  </si>
  <si>
    <t>Jimmy Agustian Loekito, S.T., M.T.</t>
  </si>
  <si>
    <t>0419089001</t>
  </si>
  <si>
    <t>Jonathan Chandra, S.T., M.T.</t>
  </si>
  <si>
    <t>0425128901</t>
  </si>
  <si>
    <t>7335738639230063</t>
  </si>
  <si>
    <t>Dra. Endeh Azizah, M.Si., Psikolog.</t>
  </si>
  <si>
    <t>Dosen Kopertis</t>
  </si>
  <si>
    <t>0017086101</t>
  </si>
  <si>
    <t>9455747648230062</t>
  </si>
  <si>
    <t>Fakultas Psikologi</t>
  </si>
  <si>
    <t>Program Sarjana Psikologi Fakultas Psikologi</t>
  </si>
  <si>
    <t>Dr. Dra. Jacqueline Tjandraningtyas, S.Psi., M.Si., Psikolog</t>
  </si>
  <si>
    <t>01-05-2004</t>
  </si>
  <si>
    <t>0423016901</t>
  </si>
  <si>
    <t>5961750651230112</t>
  </si>
  <si>
    <t>Program Magister Psikologi Sains Fakultas Psikologi</t>
  </si>
  <si>
    <t>Dr. Lie Fun Fun, M.Psi., Psikolog.</t>
  </si>
  <si>
    <t>01-09-2011</t>
  </si>
  <si>
    <t>0406127201</t>
  </si>
  <si>
    <t>1939748649230142</t>
  </si>
  <si>
    <t>Christina Maria Indah Soca Retno Kuntari, M.Psi., Ph.D., Psikolog</t>
  </si>
  <si>
    <t>0407067003</t>
  </si>
  <si>
    <t>2560752653230102</t>
  </si>
  <si>
    <t>Program Magister Psikologi Profesi Fakultas Psikologi</t>
  </si>
  <si>
    <t>Dr. Ida Ayu Nyoman Kartikawati, S.Psi., M.Psi., Psikolog.</t>
  </si>
  <si>
    <t>01-04-2008</t>
  </si>
  <si>
    <t>0428027401</t>
  </si>
  <si>
    <t>4037753654130203</t>
  </si>
  <si>
    <t>Hindu</t>
  </si>
  <si>
    <t>Prof.Dr. Yuspendi, S.Psi., M.Psi., M.Pd., Psikolog.</t>
  </si>
  <si>
    <t>0405077501</t>
  </si>
  <si>
    <t>7844756657230172</t>
  </si>
  <si>
    <t>Dr. Evany Victoriana, S.Psi., M.Psi., Psikolog.</t>
  </si>
  <si>
    <t>0412057802</t>
  </si>
  <si>
    <t>4940752653231052</t>
  </si>
  <si>
    <t>Prof. Dr. Missiliana Riasnugrahani, S.Psi., M.Si., Psikolog.</t>
  </si>
  <si>
    <t>0408067401</t>
  </si>
  <si>
    <t>5738752653230102</t>
  </si>
  <si>
    <t>Kristin Rahmani, S.Psi., M.Si., Psikolog.</t>
  </si>
  <si>
    <t>0406047402</t>
  </si>
  <si>
    <t>0847759660230272</t>
  </si>
  <si>
    <t>Program Profesi Psikologi Fakultas Psikologi</t>
  </si>
  <si>
    <t>Vida Handayani, S.Psi., M.Psi., Psikolog.</t>
  </si>
  <si>
    <t>01-12-2008</t>
  </si>
  <si>
    <t>0415058101</t>
  </si>
  <si>
    <t>7259759660230153</t>
  </si>
  <si>
    <t>Ka Yan, S.Psi., M.Psi., Psikolog</t>
  </si>
  <si>
    <t>0427098101</t>
  </si>
  <si>
    <t>3558760661237063</t>
  </si>
  <si>
    <t>Efnie Indrianie, S.Psi., M.Psi. Psikolog</t>
  </si>
  <si>
    <t>01-01-2023</t>
  </si>
  <si>
    <t>0426128201</t>
  </si>
  <si>
    <t>0555747648230083</t>
  </si>
  <si>
    <t>Dr. Maria Yuni Megarini Cahyono, S.Psi., M.Psi., Psikolog</t>
  </si>
  <si>
    <t>0423126903</t>
  </si>
  <si>
    <t>9147760661231193</t>
  </si>
  <si>
    <t>Cindy Maria, S.Psi., M.Psi., Psikolog</t>
  </si>
  <si>
    <t>0415088201</t>
  </si>
  <si>
    <t>4352760661230243</t>
  </si>
  <si>
    <t>Dr. Gianti Gunawan, S.Psi., M.Psi., Psikolog.</t>
  </si>
  <si>
    <t>01-09-2025</t>
  </si>
  <si>
    <t>0420108201</t>
  </si>
  <si>
    <t>3236756657230133</t>
  </si>
  <si>
    <t>Eveline Sarintohe, S.Psi., M.Si.</t>
  </si>
  <si>
    <t>01-02-2008</t>
  </si>
  <si>
    <t>0404097802</t>
  </si>
  <si>
    <t>6862757658230142</t>
  </si>
  <si>
    <t>Dr. Meilani Rohinsa Sitompul, S.Psi., M.Psi., Psikolog.</t>
  </si>
  <si>
    <t>0430057902</t>
  </si>
  <si>
    <t>5735758659230182</t>
  </si>
  <si>
    <t>Trisa Genia Chrisantiana, S.Psi., M.Psi., Psikolog.</t>
  </si>
  <si>
    <t>01-01-2018</t>
  </si>
  <si>
    <t>0403048001</t>
  </si>
  <si>
    <t>9435759660230192</t>
  </si>
  <si>
    <t>Ira Adelina, S.Psi., M.Psi., Psikolog</t>
  </si>
  <si>
    <t>0403018102</t>
  </si>
  <si>
    <t>6735758659230182</t>
  </si>
  <si>
    <t>Ellen Theresia, S.Psi., M.Psi., Psikolog.</t>
  </si>
  <si>
    <t>0403048003</t>
  </si>
  <si>
    <t>1334762663230183</t>
  </si>
  <si>
    <t>Priska Analya, S.Psi., M.Psi., Psikolog.</t>
  </si>
  <si>
    <t>0402108401</t>
  </si>
  <si>
    <t>4259761662130173</t>
  </si>
  <si>
    <t>Dr. Tery Setiawan, B.A., S.Psi., M.Si.</t>
  </si>
  <si>
    <t>0427098303</t>
  </si>
  <si>
    <t>7137763664230333</t>
  </si>
  <si>
    <t>Evi Ema Victoria, S.Psi., M.A.</t>
  </si>
  <si>
    <t>01-03-2016</t>
  </si>
  <si>
    <t>0405088503</t>
  </si>
  <si>
    <t>9542765666230303</t>
  </si>
  <si>
    <t>Dr. Destalya Anggrainy Mogot Pandin, S.Psi., M.Pd.</t>
  </si>
  <si>
    <t>0410128703</t>
  </si>
  <si>
    <t>8338747648230113</t>
  </si>
  <si>
    <t>Heliany Kiswantomo, S.Psi., M.Si., Psikolog.</t>
  </si>
  <si>
    <t>0406106901</t>
  </si>
  <si>
    <t>0838763664230282</t>
  </si>
  <si>
    <t>Ni Luh Ayu Vivekananda, S.Psi., M.Psi., Psikolog</t>
  </si>
  <si>
    <t>0406058502</t>
  </si>
  <si>
    <t>6855764665230252</t>
  </si>
  <si>
    <t>Tessalonika Sembiring, S.Psi., M.Psi., Psikolog</t>
  </si>
  <si>
    <t>0423058605</t>
  </si>
  <si>
    <t>1647764665231152</t>
  </si>
  <si>
    <t>Meta Dwijayanthy, S.Psi., M.Psi., Psikolog.</t>
  </si>
  <si>
    <t>0415038604</t>
  </si>
  <si>
    <t>9347770671230303</t>
  </si>
  <si>
    <t>Serena Wijaya, M.Psi.</t>
  </si>
  <si>
    <t>0415109203</t>
  </si>
  <si>
    <t>9460760661231062</t>
  </si>
  <si>
    <t>Indah Puspitasari, S.Psi., M.Psi., Psikolog.</t>
  </si>
  <si>
    <t>0428018204</t>
  </si>
  <si>
    <t>5454769670230222</t>
  </si>
  <si>
    <t>Marissa Chitra Sulastra, M.Psi., Psikolog.</t>
  </si>
  <si>
    <t>0422019104</t>
  </si>
  <si>
    <t>2747771672230302</t>
  </si>
  <si>
    <t>Kartika Prananto, M.Psi., Psikolog.</t>
  </si>
  <si>
    <t>8956960023</t>
  </si>
  <si>
    <t>0063771672230273</t>
  </si>
  <si>
    <t>Vionna Augrina, M.Psi., Psikolog.</t>
  </si>
  <si>
    <t>1642771672230362</t>
  </si>
  <si>
    <t>Silvia Claudia Empi, M.Psi., Psikolog.</t>
  </si>
  <si>
    <t>8991590024</t>
  </si>
  <si>
    <t>5260773674230223</t>
  </si>
  <si>
    <t>Roselli Kezia Ausie, M.Psi., Psikolog.</t>
  </si>
  <si>
    <t>8966960023</t>
  </si>
  <si>
    <t>9157770671230303</t>
  </si>
  <si>
    <t>Amanda Putri, S.Psi., M.Si.</t>
  </si>
  <si>
    <t>8946960023</t>
  </si>
  <si>
    <t>F. Anindya Dwi Puspa Ningrum, M.Psi, Psikolog.</t>
  </si>
  <si>
    <t>Donna Priskila Bonggalola, M.Psi, Psikolog.</t>
  </si>
  <si>
    <t>R.A. Maria Luisa, S.Psi., M.Psi., Psikolog.</t>
  </si>
  <si>
    <t>Lisa Imelia Satyawan, S.Psi., M.Psi., Psikolog.</t>
  </si>
  <si>
    <t>01-03-2022</t>
  </si>
  <si>
    <t>22104100706372</t>
  </si>
  <si>
    <t>0415117206</t>
  </si>
  <si>
    <t>3454751652230063</t>
  </si>
  <si>
    <t>Dr. Jane Savitri, S.Psi., M.Si., Psikolog.</t>
  </si>
  <si>
    <t>12104100711099</t>
  </si>
  <si>
    <t>0422117301</t>
  </si>
  <si>
    <t>7351745646230063</t>
  </si>
  <si>
    <t>Prof. Dr. Dra. Rosida Tiurma Manurung, M.Hum.</t>
  </si>
  <si>
    <t>0419106702</t>
  </si>
  <si>
    <t>Dr.Dra. Ria Wardani, M.Si.</t>
  </si>
  <si>
    <t>1057744645230073</t>
  </si>
  <si>
    <t>Dr.Dra. O. Irene Prameswari Edwina, M.Si., Psikolog</t>
  </si>
  <si>
    <t>0149739640230123</t>
  </si>
  <si>
    <t>Dr.Dra. Trisnowati Tanto, M.Hum.</t>
  </si>
  <si>
    <t>01-09-2007</t>
  </si>
  <si>
    <t>0425076602</t>
  </si>
  <si>
    <t>6458748649230073</t>
  </si>
  <si>
    <t>Fakultas Humaniora dan Industri Kreatif</t>
  </si>
  <si>
    <t>Program Sarjana Sastra Inggris Fakultas Humaniora dan Industri Kreatif</t>
  </si>
  <si>
    <t>Dr. Li. Bernadette Santosa, S.S., M.A.</t>
  </si>
  <si>
    <t>0426117001</t>
  </si>
  <si>
    <t>0861752653137062</t>
  </si>
  <si>
    <t>Prof. Anton Sutandio, S.S., M.Hum., Ph.D.</t>
  </si>
  <si>
    <t>0429057401</t>
  </si>
  <si>
    <t>7360753654230103</t>
  </si>
  <si>
    <t>Hianly Muljadi, S.S., M.Hum</t>
  </si>
  <si>
    <t>0418107502</t>
  </si>
  <si>
    <t>9261758659130203</t>
  </si>
  <si>
    <t>Rizki Theodorus Johan, S.S., M.A.</t>
  </si>
  <si>
    <t>01-04-2013</t>
  </si>
  <si>
    <t>0429098001</t>
  </si>
  <si>
    <t>8941758659131162</t>
  </si>
  <si>
    <t>Hendra, S.S., M.Hum.</t>
  </si>
  <si>
    <t>01-08-2009</t>
  </si>
  <si>
    <t>0409068002</t>
  </si>
  <si>
    <t>4635760661230302</t>
  </si>
  <si>
    <t>Maryani, S.S., M.A.</t>
  </si>
  <si>
    <t>01-05-2023</t>
  </si>
  <si>
    <t>0403038201</t>
  </si>
  <si>
    <t>5539767668130293</t>
  </si>
  <si>
    <t>Sonny Angjaya, S.S., M.Hum.</t>
  </si>
  <si>
    <t>0407128904</t>
  </si>
  <si>
    <t>4441767668230283</t>
  </si>
  <si>
    <t>Joanna Deborah, S.S., M.Hum.</t>
  </si>
  <si>
    <t>0409118902</t>
  </si>
  <si>
    <t>6360756657130163</t>
  </si>
  <si>
    <t>Pritz Hutabarat, S.T., M.Pd., Ph.D.</t>
  </si>
  <si>
    <t>0428107804</t>
  </si>
  <si>
    <t>7444762663230222</t>
  </si>
  <si>
    <t>Dr. Jeanyfer, S.S., M.Hum.</t>
  </si>
  <si>
    <t>0412018405</t>
  </si>
  <si>
    <t>8652746647230112</t>
  </si>
  <si>
    <t>Dra. Melinda Dirgandini, M.Hum.</t>
  </si>
  <si>
    <t>0420036801</t>
  </si>
  <si>
    <t>6547738639130083</t>
  </si>
  <si>
    <t>Program Sarjana Sastra Jepang Fakultas Humaniora dan Industri Kreatif</t>
  </si>
  <si>
    <t>Dr. Dra. Sri Iriantini, M.Hum.</t>
  </si>
  <si>
    <t>0422016901</t>
  </si>
  <si>
    <t>1661752653230082</t>
  </si>
  <si>
    <t>Dr. Marisa Rianti Sutanto, S.S., M.Hum.</t>
  </si>
  <si>
    <t>0429037402</t>
  </si>
  <si>
    <t>2841749650230132</t>
  </si>
  <si>
    <t>Ethel Deborah, S.S., M.A.</t>
  </si>
  <si>
    <t>0409057101</t>
  </si>
  <si>
    <t>Prof. Hirose Eishi, Ph.D.</t>
  </si>
  <si>
    <t>6450771672230262</t>
  </si>
  <si>
    <t>Jessica Priscilla, S.S., M.Fil.</t>
  </si>
  <si>
    <t>4344754655230133</t>
  </si>
  <si>
    <t>Henni, S.S., M.Hum.</t>
  </si>
  <si>
    <t>0412107601</t>
  </si>
  <si>
    <t>5557756657230102</t>
  </si>
  <si>
    <t>Lewinna Christiani Aguskin, S.S., M.A.</t>
  </si>
  <si>
    <t>0425027802</t>
  </si>
  <si>
    <t>2544759660230202</t>
  </si>
  <si>
    <t>Fenty Lidya Siregar, S.S., M.A., Ph.D.</t>
  </si>
  <si>
    <t>0412028101</t>
  </si>
  <si>
    <t>5149755656231023</t>
  </si>
  <si>
    <t>Diana Constansz Sahertian, S.S., M.A.</t>
  </si>
  <si>
    <t>0417087703</t>
  </si>
  <si>
    <t>0359761662230163</t>
  </si>
  <si>
    <t>Program Diploma III Bahasa Mandarin Fakultas Humaniora dan Industri Kreatif</t>
  </si>
  <si>
    <t>Imelda, B.A., M.A.</t>
  </si>
  <si>
    <t>0427108301</t>
  </si>
  <si>
    <t>1438758659230163</t>
  </si>
  <si>
    <t>Noviana Laurencia, B.A., M.Lit.</t>
  </si>
  <si>
    <t>0406118001</t>
  </si>
  <si>
    <t>3953762663230232</t>
  </si>
  <si>
    <t>Program Sarjana Sastra China Fakultas Humaniora dan Industri Kreatif</t>
  </si>
  <si>
    <t>Selvia, B.A., M.Hum.</t>
  </si>
  <si>
    <t>0421068401</t>
  </si>
  <si>
    <t>0342764665130533</t>
  </si>
  <si>
    <t>Yohan Yusuf Arifin, B.A., M.His.</t>
  </si>
  <si>
    <t>01-09-2021</t>
  </si>
  <si>
    <t>0410108604</t>
  </si>
  <si>
    <t>7244764665231033</t>
  </si>
  <si>
    <t>Septerianie Sutandi, B.A., M.TCSOL.</t>
  </si>
  <si>
    <t>0412098602</t>
  </si>
  <si>
    <t>7047761662230253</t>
  </si>
  <si>
    <t>Dr. Livia Vasantadjaja, S.S., B.A., M.Lit.</t>
  </si>
  <si>
    <t>01-12-2012</t>
  </si>
  <si>
    <t>13104100702773</t>
  </si>
  <si>
    <t>0415078302</t>
  </si>
  <si>
    <t>5556754655130092</t>
  </si>
  <si>
    <t>Dr. Pauw Budianto, S.T., M.Si., M.Lit.</t>
  </si>
  <si>
    <t>01-01-2012</t>
  </si>
  <si>
    <t>0424027605</t>
  </si>
  <si>
    <t>3444765666231082</t>
  </si>
  <si>
    <t>Rika Limuria, S.S., M.A.</t>
  </si>
  <si>
    <t>01-08-2017</t>
  </si>
  <si>
    <t>0412018701</t>
  </si>
  <si>
    <t>Chinanty Merciana Lidaya, S.S</t>
  </si>
  <si>
    <t>4234744645130073</t>
  </si>
  <si>
    <t>Drs. Barnabas Tridig, M.Si., Ak.</t>
  </si>
  <si>
    <t>0402096601</t>
  </si>
  <si>
    <t>7556746647230083</t>
  </si>
  <si>
    <t>Fakultas Hukum dan Bisnis Digital</t>
  </si>
  <si>
    <t>Program Sarjana Akuntansi Fakultas Hukum dan Bisnis Digital</t>
  </si>
  <si>
    <t>Dr. Lauw Tjun Tjun, S.E., M.Si.</t>
  </si>
  <si>
    <t>01-07-2015</t>
  </si>
  <si>
    <t>0424126801</t>
  </si>
  <si>
    <t>2844746647230152</t>
  </si>
  <si>
    <t>Dr. Dra. Ita Salsalina Lingga, M.Si. Ak.</t>
  </si>
  <si>
    <t>0412056802</t>
  </si>
  <si>
    <t>0153750651230123</t>
  </si>
  <si>
    <t>Dr. Elyzabet Indrawati Marpaung, S.E., M.Si., Ak.</t>
  </si>
  <si>
    <t>01-10-2015</t>
  </si>
  <si>
    <t>0421087202</t>
  </si>
  <si>
    <t>0340753654230143</t>
  </si>
  <si>
    <t>Dr. Rapina, S.E., M.Si., Ak., CA.</t>
  </si>
  <si>
    <t>01-05-2021</t>
  </si>
  <si>
    <t>0408107501</t>
  </si>
  <si>
    <t>6546754655230113</t>
  </si>
  <si>
    <t>Program Magister Akuntansi Fakultas Hukum dan Bisnis Digital</t>
  </si>
  <si>
    <t>Dr. Erna, S.E., M.Si.</t>
  </si>
  <si>
    <t>0414127601</t>
  </si>
  <si>
    <t>5439756657231133</t>
  </si>
  <si>
    <t>Sondang Mariani Rajagukguk, S.E., M.A., Ak.</t>
  </si>
  <si>
    <t>0407117802</t>
  </si>
  <si>
    <t>0349757658230153</t>
  </si>
  <si>
    <t>Hanny, S.E., M.Si., Ak., CA., CSRS., CSRA.</t>
  </si>
  <si>
    <t>0417107901</t>
  </si>
  <si>
    <t>3458756657131103</t>
  </si>
  <si>
    <t>Candra Sinuraya, S.E., M.Si.</t>
  </si>
  <si>
    <t>01-01-2013</t>
  </si>
  <si>
    <t>0426117801</t>
  </si>
  <si>
    <t>7858757658130132</t>
  </si>
  <si>
    <t>Jerry, S.E., M.Si., Ak., CA.</t>
  </si>
  <si>
    <t>01-03-2006</t>
  </si>
  <si>
    <t>0426057901</t>
  </si>
  <si>
    <t>6438758659230152</t>
  </si>
  <si>
    <t>Santy Setiawan, S.E., M.Si., Ak., CA.</t>
  </si>
  <si>
    <t>0406018002</t>
  </si>
  <si>
    <t>5050758659230163</t>
  </si>
  <si>
    <t>Yuliana Gunawan, S.E., M.Si.</t>
  </si>
  <si>
    <t>0418078001</t>
  </si>
  <si>
    <t>9752758659237012</t>
  </si>
  <si>
    <t>Dr. Yenni Carolina, S.E., M.Si.</t>
  </si>
  <si>
    <t>0420048001</t>
  </si>
  <si>
    <t>0956760661230192</t>
  </si>
  <si>
    <t>Yunita Christy, S.E., M.Si.</t>
  </si>
  <si>
    <t>0424068201</t>
  </si>
  <si>
    <t>8137759660230193</t>
  </si>
  <si>
    <t>Dr. Lidya Agustina, S.E., M.Si., Ak., CSRS.</t>
  </si>
  <si>
    <t>0405088101</t>
  </si>
  <si>
    <t>9648739640130062</t>
  </si>
  <si>
    <t>Drs. Herman Kambono, M.Si.</t>
  </si>
  <si>
    <t>0416036102</t>
  </si>
  <si>
    <t>0843761662230232</t>
  </si>
  <si>
    <t>Nunik Lestari Dewi, S.E., M.Sc., Ak.</t>
  </si>
  <si>
    <t>0411058301</t>
  </si>
  <si>
    <t>4834763664230402</t>
  </si>
  <si>
    <t>Aurora Angela, S.E., M.Si.</t>
  </si>
  <si>
    <t>0402058501</t>
  </si>
  <si>
    <t>7635766667238122</t>
  </si>
  <si>
    <t>Verani Carolina, S.E., M.Ak., Ak.</t>
  </si>
  <si>
    <t>0403038803</t>
  </si>
  <si>
    <t>1350765666230253</t>
  </si>
  <si>
    <t>Oktavianti, S.E., M.S.Ak., Ak.</t>
  </si>
  <si>
    <t>0418108701</t>
  </si>
  <si>
    <t>6555765666230203</t>
  </si>
  <si>
    <t>Maria Natalia, S.E., M.S.Ak., CAP.</t>
  </si>
  <si>
    <t>0423128703</t>
  </si>
  <si>
    <t>7854764665231162</t>
  </si>
  <si>
    <t>Endah Purnama Sari Eddy, S.E., M.Ak., Ak.,BKP, CA.</t>
  </si>
  <si>
    <t>0422058602</t>
  </si>
  <si>
    <t>7546766667230193</t>
  </si>
  <si>
    <t>Debbianita, S.E., M.S.Ak.</t>
  </si>
  <si>
    <t>0414128801</t>
  </si>
  <si>
    <t>7157763664130223</t>
  </si>
  <si>
    <t>I Nyoman Agus Wijaya, S.E., M.Acc., Ak., CSRS.</t>
  </si>
  <si>
    <t>0425088504</t>
  </si>
  <si>
    <t>9258768669230263</t>
  </si>
  <si>
    <t>Vinny Stephanie Hidayat, S.E., M.Ak., Ak.</t>
  </si>
  <si>
    <t>0426099001</t>
  </si>
  <si>
    <t>8162769670230283</t>
  </si>
  <si>
    <t>Rini Handayani, S.E., M.Ak., Ak., Cert. DA.</t>
  </si>
  <si>
    <t>0430089102</t>
  </si>
  <si>
    <t>8861769670237002</t>
  </si>
  <si>
    <t>Enny Prayogo, S.E., M.Ak., Ak., Cert. DA.</t>
  </si>
  <si>
    <t>0429059101</t>
  </si>
  <si>
    <t>8037742643130113</t>
  </si>
  <si>
    <t>Drs. Tedy Wahyusaputra, M.M., CFP.</t>
  </si>
  <si>
    <t>0405076402</t>
  </si>
  <si>
    <t>3057749650130143</t>
  </si>
  <si>
    <t>Program Sarjana Manajemen Fakultas Hukum dan Bisnis Digital</t>
  </si>
  <si>
    <t>Boedi Hartadi Kuslina, S.E., M.B.A., Ph.D.</t>
  </si>
  <si>
    <t>0425077102</t>
  </si>
  <si>
    <t>6439744645230083</t>
  </si>
  <si>
    <t>Dr. Dra. Jacinta Winarto, M.T.</t>
  </si>
  <si>
    <t>0407116604</t>
  </si>
  <si>
    <t>9553746647230073</t>
  </si>
  <si>
    <t>Program Magister Manajemen Fakultas Hukum dan Bisnis Digital</t>
  </si>
  <si>
    <t>Dra. Martalena, M.M.</t>
  </si>
  <si>
    <t>0421126801</t>
  </si>
  <si>
    <t>6942755656230192</t>
  </si>
  <si>
    <t>Imelda Junita, S.E., M.T.</t>
  </si>
  <si>
    <t>0410067701</t>
  </si>
  <si>
    <t>3352755656230143</t>
  </si>
  <si>
    <t>Prof. Maya Malinda, S.E., M.T., Ph.D.</t>
  </si>
  <si>
    <t>0420107701</t>
  </si>
  <si>
    <t>0334755656237033</t>
  </si>
  <si>
    <t>Program Doktor Ilmu Manajemen Fakultas Hukum dan Bisnis Digital</t>
  </si>
  <si>
    <t>Nur, S.E., M.T.</t>
  </si>
  <si>
    <t>0406118002</t>
  </si>
  <si>
    <t>5751756657230102</t>
  </si>
  <si>
    <t>Dr. Sienly Veronica, S.E., M.M.</t>
  </si>
  <si>
    <t>0419047801</t>
  </si>
  <si>
    <t>2158754655130113</t>
  </si>
  <si>
    <t>Dr. Surya Setyawan, S.E., M.Si.</t>
  </si>
  <si>
    <t>0426087602</t>
  </si>
  <si>
    <t>7161754655137053</t>
  </si>
  <si>
    <t>Chandra Kuswoyo, S.E., M.T.</t>
  </si>
  <si>
    <t>0429087602</t>
  </si>
  <si>
    <t>5560757658130152</t>
  </si>
  <si>
    <t>Dr. Bram Hadianto, S.E., M.Si.</t>
  </si>
  <si>
    <t>0428027901</t>
  </si>
  <si>
    <t>9748756657130132</t>
  </si>
  <si>
    <t>Allen Kristiawan, S.E., M.M.</t>
  </si>
  <si>
    <t>0416047802</t>
  </si>
  <si>
    <t>7940757658230152</t>
  </si>
  <si>
    <t>Nonie Magdalena, S.E., M.Si.</t>
  </si>
  <si>
    <t>0408067901</t>
  </si>
  <si>
    <t>3837755656230232</t>
  </si>
  <si>
    <t>Dini, S.E., M.M.</t>
  </si>
  <si>
    <t>0405057703</t>
  </si>
  <si>
    <t>1451756657230102</t>
  </si>
  <si>
    <t>Dr. Lina Anatan, S.E., M.Si.</t>
  </si>
  <si>
    <t>0419017801</t>
  </si>
  <si>
    <t>6536758659230172</t>
  </si>
  <si>
    <t>Ana Mariana, S.E., M.Si.</t>
  </si>
  <si>
    <t>0404028001</t>
  </si>
  <si>
    <t>3743758659237012</t>
  </si>
  <si>
    <t>Ariesya Aprillia, S.E., M.Si.</t>
  </si>
  <si>
    <t>0411048001</t>
  </si>
  <si>
    <t>2841759660230202</t>
  </si>
  <si>
    <t>Meily Margaretha, S.E., M.Ed.</t>
  </si>
  <si>
    <t>0409058101</t>
  </si>
  <si>
    <t>2463742643130072</t>
  </si>
  <si>
    <t>Prof.Dr.Drs. Wilson Bangun, M.Si.</t>
  </si>
  <si>
    <t>01-05-2008</t>
  </si>
  <si>
    <t>0402076401</t>
  </si>
  <si>
    <t>9138758659131143</t>
  </si>
  <si>
    <t>Dr. Peter, S.E., M.T.</t>
  </si>
  <si>
    <t>0406088001</t>
  </si>
  <si>
    <t>5937755656238072</t>
  </si>
  <si>
    <t>Ida, S.E., M.M.</t>
  </si>
  <si>
    <t>01-02-2007</t>
  </si>
  <si>
    <t>0405067703</t>
  </si>
  <si>
    <t>1748759660230222</t>
  </si>
  <si>
    <t>Amelina Apricia Sjam, S.E., M.M., M.Sc., Ph.D.</t>
  </si>
  <si>
    <t>0416048101</t>
  </si>
  <si>
    <t>2460752653230082</t>
  </si>
  <si>
    <t>Fanny Kristine, S.E., S.S., M.M.</t>
  </si>
  <si>
    <t>01-12-2025</t>
  </si>
  <si>
    <t>0428017401</t>
  </si>
  <si>
    <t>3654760661230162</t>
  </si>
  <si>
    <t>Dr. Susanti Ridawaty Saragih, S.E., M.Si.</t>
  </si>
  <si>
    <t>0422038201</t>
  </si>
  <si>
    <t>6437760661137182</t>
  </si>
  <si>
    <t>Dr. Henky Lisan Suwarno, S.E., M.Si.</t>
  </si>
  <si>
    <t>0425018201</t>
  </si>
  <si>
    <t>6953761662137012</t>
  </si>
  <si>
    <t>Cen Lu, S.E., M.M.</t>
  </si>
  <si>
    <t>0421068301</t>
  </si>
  <si>
    <t>3643761662230252</t>
  </si>
  <si>
    <t>Dr. Kartika Imasari Tjiptodjojo, S.E., M.M.</t>
  </si>
  <si>
    <t>0411038301</t>
  </si>
  <si>
    <t>1147761662130243</t>
  </si>
  <si>
    <t>Dr. Rusli Ginting Munthe, S.E., S.Psi., M.B.A., M.M.</t>
  </si>
  <si>
    <t>0415088301</t>
  </si>
  <si>
    <t>7651762663130212</t>
  </si>
  <si>
    <t>Rony Setiawan, S.E., M.B.A., M.M.</t>
  </si>
  <si>
    <t>0419038401</t>
  </si>
  <si>
    <t>8537743644130102</t>
  </si>
  <si>
    <t>Dr.Drs. Jahja Hamdani Widjaja, M.M.</t>
  </si>
  <si>
    <t>01-08-2015</t>
  </si>
  <si>
    <t>0405026505</t>
  </si>
  <si>
    <t>2153750651130123</t>
  </si>
  <si>
    <t>Dr. Agus Aribowo, S.E., M.M.</t>
  </si>
  <si>
    <t>01-07-2008</t>
  </si>
  <si>
    <t>0421087201</t>
  </si>
  <si>
    <t>2863750651130092</t>
  </si>
  <si>
    <t>Prof. Dr. Benny Budiawan Tjandrasa, S.E., M.M.</t>
  </si>
  <si>
    <t>0431057201</t>
  </si>
  <si>
    <t>4650763664230242</t>
  </si>
  <si>
    <t>Dr. Yolla Margaretha, S.E., M.M., CPM</t>
  </si>
  <si>
    <t>0418038503</t>
  </si>
  <si>
    <t>6052763664230323</t>
  </si>
  <si>
    <t>Kezia Kurniawati Nursalin, S.E., M.B.A.</t>
  </si>
  <si>
    <t>0420078504</t>
  </si>
  <si>
    <t>7950763664230252</t>
  </si>
  <si>
    <t>Felicia, S.E., M.M.</t>
  </si>
  <si>
    <t>01-03-2023</t>
  </si>
  <si>
    <t>0418068602</t>
  </si>
  <si>
    <t>2160763664230313</t>
  </si>
  <si>
    <t>Sri Zaniarti, S.E., M.M.</t>
  </si>
  <si>
    <t>0428088505</t>
  </si>
  <si>
    <t>4236761662230183</t>
  </si>
  <si>
    <t>Dr. Sherlywati, S.E., M.M.</t>
  </si>
  <si>
    <t>0404098303</t>
  </si>
  <si>
    <t>6458756657231093</t>
  </si>
  <si>
    <t>Yani Monalisa, S.E., M.M.</t>
  </si>
  <si>
    <t>0426117802</t>
  </si>
  <si>
    <t>5262755656230113</t>
  </si>
  <si>
    <t>Herlina, S.E., M.T.</t>
  </si>
  <si>
    <t>01-02-2023</t>
  </si>
  <si>
    <t>0430097701</t>
  </si>
  <si>
    <t>9042739640230093</t>
  </si>
  <si>
    <t>Dr.Dra. Hj. Anny Nurbasari, M.P.</t>
  </si>
  <si>
    <t>0010076103</t>
  </si>
  <si>
    <t>4937757658130232</t>
  </si>
  <si>
    <t>Rully Arlan Tjahyadi, S.E., M.Si.</t>
  </si>
  <si>
    <t>0405067901</t>
  </si>
  <si>
    <t>3244742643230103</t>
  </si>
  <si>
    <t>Prof.Dr.Dra. Marcellia Susan Karnadi, M.T.</t>
  </si>
  <si>
    <t>01-04-2010</t>
  </si>
  <si>
    <t>0412096401</t>
  </si>
  <si>
    <t>8339754655130123</t>
  </si>
  <si>
    <t>Tan Ming Kuang, S.E., M.Si., Ak., Ph.D.</t>
  </si>
  <si>
    <t>0407107602</t>
  </si>
  <si>
    <t>1549757658230132</t>
  </si>
  <si>
    <t>Dr. Meythi, S.E., M.Si., Ak., CA.</t>
  </si>
  <si>
    <t>0417027901</t>
  </si>
  <si>
    <t>1540754655237093</t>
  </si>
  <si>
    <t>Prof. Dr. Se Tin, S.E., M.Si., Ak.</t>
  </si>
  <si>
    <t>0408127601</t>
  </si>
  <si>
    <t>2846757658230152</t>
  </si>
  <si>
    <t>Dr. Meyliana, S.E., M.Si., Ak., CSRS.</t>
  </si>
  <si>
    <t>0414057902</t>
  </si>
  <si>
    <t>8354757658230113</t>
  </si>
  <si>
    <t>Dr. Christine Dwi Karya Susilawati, S.E., M.Si., Ak.</t>
  </si>
  <si>
    <t>0423126002</t>
  </si>
  <si>
    <t>8635755656130142</t>
  </si>
  <si>
    <t>Dr. Riki Martusa, S.E., M.Si., Ak., CA.</t>
  </si>
  <si>
    <t>01-01-2014</t>
  </si>
  <si>
    <t>0403037701</t>
  </si>
  <si>
    <t>7038751652230143</t>
  </si>
  <si>
    <t>Sinta Setiana, S.E., M.Si.</t>
  </si>
  <si>
    <t>01-03-2013</t>
  </si>
  <si>
    <t>12104100712906</t>
  </si>
  <si>
    <t>0406077301</t>
  </si>
  <si>
    <t>2834755656130222</t>
  </si>
  <si>
    <t>Dr. Tan Kwang En, S.E., M.Si., Ak., CA, Cert.DA</t>
  </si>
  <si>
    <t>12104100714238</t>
  </si>
  <si>
    <t>0402057701</t>
  </si>
  <si>
    <t>7938760661130282</t>
  </si>
  <si>
    <t>Prof. Joni, S.E., M.Si., Ak., Ph.D., CA.</t>
  </si>
  <si>
    <t>0406068202</t>
  </si>
  <si>
    <t>0342737638130173</t>
  </si>
  <si>
    <t>Ir. Buntoro Darmasetiawan, M.S.C.E., M.B.A., M.A., Ph.D.</t>
  </si>
  <si>
    <t>8936960023</t>
  </si>
  <si>
    <t>5351751652130083</t>
  </si>
  <si>
    <t>Andi Aulia Hamzah, S.IP., M.Ds.</t>
  </si>
  <si>
    <t>0419107302</t>
  </si>
  <si>
    <t>5456761662230172</t>
  </si>
  <si>
    <t>Program Diploma III Seni Rupa dan Desain Fakultas Humaniora dan Industri Kreatif</t>
  </si>
  <si>
    <t>Dewi Isma Aryani, S.Ds., M.Ds.</t>
  </si>
  <si>
    <t>0424018301</t>
  </si>
  <si>
    <t>2154764665231093</t>
  </si>
  <si>
    <t>Program Sarjana Desain Komunikasi Visual Fakultas Humaniora dan Industri Kreatif</t>
  </si>
  <si>
    <t>Yosepin Sri Ningsih, S.Ds., M.Ds.</t>
  </si>
  <si>
    <t>0422088601</t>
  </si>
  <si>
    <t>0938745646230192</t>
  </si>
  <si>
    <t>Program Sarjana Desain Mode Fakultas Humaniora dan Industri Kreatif</t>
  </si>
  <si>
    <t>Dra. Tan, Indra Janty</t>
  </si>
  <si>
    <t>DBK</t>
  </si>
  <si>
    <t>9903251781</t>
  </si>
  <si>
    <t>8350763664230223</t>
  </si>
  <si>
    <t>Grace Carolline, S.Ds., M.Ds.</t>
  </si>
  <si>
    <t>0418108503</t>
  </si>
  <si>
    <t>0956767668230322</t>
  </si>
  <si>
    <t>Aulia Wara Arimbi Putri, S.Ds., M.Ds.</t>
  </si>
  <si>
    <t>0424068904</t>
  </si>
  <si>
    <t>7547769670230293</t>
  </si>
  <si>
    <t>Wenny Anggraini Natalia, A.Md., S.Sn., M.Ds.</t>
  </si>
  <si>
    <t>0415129101</t>
  </si>
  <si>
    <t>6942769670230392</t>
  </si>
  <si>
    <t>Eka Arifianty Puspita, S.Ds., M.Ds.</t>
  </si>
  <si>
    <t>Audrey Eir Nathania, S.Ds., M.Ds.</t>
  </si>
  <si>
    <t>Dr.Dra. Ariesa Pandanwangi, M.Sn.</t>
  </si>
  <si>
    <t>0420046301</t>
  </si>
  <si>
    <t>1752741642300062</t>
  </si>
  <si>
    <t>Program Sarjana Seni Rupa Murni Fakultas Humaniora dan Industri Kreatif</t>
  </si>
  <si>
    <t>Wawan Suryana, S.Sn., M.Sn.</t>
  </si>
  <si>
    <t>0424096402</t>
  </si>
  <si>
    <t>6256742643130073</t>
  </si>
  <si>
    <t>Muhamad Ali Rahim, S.Sn., M.Sn.</t>
  </si>
  <si>
    <t>0425038103</t>
  </si>
  <si>
    <t>9657759660130182</t>
  </si>
  <si>
    <t>Dr. Ismet Zainal Effendi, S.Sn., M.Sn.</t>
  </si>
  <si>
    <t>0420047802</t>
  </si>
  <si>
    <t>2752754655131092</t>
  </si>
  <si>
    <t>Erika Ernawan, S.Sn., M.Sn.</t>
  </si>
  <si>
    <t>01-02-2024</t>
  </si>
  <si>
    <t>0421018602</t>
  </si>
  <si>
    <t>1453764665230252</t>
  </si>
  <si>
    <t>Elliati Djakaria Sutjiawan, Dipl.Ing., M.Min.</t>
  </si>
  <si>
    <t>0405096104</t>
  </si>
  <si>
    <t>8237739640230073</t>
  </si>
  <si>
    <t>Program Sarjana Desain Interior Fakultas Humaniora dan Industri Kreatif</t>
  </si>
  <si>
    <t>Dr. Yunita Setyoningrum, S.Sn., M.Ds.</t>
  </si>
  <si>
    <t>0422067802</t>
  </si>
  <si>
    <t>3954756657230122</t>
  </si>
  <si>
    <t>Dr. Krismanto Kusbiantoro, S.T., M.T., CIQaR</t>
  </si>
  <si>
    <t>0422027902</t>
  </si>
  <si>
    <t>1554757658130152</t>
  </si>
  <si>
    <t>Program Sarjana Arsitektur Fakultas Humaniora dan Industri Kreatif</t>
  </si>
  <si>
    <t>Ir. Muhammad Irfan Nurrachman, M.Ds.</t>
  </si>
  <si>
    <t>0431106604</t>
  </si>
  <si>
    <t>5363744645130043</t>
  </si>
  <si>
    <t>Erwin Ardianto Halim, S.Sn., M.F.A., Ph.D.</t>
  </si>
  <si>
    <t>0428128301</t>
  </si>
  <si>
    <t>5560761662130193</t>
  </si>
  <si>
    <t>Yuma Chandrahera, S.Sn., M.Ds.</t>
  </si>
  <si>
    <t>0426018401</t>
  </si>
  <si>
    <t>9458762663130152</t>
  </si>
  <si>
    <t>Leonardo, S.T., M.T.</t>
  </si>
  <si>
    <t>0404017706</t>
  </si>
  <si>
    <t>0436755656130132</t>
  </si>
  <si>
    <t>Dr. Tantri Oktavia, S.T., M.T.</t>
  </si>
  <si>
    <t>0423108302</t>
  </si>
  <si>
    <t>2355761662230173</t>
  </si>
  <si>
    <t>Isabella Isthipraya Andreas, S.Ds., M.Ds.</t>
  </si>
  <si>
    <t>0422098301</t>
  </si>
  <si>
    <t>8254761662230163</t>
  </si>
  <si>
    <t>Irena Vanessa Gunawan, S.T., M.Com.</t>
  </si>
  <si>
    <t>0425087507</t>
  </si>
  <si>
    <t>9157753654230133</t>
  </si>
  <si>
    <t>Miky Endro Santoso, S.Sn., M.T.</t>
  </si>
  <si>
    <t>0402057306</t>
  </si>
  <si>
    <t>7834751652130162</t>
  </si>
  <si>
    <t>Yudita Royandi Prawirodihardjo, S.T., S.Ds., M.Ds.</t>
  </si>
  <si>
    <t>0428067902</t>
  </si>
  <si>
    <t>7960757658231042</t>
  </si>
  <si>
    <t>Shirly Nathania Suhanjoyo, S.Sn., M.Ds.</t>
  </si>
  <si>
    <t>01-11-2016</t>
  </si>
  <si>
    <t>0414128404</t>
  </si>
  <si>
    <t>2546762663231153</t>
  </si>
  <si>
    <t>Dr. Carina, S.Sos., S.Sn., M.Ds.</t>
  </si>
  <si>
    <t>01-09-2019</t>
  </si>
  <si>
    <t>0404108104</t>
  </si>
  <si>
    <t>3336759660230193</t>
  </si>
  <si>
    <t>Dr. Astrid Austranti Yuwono, S.T., M.T.</t>
  </si>
  <si>
    <t>01-07-2019</t>
  </si>
  <si>
    <t>0430037903</t>
  </si>
  <si>
    <t>0735760661230242</t>
  </si>
  <si>
    <t>Lisa Levina Krisanti Jonatan, S.Sn., A.Md., M.Ds.</t>
  </si>
  <si>
    <t>0422128402</t>
  </si>
  <si>
    <t>4662757658230112</t>
  </si>
  <si>
    <t>Arnold Maximillian, S.Ds., M.Ds.</t>
  </si>
  <si>
    <t>0427018603</t>
  </si>
  <si>
    <t>3554762663230193</t>
  </si>
  <si>
    <t>Ferlina Sugata, S.T., M.T.</t>
  </si>
  <si>
    <t>0406107904</t>
  </si>
  <si>
    <t>3459764665130212</t>
  </si>
  <si>
    <t>Sriwinarsih Maria Kirana Sajid, S.Sn., M.A., M.T., Ph.D.</t>
  </si>
  <si>
    <t>0430107805</t>
  </si>
  <si>
    <t>3338757658230163</t>
  </si>
  <si>
    <t>Amanda Muliati, S.Sn., M.F.A.</t>
  </si>
  <si>
    <t>0422108801</t>
  </si>
  <si>
    <t>1362756657230103</t>
  </si>
  <si>
    <t>Nathalia Yunita Sugiharto, S.T., M.T.</t>
  </si>
  <si>
    <t>0402069202</t>
  </si>
  <si>
    <t>9354766667230273</t>
  </si>
  <si>
    <t>Dr. Dra. Christine Claudia Lukman, M.Ds.</t>
  </si>
  <si>
    <t>0429106101</t>
  </si>
  <si>
    <t>2934770671230322</t>
  </si>
  <si>
    <t>Hendra Setiawan, B.F.A., M.A.</t>
  </si>
  <si>
    <t>0410087601</t>
  </si>
  <si>
    <t>9361739640230053</t>
  </si>
  <si>
    <t>Sandy Rismantojo, S.Sn., M.Sc., Ph.D.</t>
  </si>
  <si>
    <t>0424087503</t>
  </si>
  <si>
    <t>5142754655130183</t>
  </si>
  <si>
    <t>Komang Wahyu Sukayasa, S.Sn., M.Ds.</t>
  </si>
  <si>
    <t>01-10-2009</t>
  </si>
  <si>
    <t>0419057503</t>
  </si>
  <si>
    <t>7156753654130093</t>
  </si>
  <si>
    <t>Jessica Yonatia, S.Sn., M.Ds.</t>
  </si>
  <si>
    <t>0420068403</t>
  </si>
  <si>
    <t>8851753654130102</t>
  </si>
  <si>
    <t>Miki Tjandra, B.Ds., M.Ds.</t>
  </si>
  <si>
    <t>0404087209</t>
  </si>
  <si>
    <t>4952762663237132</t>
  </si>
  <si>
    <t>Dra. Naniwati Sulaiman, M.Ds.</t>
  </si>
  <si>
    <t>01-06-2016</t>
  </si>
  <si>
    <t>0404116201</t>
  </si>
  <si>
    <t>Elizabeth, S.Sos., S.Sn., M.Ds., Ph.D.</t>
  </si>
  <si>
    <t>0404087802</t>
  </si>
  <si>
    <t>5436740641230063</t>
  </si>
  <si>
    <t>I Nyoman Natanael, S.Ds., M.Ds.</t>
  </si>
  <si>
    <t>0423098101</t>
  </si>
  <si>
    <t>0136756657230143</t>
  </si>
  <si>
    <t>Monica Hartanti, S.Sn., M.Ds.</t>
  </si>
  <si>
    <t>01-10-2021</t>
  </si>
  <si>
    <t>0426048005</t>
  </si>
  <si>
    <t>8255759660130133</t>
  </si>
  <si>
    <t>Riki Himawan Mulyadi, S.Sn., M.M., M.Ds.</t>
  </si>
  <si>
    <t>0420127301</t>
  </si>
  <si>
    <t>1758758659230152</t>
  </si>
  <si>
    <t>Elizabeth Susanti, B.A., M.Ds., Ph.D.</t>
  </si>
  <si>
    <t>0422078403</t>
  </si>
  <si>
    <t>8552751652130113</t>
  </si>
  <si>
    <t>Beni Sasmito, S.Sn., M.Sn.</t>
  </si>
  <si>
    <t>01-05-2019</t>
  </si>
  <si>
    <t>0408017501</t>
  </si>
  <si>
    <t>6054762663231063</t>
  </si>
  <si>
    <t>Dr.Dra. Seriwati Ginting, M.Pd.</t>
  </si>
  <si>
    <t>0420086703</t>
  </si>
  <si>
    <t>6440753654130102</t>
  </si>
  <si>
    <t>Dr. Raden Ajeng Dita Saraswati Priono Putri, S.Ds., M.Ds.</t>
  </si>
  <si>
    <t>01-06-2021</t>
  </si>
  <si>
    <t>16104100701607</t>
  </si>
  <si>
    <t>0401058101</t>
  </si>
  <si>
    <t>1152745646230123</t>
  </si>
  <si>
    <t>Berti Alia Bahaduri, S.Kr., Pg.Dip., M.Ds.</t>
  </si>
  <si>
    <t>0410117702</t>
  </si>
  <si>
    <t>0833759660230242</t>
  </si>
  <si>
    <t>Saskia Putri Agustine, S.Sn. M.Ds.</t>
  </si>
  <si>
    <t>5442755656230183</t>
  </si>
  <si>
    <t>Risal, S.T., M.T.</t>
  </si>
  <si>
    <t>01-05-2006</t>
  </si>
  <si>
    <t>0401017801</t>
  </si>
  <si>
    <t>0161769670230273</t>
  </si>
  <si>
    <t>Program Sarjana Teknik Informatika Fakultas Teknologi dan Rekayasa Cerdas</t>
  </si>
  <si>
    <t>Djoni Setiawan Kartawihardja, S.T., M.T.</t>
  </si>
  <si>
    <t>01-12-2010</t>
  </si>
  <si>
    <t>0405067201</t>
  </si>
  <si>
    <t>6433756657131192</t>
  </si>
  <si>
    <t>Prof. Dr. Hapnes Toba, M.Sc.</t>
  </si>
  <si>
    <t>0426107602</t>
  </si>
  <si>
    <t>4937750651130242</t>
  </si>
  <si>
    <t>Program Magister Ilmu Komputer Fakultas Teknologi dan Rekayasa Cerdas</t>
  </si>
  <si>
    <t>Tiur Gantini, S.T., M.T.</t>
  </si>
  <si>
    <t>0425027606</t>
  </si>
  <si>
    <t>2358754655130113</t>
  </si>
  <si>
    <t>Program Sarjana Sistem Informasi Fakultas Teknologi dan Rekayasa Cerdas</t>
  </si>
  <si>
    <t>Sulaeman Santoso, S.Kom., M.T.</t>
  </si>
  <si>
    <t>0416058301</t>
  </si>
  <si>
    <t>5557754655230092</t>
  </si>
  <si>
    <t>Hendra Bunyamin, S.Si., M.T.</t>
  </si>
  <si>
    <t>0404127601</t>
  </si>
  <si>
    <t>4848761662131092</t>
  </si>
  <si>
    <t>Ir. Teddy Marcus Zakaria, M.T.</t>
  </si>
  <si>
    <t>01-08-2005</t>
  </si>
  <si>
    <t>0418036901</t>
  </si>
  <si>
    <t>2536754655130113</t>
  </si>
  <si>
    <t>Dr. Bernard Renaldy Suteja, S.Kom., M.Kom.</t>
  </si>
  <si>
    <t>01-12-2009</t>
  </si>
  <si>
    <t>0408038001</t>
  </si>
  <si>
    <t>6650747648130082</t>
  </si>
  <si>
    <t>Tjatur Kandaga, S.Si., M.T.</t>
  </si>
  <si>
    <t>0407107102</t>
  </si>
  <si>
    <t>7640758659130142</t>
  </si>
  <si>
    <t>Prof. Dr. Ir. Mewati Ayub, M.T.</t>
  </si>
  <si>
    <t>0405056203</t>
  </si>
  <si>
    <t>7339749650130113</t>
  </si>
  <si>
    <t>Diana Trivena Yulianti, S.Kom., M.T.</t>
  </si>
  <si>
    <t>0430078101</t>
  </si>
  <si>
    <t>5837740641230132</t>
  </si>
  <si>
    <t>Daniel Jahja Surjawan, S.Kom., M.T.</t>
  </si>
  <si>
    <t>0423068201</t>
  </si>
  <si>
    <t>1062759660230143</t>
  </si>
  <si>
    <t>Meliana Christianti Johan, S.Kom., M.T.</t>
  </si>
  <si>
    <t>01-02-2016</t>
  </si>
  <si>
    <t>0426108401</t>
  </si>
  <si>
    <t>3955760661130202</t>
  </si>
  <si>
    <t>Dr. Timotius Witono, S.Kom., M.T.</t>
  </si>
  <si>
    <t>0425097801</t>
  </si>
  <si>
    <t>2358762663231093</t>
  </si>
  <si>
    <t>Erico Darmawan Handoyo, S.Kom., M.T.</t>
  </si>
  <si>
    <t>0402028301</t>
  </si>
  <si>
    <t>8257760661130203</t>
  </si>
  <si>
    <t>Andreas Widjaja, S.Si., M.Sc., Ph.D.</t>
  </si>
  <si>
    <t>0419097204</t>
  </si>
  <si>
    <t>8534761662130312</t>
  </si>
  <si>
    <t>Julianti Kasih, S.E., M.Kom.</t>
  </si>
  <si>
    <t>0410076101</t>
  </si>
  <si>
    <t>1251750651130133</t>
  </si>
  <si>
    <t>Maresha Caroline Wijanto, S.Kom., M.T., Ph.D.</t>
  </si>
  <si>
    <t>0409118802</t>
  </si>
  <si>
    <t>4042739640230093</t>
  </si>
  <si>
    <t>Wenny Franciska Senjaya, S.Kom., M.T., Ph.D</t>
  </si>
  <si>
    <t>01-05-2020</t>
  </si>
  <si>
    <t>0420048802</t>
  </si>
  <si>
    <t>1441766667230293</t>
  </si>
  <si>
    <t>Konghucu</t>
  </si>
  <si>
    <t>Robby, S.T., M.Kom.</t>
  </si>
  <si>
    <t>0431088301</t>
  </si>
  <si>
    <t>7752766667231072</t>
  </si>
  <si>
    <t>Oscar Karnalim, S.T., M.T., Ph.D.</t>
  </si>
  <si>
    <t>0407088802</t>
  </si>
  <si>
    <t>6163761662130143</t>
  </si>
  <si>
    <t>Dr. Swat Lie Liliawati, S.H., M.Hum.</t>
  </si>
  <si>
    <t>0412097004</t>
  </si>
  <si>
    <t>9139766667130373</t>
  </si>
  <si>
    <t>Rossevine Artha Nathasya, S.Kom., M.T.</t>
  </si>
  <si>
    <t>0431079702</t>
  </si>
  <si>
    <t>9244748649230143</t>
  </si>
  <si>
    <t>Dr. Radiant Victor Imbar, S.Kom., M.T.</t>
  </si>
  <si>
    <t>0421037901</t>
  </si>
  <si>
    <t>3063775676230123</t>
  </si>
  <si>
    <t>Setia Budi, S.Kom., M.Com., Ph.D.</t>
  </si>
  <si>
    <t>01-03-2020</t>
  </si>
  <si>
    <t>0424098102</t>
  </si>
  <si>
    <t>4939756657230172</t>
  </si>
  <si>
    <t>Dr. Niko Ibrahim, S.Kom., M.I.T.</t>
  </si>
  <si>
    <t>0428097903</t>
  </si>
  <si>
    <t>8913201024</t>
  </si>
  <si>
    <t>5256759660131083</t>
  </si>
  <si>
    <t>Adelia, S.Kom., M.T.</t>
  </si>
  <si>
    <t>0407018603</t>
  </si>
  <si>
    <t>1260757658130113</t>
  </si>
  <si>
    <t>Sendy Ferdian Sujadi, S.Kom., M.T.</t>
  </si>
  <si>
    <t>0410028802</t>
  </si>
  <si>
    <t>9439764665230272</t>
  </si>
  <si>
    <t>Prof. Dr. Pan Lindawaty Suherman Sewu, S.H., M.Hum., M.Kn.</t>
  </si>
  <si>
    <t>0428017204</t>
  </si>
  <si>
    <t>9542766667130292</t>
  </si>
  <si>
    <t>Program Sarjana Ilmu Hukum Fakultas Hukum dan Bisnis Digital</t>
  </si>
  <si>
    <t>Prof. Dr. Hassanain Haykal, S.H., M.Hum.</t>
  </si>
  <si>
    <t>0401077902</t>
  </si>
  <si>
    <t>7460750651230082</t>
  </si>
  <si>
    <t>Dr. Yenny Yuniawaty Lunandi, S.H., S.E., Not., Ak.</t>
  </si>
  <si>
    <t>0425066604</t>
  </si>
  <si>
    <t>4033757658130183</t>
  </si>
  <si>
    <t>Dr. Agus Setiawan, S.H., M.Hum., M.Kn.</t>
  </si>
  <si>
    <t>0414087403</t>
  </si>
  <si>
    <t>7957744645230082</t>
  </si>
  <si>
    <t>Christian Andersen, S.H., M.Kn.</t>
  </si>
  <si>
    <t>0424018501</t>
  </si>
  <si>
    <t>4146752653130153</t>
  </si>
  <si>
    <t>Rahel Octora, S.H., M.Hum.</t>
  </si>
  <si>
    <t>0415108801</t>
  </si>
  <si>
    <t>2456763664131182</t>
  </si>
  <si>
    <t>Christin Septina Basani, S.H., LL.M.</t>
  </si>
  <si>
    <t>0418097902</t>
  </si>
  <si>
    <t>9347766667230283</t>
  </si>
  <si>
    <t>Tresnawati, S.H., LL.M.</t>
  </si>
  <si>
    <t>8892311019</t>
  </si>
  <si>
    <t>9250757658230143</t>
  </si>
  <si>
    <t>Dian Narwastuty, S.H., M.Kn.</t>
  </si>
  <si>
    <t>0418038301</t>
  </si>
  <si>
    <t>0358759660230153</t>
  </si>
  <si>
    <t>Demson Tiopan, S.H., M.H.</t>
  </si>
  <si>
    <t>0424119002</t>
  </si>
  <si>
    <t>8150761662230263</t>
  </si>
  <si>
    <t>Arman Tjoneng, S.H., M.H.</t>
  </si>
  <si>
    <t>0416038103</t>
  </si>
  <si>
    <t>2456768669130243</t>
  </si>
  <si>
    <t>Yohanes Hermanto Sirait, S.H., LL.M.</t>
  </si>
  <si>
    <t>0427128802</t>
  </si>
  <si>
    <t>1648759660137002</t>
  </si>
  <si>
    <t>Ai Permanasari, S.H., LL.M.</t>
  </si>
  <si>
    <t>0418127701</t>
  </si>
  <si>
    <t>5559766667130273</t>
  </si>
  <si>
    <t>Shelly Kurniawan, S.H., M.H.</t>
  </si>
  <si>
    <t>0425089302</t>
  </si>
  <si>
    <t>6550755656230093</t>
  </si>
  <si>
    <t>Dr. Winny Wiriani, S.H., M.B.A., M.Kn.</t>
  </si>
  <si>
    <t>8916540022</t>
  </si>
  <si>
    <t>2157771672230303</t>
  </si>
  <si>
    <t>Prof. Dr. Johannes Gunawan, S.H., LL.M.</t>
  </si>
  <si>
    <t>8924270023</t>
  </si>
  <si>
    <t>4140750651230183</t>
  </si>
  <si>
    <t>Angelina Marlina Fatmawati, S.H., LL.M.</t>
  </si>
  <si>
    <t>6444730631130043</t>
  </si>
  <si>
    <t>Data Tenaga Kependidikan Universitas Kristen Maranatha</t>
  </si>
  <si>
    <t>Fakultas/Prog Studi/Unit Kerja</t>
  </si>
  <si>
    <t>Pend. Akhir</t>
  </si>
  <si>
    <t>Usia s.d. 1 Januari 2026</t>
  </si>
  <si>
    <t>Buddy Supriadi</t>
  </si>
  <si>
    <t>TAT</t>
  </si>
  <si>
    <t>Badan Pelayanan Kerohanian</t>
  </si>
  <si>
    <t>SMA</t>
  </si>
  <si>
    <t>Chrisna Indiyarini, S.E.</t>
  </si>
  <si>
    <t>Samuel Jabarto</t>
  </si>
  <si>
    <t>Eddy Junaedi</t>
  </si>
  <si>
    <t>Jumali</t>
  </si>
  <si>
    <t>Adi Kurniawan Pai, S.Sos.</t>
  </si>
  <si>
    <t>Direktorat Sarana dan Prasarana</t>
  </si>
  <si>
    <t>Anyta Kustiani, S.E.</t>
  </si>
  <si>
    <t>Budi Tresna Satia Sujatna</t>
  </si>
  <si>
    <t>Suyitno</t>
  </si>
  <si>
    <t>Direktorat Kemitraan</t>
  </si>
  <si>
    <t>Dedeh Rostini</t>
  </si>
  <si>
    <t>Direktorat Pemasaran dan Admisi</t>
  </si>
  <si>
    <t>Rizka Meidya Nardi</t>
  </si>
  <si>
    <t>Widayani, S.E.</t>
  </si>
  <si>
    <t>Obed Ria</t>
  </si>
  <si>
    <t>Dra. Ratna Magdalena Tuling</t>
  </si>
  <si>
    <t>Lembaga Pengembangan Akademik dan Administrasi</t>
  </si>
  <si>
    <t>Yanti Rinsani, S.Pd.K.</t>
  </si>
  <si>
    <t>Hendria Yeremia, S.Kom., M.Kom.</t>
  </si>
  <si>
    <t>TPA</t>
  </si>
  <si>
    <t>Direktorat Sistem dan Teknologi Informasi</t>
  </si>
  <si>
    <t>Magdalena Mihardja</t>
  </si>
  <si>
    <t>Alfred Wuri Jeffry</t>
  </si>
  <si>
    <t>Direktorat Keuangan</t>
  </si>
  <si>
    <t>Tedy Noviandy Dantji</t>
  </si>
  <si>
    <t>Sudiman</t>
  </si>
  <si>
    <t>Albert Fredrik Augustinus Reasoa</t>
  </si>
  <si>
    <t>Yuliana Maria Kusandarini</t>
  </si>
  <si>
    <t>Anang Yudianto</t>
  </si>
  <si>
    <t>D1</t>
  </si>
  <si>
    <t>Harapan Zendrato, S.Kom.</t>
  </si>
  <si>
    <t>Aldrin Boy Raharjo, A.Md.</t>
  </si>
  <si>
    <t>D3</t>
  </si>
  <si>
    <t>Andreas Kurniawan Tugiso</t>
  </si>
  <si>
    <t>Direktorat Kemahasiswaan dan Relasi Alumni</t>
  </si>
  <si>
    <t>Kristianto</t>
  </si>
  <si>
    <t>Rini Sri Bekti, A.Md.</t>
  </si>
  <si>
    <t>Ester</t>
  </si>
  <si>
    <t>Direktorat Sumber Daya Insani</t>
  </si>
  <si>
    <t>Steven Oktavianus Ferdinandus, S.Kom.</t>
  </si>
  <si>
    <t>Albert Edward, S.E.</t>
  </si>
  <si>
    <t>Yudi Effendi Kosim</t>
  </si>
  <si>
    <t>Andriana Drajat Pandawi Dewi, S.E., M.M.</t>
  </si>
  <si>
    <t>Evi Rosalina, S.S., M.M.</t>
  </si>
  <si>
    <t>Noya, Natalia Maria, S.S., M.M.</t>
  </si>
  <si>
    <t>Wiwin Tryana, S.E., M.M.</t>
  </si>
  <si>
    <t>Maniar Pakpahan, S.H.</t>
  </si>
  <si>
    <t>Lembaga Penelitian dan Pengabdian Masyarakat</t>
  </si>
  <si>
    <t>Imam Tjahjo Wibowo, S.E., M.A.</t>
  </si>
  <si>
    <t>Satuan Pengawas Internal</t>
  </si>
  <si>
    <t>Neneng Sayidah, S.E., M.Si., M.M., CAPM., CFP.</t>
  </si>
  <si>
    <t>UPT Perpustakaan</t>
  </si>
  <si>
    <t>Pie Ling (Natalia)</t>
  </si>
  <si>
    <t>Satuan Penjaminan Mutu</t>
  </si>
  <si>
    <t>Erny Yuswandini, S.E.</t>
  </si>
  <si>
    <t>Yustina Emi Indarti</t>
  </si>
  <si>
    <t>Untung Prasetyo</t>
  </si>
  <si>
    <t>Dr. Rudianov Zavoroniah Abraham Parera, S.Th., M.Th.</t>
  </si>
  <si>
    <t>Deni Mardiana</t>
  </si>
  <si>
    <t>Bambang Sutrisno</t>
  </si>
  <si>
    <t>Sylvia, S.E., M.M.</t>
  </si>
  <si>
    <t xml:space="preserve">Badan Pelayanan Kerohanian </t>
  </si>
  <si>
    <t>Agatha Diana Roswanti</t>
  </si>
  <si>
    <t>Yustinus Doman, S.S.</t>
  </si>
  <si>
    <t>Dwi Rismiyati, S.Ak.</t>
  </si>
  <si>
    <t>Direktorat Perencanaan Strategis, Kesekretariatan, Kehumasan dan Legal</t>
  </si>
  <si>
    <t>Rita Christina Maukar, S.Sos., M.Div., M.Si.</t>
  </si>
  <si>
    <t>Mimi Nofia Suteja, S.S., M.M.</t>
  </si>
  <si>
    <t>Daisy Lianawati, A.Md.</t>
  </si>
  <si>
    <t>Francis Anderson, S.Kom., M.Kom.</t>
  </si>
  <si>
    <t>Ernie Aprilia, S.S.</t>
  </si>
  <si>
    <t>Deni Firmansyah, S.Si., M.M.</t>
  </si>
  <si>
    <t>Teja Andy Suardi, S.T.</t>
  </si>
  <si>
    <t>Dainty Elpino</t>
  </si>
  <si>
    <t>Ade Rahman, S.E.</t>
  </si>
  <si>
    <t>Sumardiyah</t>
  </si>
  <si>
    <t>Dame Monika Nababan, A.Md.</t>
  </si>
  <si>
    <t>Rinto Yuniarso, S.Sos., M.M.</t>
  </si>
  <si>
    <t>Petrus Benedektus Joko Krismanto, S.S.</t>
  </si>
  <si>
    <t>Gatot Juwarno</t>
  </si>
  <si>
    <t>Widhi Prihatmo, S.E.</t>
  </si>
  <si>
    <t>Dr. Jeammy Nolen, S.T., M.M.</t>
  </si>
  <si>
    <t>Desty Indriati, A.Md.</t>
  </si>
  <si>
    <t>Erni Sri Muliawati, S.Ab.</t>
  </si>
  <si>
    <t>Anita Anggraeni, S.S.</t>
  </si>
  <si>
    <t>Sigit Nurcahyo, S.M.</t>
  </si>
  <si>
    <t>Riky Saktiady, S.Si</t>
  </si>
  <si>
    <t>Shinta Theresia Syam, S.S.</t>
  </si>
  <si>
    <t>Yohanes Edi Junaedi, A.Md.</t>
  </si>
  <si>
    <t>Adriani Dewi Hutami, S.E., M.M.</t>
  </si>
  <si>
    <t>Destiyanti</t>
  </si>
  <si>
    <t>IID</t>
  </si>
  <si>
    <t>Heriyanto, S.S., M.I.Kom.</t>
  </si>
  <si>
    <t>Cato Chandra, S.Kom., M.Kom.</t>
  </si>
  <si>
    <t>Lea Sepvianty Suharso, S.E., M.M.</t>
  </si>
  <si>
    <t>Stevanny Merinda, S.T.</t>
  </si>
  <si>
    <t>Hendi Priatmoko</t>
  </si>
  <si>
    <t>Rosye Wulandari, S.S., M.M.</t>
  </si>
  <si>
    <t>Imelda Wihardjo, A.Md.</t>
  </si>
  <si>
    <t>Lukas Suryowidodo, A.Md.</t>
  </si>
  <si>
    <t/>
  </si>
  <si>
    <t>Feby Kamala Uli, S.Ak.</t>
  </si>
  <si>
    <t>Alex Sander Andarias Werinussa</t>
  </si>
  <si>
    <t>Fransiska, S.T.</t>
  </si>
  <si>
    <t>Afriani, S.E., M.Ak.</t>
  </si>
  <si>
    <t>Christien Lilian Budi Sanjoto, S.E.</t>
  </si>
  <si>
    <t>Roy Adi Wibowo, S.Kom., M.Kom.</t>
  </si>
  <si>
    <t>Vincent Dikhahawari Isa Boropayouw, S.E.</t>
  </si>
  <si>
    <t>Hapsari Tiauli Purna, S.E., M.M.</t>
  </si>
  <si>
    <t>Marisca Yessica Sirait, S.E., M.M.</t>
  </si>
  <si>
    <t>Henry, S.Kom.</t>
  </si>
  <si>
    <t>Andrey</t>
  </si>
  <si>
    <t>Yanti Dameria, S.Kom.</t>
  </si>
  <si>
    <t>Maranatha Soehargo, S.Si.</t>
  </si>
  <si>
    <t>Senhiorita Dagabral, S.H.</t>
  </si>
  <si>
    <t>Rika Kristina, S.E., M.M.</t>
  </si>
  <si>
    <t>Aristia Ariyanti, S.E.</t>
  </si>
  <si>
    <t>Budi Satriyo Hutomo, S.Si.</t>
  </si>
  <si>
    <t>Yossep Sugiarto</t>
  </si>
  <si>
    <t>IIC</t>
  </si>
  <si>
    <t>Willianto Wirawan, S.Sn.</t>
  </si>
  <si>
    <t>Iwan Santosa, S.T., M.Kom., MIPR.</t>
  </si>
  <si>
    <t>Gungun, S.H.</t>
  </si>
  <si>
    <t>Sisca Kartika Sarie</t>
  </si>
  <si>
    <t>Regina Rosmaihut Margareth, S.Pd.</t>
  </si>
  <si>
    <t>Lisa Carlia Panggabean, S.S., M.M.</t>
  </si>
  <si>
    <t>Agus Setiawan, S.T.</t>
  </si>
  <si>
    <t>Pemy Maria Van Capelle, S.E., M.M.</t>
  </si>
  <si>
    <t>I Wayan Jim Eston</t>
  </si>
  <si>
    <t>Nordiana, A.Md.</t>
  </si>
  <si>
    <t>Santo Deli, A.Md.</t>
  </si>
  <si>
    <t>Yolanda Camellia Markum, S.P.</t>
  </si>
  <si>
    <t>Tiurmagdalena Manurung, S.E.</t>
  </si>
  <si>
    <t>Tessalonika Krisna Murti, S.S.</t>
  </si>
  <si>
    <t>Vanya Betharia, S.SI.</t>
  </si>
  <si>
    <t>Selviana Novita Herdianto, S.Sn.</t>
  </si>
  <si>
    <t>Ditta Fortuna, S.Tr.</t>
  </si>
  <si>
    <t>Indra Permanajaya Djalip, S.E., M.M.</t>
  </si>
  <si>
    <t>Erni Susanti</t>
  </si>
  <si>
    <t>Inanta Martsanto, A.Md.</t>
  </si>
  <si>
    <t>Samuel Ega Octavianus</t>
  </si>
  <si>
    <t>Ashley Yvonne Elyeni Muljadi, S.Kom.</t>
  </si>
  <si>
    <t>Fatriciah Silviani, S.E.</t>
  </si>
  <si>
    <t>Sofia Agata Komalin, S.M.</t>
  </si>
  <si>
    <t>Ismi Nuraeni, S.Ak.</t>
  </si>
  <si>
    <t>Helen Anjelica Sianipar, S.S., M.Pd.</t>
  </si>
  <si>
    <t>Ana Susiana, S.Psi.</t>
  </si>
  <si>
    <t>Adi Prasetya</t>
  </si>
  <si>
    <t>Emmanuel Febiano Sigit Bayu Pambudy, S.E., M.M.</t>
  </si>
  <si>
    <t>Romesti, S.Kom., M.M.</t>
  </si>
  <si>
    <t>Fency, S.E.</t>
  </si>
  <si>
    <t>Fransiscus Xaverius Siswanto Duran, S.E., M.M.</t>
  </si>
  <si>
    <t>Diana Sheba, S.S., M.Si.</t>
  </si>
  <si>
    <t>Senia Astari, S.E.</t>
  </si>
  <si>
    <t>Indrawati Sindang Sakti, S.E.</t>
  </si>
  <si>
    <t>Anrico Willeam Sihombing, A.Md.</t>
  </si>
  <si>
    <t>Bintang Fajarsyah, S.E., M.M.</t>
  </si>
  <si>
    <t>Ari Prabandhari, S.S.</t>
  </si>
  <si>
    <t>Stefanus Willy Herawan, S.E.</t>
  </si>
  <si>
    <t>Shandy Gita Arizona, S.E.</t>
  </si>
  <si>
    <t>IIIc</t>
  </si>
  <si>
    <t>Reni Kurniawati, A.Md.</t>
  </si>
  <si>
    <t>Johanna Risva, S.E.</t>
  </si>
  <si>
    <t>Antonius, S.Sn., M.Kom.</t>
  </si>
  <si>
    <t>Grista Naftalena, S.S.</t>
  </si>
  <si>
    <t>Yosua Rendi Kristianto, S.Sn.</t>
  </si>
  <si>
    <t>Adventia Nugraha Lampung, S.H.</t>
  </si>
  <si>
    <t>Desi Dwi Putriningsih, S.E.</t>
  </si>
  <si>
    <t>Heldawati Br Bangun, S.H.</t>
  </si>
  <si>
    <t>Devina Sebastian Uli Basa Raja Pramono, S.H.</t>
  </si>
  <si>
    <t>Agung Tyastuti Dinar Kartika Sari Hartono Yunior, S.H., CPS.</t>
  </si>
  <si>
    <t>Ari Kurniawan, S.ST.</t>
  </si>
  <si>
    <t>Wawan Darmawan, S.Sos., M.I.Kom.</t>
  </si>
  <si>
    <t>Daniswara, S.Pt., M.M.</t>
  </si>
  <si>
    <t>Aprillia Novitia Sugiharto, S.Sn., M.M.</t>
  </si>
  <si>
    <t>Ririn Diana Lisa, S.Kom.</t>
  </si>
  <si>
    <t>Francisca Rehmenda Sriulina, S.E., M.M.</t>
  </si>
  <si>
    <t>Amanda Sari, S.T.</t>
  </si>
  <si>
    <t>Anggia Suzan Karwasih Br. Tarigan, S.Kom., M.Min.</t>
  </si>
  <si>
    <t>Emma Kemalemen, S.Kom.</t>
  </si>
  <si>
    <t>Gloria Ayunda Christina, S.E., M.M.</t>
  </si>
  <si>
    <t>Nathasa Ira Setiawan, S.Sn.</t>
  </si>
  <si>
    <t>Antonius Budi Wibowo, S.S., M.Hum., M.A.</t>
  </si>
  <si>
    <t>Markus Nahesson Roemahlaiselan, S.Kom.</t>
  </si>
  <si>
    <t>Francisca Ladynice R.SP., S.Kom.</t>
  </si>
  <si>
    <t>Maria Ina Widianingrum, S.Psi., M.M.</t>
  </si>
  <si>
    <t>Yermia Retno Andreas, S.E.</t>
  </si>
  <si>
    <t>Nurcholid Achmad, S.Kom.</t>
  </si>
  <si>
    <t>Dwi Paulina Br S. Berahmana, S.Kom.</t>
  </si>
  <si>
    <t>Moses Harianto Kamagi, S.T., M.M.</t>
  </si>
  <si>
    <t>Purita Lestari, S.T.</t>
  </si>
  <si>
    <t>Evi Yanti Setiaasih Surbakti, S.E., M.Ak.</t>
  </si>
  <si>
    <t>Felicia Hartanto, S.E.</t>
  </si>
  <si>
    <t>Daniel Hans, S.Sn.</t>
  </si>
  <si>
    <t>Benyamin Hasiholan, S.IIP.</t>
  </si>
  <si>
    <t>Ratna Juwita, S.IIP.</t>
  </si>
  <si>
    <t>Gabriel Christofer Moningka, S.Sn.</t>
  </si>
  <si>
    <t>Irfan Musyaffa, S.Sn.</t>
  </si>
  <si>
    <t>Donal Hasibuan, S.S.</t>
  </si>
  <si>
    <t>Novita Megawati, S.E.</t>
  </si>
  <si>
    <t>Irawan Perdana Putra Kaidun, S.E., M.Ak.</t>
  </si>
  <si>
    <t>Lerista Krismawan Br Simanjorang, S.Si.</t>
  </si>
  <si>
    <t>Saut Vembrido Sormin, S.H., CPS.</t>
  </si>
  <si>
    <t>Kiki Meilina, S.E.</t>
  </si>
  <si>
    <t>Debora Novita Helena Nangoi, S.E.</t>
  </si>
  <si>
    <t>Priscilla Esther Siringo-ringo, S.E., M.Hum.</t>
  </si>
  <si>
    <t>Yanes Manukilej, S.E.</t>
  </si>
  <si>
    <t>Gilang Trilaksmana Wibisono, S.Sn.</t>
  </si>
  <si>
    <t>Cindy Dwi Astari Thenu, S.Psi.</t>
  </si>
  <si>
    <t>Bella Chrisantya, S.E.</t>
  </si>
  <si>
    <t>Manuel Wilman, S.I.Pus.</t>
  </si>
  <si>
    <t>Daniel Wahyu Wicaksono, S.T., M.T.</t>
  </si>
  <si>
    <t>Muhammad Raka Permana, S.Kom.</t>
  </si>
  <si>
    <t>Giovanna, S.Kom.</t>
  </si>
  <si>
    <t>Andreas Wibisana Tonadi, S.Kom.</t>
  </si>
  <si>
    <t>Cindy Rosalyn Tampilang, S.Kom.</t>
  </si>
  <si>
    <t>Patricia Dinauli Sinaga, S.Psi.</t>
  </si>
  <si>
    <t>Bill Cedrik Putra Kalmansur, S.Ds.</t>
  </si>
  <si>
    <t>Ivana Josephine Joeshendrik, S.Ds.</t>
  </si>
  <si>
    <t>Rachel Marhaeni Johannes, S.T.</t>
  </si>
  <si>
    <t>Pilipus Ezra, S.Sn., CSES.</t>
  </si>
  <si>
    <t>Dhimas Haricahyo, S.E.</t>
  </si>
  <si>
    <t>Gabriella Tasya Alventina, S.Log.</t>
  </si>
  <si>
    <t>Sherlyn Vanessa, S.Ak.</t>
  </si>
  <si>
    <t>Meliyanti, S.E.</t>
  </si>
  <si>
    <t>Merry Christiana Anugrahayu, S.Si.</t>
  </si>
  <si>
    <t>Alvin, S.Bns</t>
  </si>
  <si>
    <t>Khi bouth Ambrosia, S.T.</t>
  </si>
  <si>
    <t>Nicolaus Aloysius Nifangelyau, S.T.</t>
  </si>
  <si>
    <t>Anto Mujianto, S.I.Pust.</t>
  </si>
  <si>
    <t>Mario Pintor Parluhutan, S.Kom., M.Kom.</t>
  </si>
  <si>
    <t>Indah Christina, S.E.</t>
  </si>
  <si>
    <t>Ivan Jonathan Kristianto, S.Si., M.Pd.</t>
  </si>
  <si>
    <t>Diding Syambas, S.E</t>
  </si>
  <si>
    <t>Daniel Zifa Armadi, S.M.</t>
  </si>
  <si>
    <t>Anzas Pratama Novanda, S.M.</t>
  </si>
  <si>
    <t>Yoel Oscar, S.Kom</t>
  </si>
  <si>
    <t>Ni Luh Bungahing Ati, SE., M.Ak</t>
  </si>
  <si>
    <t>Chikitta F. Wiriadikusuma, S.S.</t>
  </si>
  <si>
    <t>Filia Alfa Christy, S.Ak.</t>
  </si>
  <si>
    <t>TA-K</t>
  </si>
  <si>
    <t>Putri Efelin, S.Si.</t>
  </si>
  <si>
    <t>Gabriel Aris Adisoetjipto, S.T.</t>
  </si>
  <si>
    <t>Naomi Fani Riyanto, S.Ak., M.Ak., CertDA.</t>
  </si>
  <si>
    <t>Verrent Senjaliani, S.M., M.M.</t>
  </si>
  <si>
    <t>Magdalena Santosa, S.E.</t>
  </si>
  <si>
    <t>Oktavianus Kharisto Batkormbawa, S.Psi.</t>
  </si>
  <si>
    <t>Kafka Febianto Agiharta, S.Kom., M.Kom.</t>
  </si>
  <si>
    <t>Hans Bryan Setra, S.Kom.</t>
  </si>
  <si>
    <t>PKWT</t>
  </si>
  <si>
    <t>Wanda Yuniartiningsih, S.Psi.</t>
  </si>
  <si>
    <t>Chintya Shanelie, S.M.</t>
  </si>
  <si>
    <t>Nathania Kristsanti, S.Kom.</t>
  </si>
  <si>
    <t>Melysa Putri Alencia, S.H.</t>
  </si>
  <si>
    <t>Yohana Febriani Manafe, S.E</t>
  </si>
  <si>
    <t>Partogi Anggara Putra Siahaan, S.E,. M.M.</t>
  </si>
  <si>
    <t>Arie Danu Subagja, S.M.</t>
  </si>
  <si>
    <t>Evangelin Lily Virna Hutasoit, S.Ak.</t>
  </si>
  <si>
    <t>Aldi Pebri Hutasoit, S.T.</t>
  </si>
  <si>
    <t>Stevie, S.H.</t>
  </si>
  <si>
    <t>Jeremy, S.T.</t>
  </si>
  <si>
    <t>TPA-K</t>
  </si>
  <si>
    <t>Lea Costavina Toisuta, S.M.</t>
  </si>
  <si>
    <t>Vanessa Mulia, S.Kom.</t>
  </si>
  <si>
    <t>Agnest Indriani, S.M.</t>
  </si>
  <si>
    <t>Ester Tamaria Purba., S.Tr., A.P.</t>
  </si>
  <si>
    <t>Dwina Martha Sulaksana, S.M.</t>
  </si>
  <si>
    <t>Reza Aditya Rinaldi, S.Sn.</t>
  </si>
  <si>
    <t>Martha Yovina Dwi Ellyaningsih, S.Hum.</t>
  </si>
  <si>
    <t>Gilang Muhamad Nur Iqbal, S.Si., M.Si.</t>
  </si>
  <si>
    <t>Enjeli Patricia, S.Ak.</t>
  </si>
  <si>
    <t>Kevin Edgar, S.Kom.</t>
  </si>
  <si>
    <t>Silti Hanika, S.H.</t>
  </si>
  <si>
    <t>Kristiyono</t>
  </si>
  <si>
    <t>TKT</t>
  </si>
  <si>
    <t>SMP</t>
  </si>
  <si>
    <t>ID</t>
  </si>
  <si>
    <t>Suherli</t>
  </si>
  <si>
    <t>Asep Agus</t>
  </si>
  <si>
    <t>I Ketut Roy Ernawan</t>
  </si>
  <si>
    <t>Joko Sutopo</t>
  </si>
  <si>
    <t>Wasijan</t>
  </si>
  <si>
    <t>Asep Rohanda</t>
  </si>
  <si>
    <t>Dede Rukman</t>
  </si>
  <si>
    <t>SD</t>
  </si>
  <si>
    <t>Mamah Salamah</t>
  </si>
  <si>
    <t>Arpan Gozali Rahmat</t>
  </si>
  <si>
    <t>Wahyudin</t>
  </si>
  <si>
    <t>Kusmana</t>
  </si>
  <si>
    <t>Arvanullah, S.Tr.Kom.</t>
  </si>
  <si>
    <t>Nurdjaya</t>
  </si>
  <si>
    <t>Idi Tarsidi</t>
  </si>
  <si>
    <t>Wahyu Hidayat</t>
  </si>
  <si>
    <t>Edi Wawan</t>
  </si>
  <si>
    <t>Tukiman</t>
  </si>
  <si>
    <t>Tantan Rohintaniawan Hidayatullah</t>
  </si>
  <si>
    <t>Suryadi</t>
  </si>
  <si>
    <t>Rosidin</t>
  </si>
  <si>
    <t>Deni Setiawan</t>
  </si>
  <si>
    <t>Asep Sopyan</t>
  </si>
  <si>
    <t>Cece Saepul Basar</t>
  </si>
  <si>
    <t>IC</t>
  </si>
  <si>
    <t>Agus Susan</t>
  </si>
  <si>
    <t>Aji Ibrahim</t>
  </si>
  <si>
    <t>Supriyanto</t>
  </si>
  <si>
    <t>Budy Lasa Permana</t>
  </si>
  <si>
    <t>Aripin Nugraha</t>
  </si>
  <si>
    <t>Ahmad Mahmudin</t>
  </si>
  <si>
    <t>Achmad Mulyana</t>
  </si>
  <si>
    <t>Dedi Nurjaman</t>
  </si>
  <si>
    <t>Ade Sunandar</t>
  </si>
  <si>
    <t>Nanang Asikin</t>
  </si>
  <si>
    <t>Deny Setiawan</t>
  </si>
  <si>
    <t>Yayat Rusmana</t>
  </si>
  <si>
    <t>Agus Antonia</t>
  </si>
  <si>
    <t>Oom Komarudin</t>
  </si>
  <si>
    <t>Ari Setia Wibowo</t>
  </si>
  <si>
    <t>Nur Hidayat</t>
  </si>
  <si>
    <t>Irpan Sanjaya</t>
  </si>
  <si>
    <t>Irfan Agustian</t>
  </si>
  <si>
    <t>Sanudin</t>
  </si>
  <si>
    <t>Yadi Maryadi</t>
  </si>
  <si>
    <t>Miptah Parid</t>
  </si>
  <si>
    <t>Diva Setiana</t>
  </si>
  <si>
    <t>Ahmad Soleh</t>
  </si>
  <si>
    <t>IB</t>
  </si>
  <si>
    <t>Julianto Adiyana</t>
  </si>
  <si>
    <t>Didit</t>
  </si>
  <si>
    <t>Muhammad Jaenal Abidin</t>
  </si>
  <si>
    <t>Asep Saepul Rohman</t>
  </si>
  <si>
    <t>Daniel Purbawinata</t>
  </si>
  <si>
    <t>Eros Rostini</t>
  </si>
  <si>
    <t>Ramadiansyah</t>
  </si>
  <si>
    <t>Nasruloh Muhamad Dahlan</t>
  </si>
  <si>
    <t>Budi Santosa</t>
  </si>
  <si>
    <t>Abdul Latif Nugraha</t>
  </si>
  <si>
    <t>Jajang Kurnia</t>
  </si>
  <si>
    <t>Sony</t>
  </si>
  <si>
    <t>IA</t>
  </si>
  <si>
    <t>Armandhani Cahya Chakti</t>
  </si>
  <si>
    <t>TK-K</t>
  </si>
  <si>
    <t>Deni Mulyana</t>
  </si>
  <si>
    <t>Formas Alzandy</t>
  </si>
  <si>
    <t>Ma'mur Nur Hidayat, A.Md.Kom</t>
  </si>
  <si>
    <t>Dwi Huda Rachman</t>
  </si>
  <si>
    <t>Asep Budiman</t>
  </si>
  <si>
    <t>Agres Oktaviani</t>
  </si>
  <si>
    <t>IIA</t>
  </si>
  <si>
    <t>Hesti Famella Ahsani Nissa</t>
  </si>
  <si>
    <t>Data Jumlah Dosen Berdasarkan Status Kepegawaian</t>
  </si>
  <si>
    <t>Fakultas/Program Studi</t>
  </si>
  <si>
    <t>JUMLAH MAHASISWA AKTIF*</t>
  </si>
  <si>
    <t>JANUARI</t>
  </si>
  <si>
    <t>FEBRUARI</t>
  </si>
  <si>
    <t>MARET</t>
  </si>
  <si>
    <t>APRIL</t>
  </si>
  <si>
    <t>JUMLAH MAHASISWA AKTIF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</si>
  <si>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</si>
  <si>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</si>
  <si>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</si>
  <si>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</si>
  <si>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</si>
  <si>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</si>
  <si>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</si>
  <si>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</si>
  <si>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Januari</t>
  </si>
  <si>
    <t>STATUS DOSEN</t>
  </si>
  <si>
    <t>JJA</t>
  </si>
  <si>
    <t>SERDOS</t>
  </si>
  <si>
    <t>Status Registrasi PDDikti</t>
  </si>
  <si>
    <t>CDTP</t>
  </si>
  <si>
    <t>KOPERTIS</t>
  </si>
  <si>
    <t>DLBK/ DLBK ASING</t>
  </si>
  <si>
    <t>TOTAL DOSEN</t>
  </si>
  <si>
    <t>BELUM</t>
  </si>
  <si>
    <t>AA</t>
  </si>
  <si>
    <t>L</t>
  </si>
  <si>
    <t>LK</t>
  </si>
  <si>
    <t>GB</t>
  </si>
  <si>
    <t>SUDAH</t>
  </si>
  <si>
    <t>TOTAL</t>
  </si>
  <si>
    <t>* Jumlah Mahasiswa Aktif sesuai data dari Lembaga Pengembangan  Akademik dan Administrasi untuk Laporan EPSBED Semester Ganjil 2025-2026 (data diterima s.d. Bulan Oktober 2025)</t>
  </si>
  <si>
    <t>Data JumlahTenaga Kependidikan Berdasarkan Status Kepegawaian</t>
  </si>
  <si>
    <t>Unit Kerja</t>
  </si>
  <si>
    <t>STATUS KEPEGAWAIAN</t>
  </si>
  <si>
    <t>Total Tendik per Unit</t>
  </si>
  <si>
    <t>PENDIDIKAN TERAKHIR</t>
  </si>
  <si>
    <t>Tenaga Administrasi</t>
  </si>
  <si>
    <t>Tenaga Penunjang Akademik</t>
  </si>
  <si>
    <t>Tenaga Kerumahtanggaan</t>
  </si>
  <si>
    <t>D2</t>
  </si>
  <si>
    <t>Tetap</t>
  </si>
  <si>
    <t>Kontrak</t>
  </si>
  <si>
    <t>Lembaga Pengembangan Inovasi dan Kewirausahaan</t>
  </si>
  <si>
    <t>Direktorat Akademik</t>
  </si>
  <si>
    <t>UPT Bahasa</t>
  </si>
  <si>
    <t>Pusat Bahasa Mandarin</t>
  </si>
  <si>
    <t>UPT MLC</t>
  </si>
  <si>
    <t>Cuti Di Luar Tanggungan</t>
  </si>
  <si>
    <t>JUMLAH</t>
  </si>
  <si>
    <t>Rekap Jumlah Pegawai Berdasarkan Status Kepegawaian</t>
  </si>
  <si>
    <t>Status Kepegawaian</t>
  </si>
  <si>
    <t>Jumlah</t>
  </si>
  <si>
    <t>DOSEN</t>
  </si>
  <si>
    <t>DLBK/DLBK ASING</t>
  </si>
  <si>
    <t>TENAGA KEPENDIDIKAN</t>
  </si>
  <si>
    <t>TOTAL PEGAWAI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</si>
</sst>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p&quot;* #,##0_-;\-&quot;Rp&quot;* #,##0_-;_-&quot;Rp&quot;* &quot;-&quot;_-;_-@_-"/>
    <numFmt numFmtId="165" formatCode="_-* #,##0.00_-;\-* #,##0.00_-;_-* &quot;-&quot;??_-;_-@_-"/>
    <numFmt numFmtId="166" formatCode="dd\-mm\-yyyy"/>
  </numFmts>
  <fonts count="4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oboto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charset val="1"/>
      <scheme val="minor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57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rgb="FFC0C0C0"/>
      </patternFill>
    </fill>
    <fill>
      <patternFill patternType="solid">
        <fgColor theme="3" tint="0.59999389629810485"/>
        <b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818">
    <xf numFmtId="0" fontId="0" fillId="0" borderId="0"/>
    <xf numFmtId="0" fontId="9" fillId="0" borderId="0"/>
    <xf numFmtId="0" fontId="11" fillId="0" borderId="35" applyNumberFormat="0" applyFill="0" applyAlignment="0" applyProtection="0"/>
    <xf numFmtId="0" fontId="12" fillId="0" borderId="36" applyNumberFormat="0" applyFill="0" applyAlignment="0" applyProtection="0"/>
    <xf numFmtId="0" fontId="13" fillId="0" borderId="37" applyNumberFormat="0" applyFill="0" applyAlignment="0" applyProtection="0"/>
    <xf numFmtId="0" fontId="13" fillId="0" borderId="0" applyNumberFormat="0" applyFill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6" fillId="13" borderId="38" applyNumberFormat="0" applyAlignment="0" applyProtection="0"/>
    <xf numFmtId="0" fontId="17" fillId="14" borderId="39" applyNumberFormat="0" applyAlignment="0" applyProtection="0"/>
    <xf numFmtId="0" fontId="18" fillId="14" borderId="38" applyNumberFormat="0" applyAlignment="0" applyProtection="0"/>
    <xf numFmtId="0" fontId="19" fillId="0" borderId="40" applyNumberFormat="0" applyFill="0" applyAlignment="0" applyProtection="0"/>
    <xf numFmtId="0" fontId="20" fillId="15" borderId="41" applyNumberFormat="0" applyAlignment="0" applyProtection="0"/>
    <xf numFmtId="0" fontId="21" fillId="0" borderId="0" applyNumberFormat="0" applyFill="0" applyBorder="0" applyAlignment="0" applyProtection="0"/>
    <xf numFmtId="0" fontId="10" fillId="16" borderId="42" applyNumberFormat="0" applyFont="0" applyAlignment="0" applyProtection="0"/>
    <xf numFmtId="0" fontId="22" fillId="0" borderId="0" applyNumberFormat="0" applyFill="0" applyBorder="0" applyAlignment="0" applyProtection="0"/>
    <xf numFmtId="0" fontId="4" fillId="0" borderId="43" applyNumberFormat="0" applyFill="0" applyAlignment="0" applyProtection="0"/>
    <xf numFmtId="0" fontId="23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3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3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3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3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23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6" fillId="0" borderId="0"/>
    <xf numFmtId="0" fontId="27" fillId="0" borderId="0"/>
    <xf numFmtId="0" fontId="9" fillId="0" borderId="0"/>
    <xf numFmtId="0" fontId="34" fillId="11" borderId="0" applyNumberFormat="0" applyBorder="0" applyAlignment="0" applyProtection="0"/>
    <xf numFmtId="0" fontId="33" fillId="10" borderId="0" applyNumberFormat="0" applyBorder="0" applyAlignment="0" applyProtection="0"/>
    <xf numFmtId="0" fontId="41" fillId="0" borderId="0" applyNumberFormat="0" applyFill="0" applyBorder="0" applyAlignment="0" applyProtection="0"/>
    <xf numFmtId="0" fontId="40" fillId="15" borderId="41" applyNumberFormat="0" applyAlignment="0" applyProtection="0"/>
    <xf numFmtId="0" fontId="39" fillId="0" borderId="40" applyNumberFormat="0" applyFill="0" applyAlignment="0" applyProtection="0"/>
    <xf numFmtId="0" fontId="38" fillId="14" borderId="38" applyNumberFormat="0" applyAlignment="0" applyProtection="0"/>
    <xf numFmtId="0" fontId="27" fillId="16" borderId="42" applyNumberFormat="0" applyFont="0" applyAlignment="0" applyProtection="0"/>
    <xf numFmtId="0" fontId="27" fillId="18" borderId="0" applyNumberFormat="0" applyBorder="0" applyAlignment="0" applyProtection="0"/>
    <xf numFmtId="0" fontId="37" fillId="14" borderId="39" applyNumberFormat="0" applyAlignment="0" applyProtection="0"/>
    <xf numFmtId="0" fontId="29" fillId="0" borderId="0" applyNumberFormat="0" applyFill="0" applyBorder="0" applyAlignment="0" applyProtection="0"/>
    <xf numFmtId="0" fontId="44" fillId="17" borderId="0" applyNumberFormat="0" applyBorder="0" applyAlignment="0" applyProtection="0"/>
    <xf numFmtId="0" fontId="36" fillId="13" borderId="38" applyNumberFormat="0" applyAlignment="0" applyProtection="0"/>
    <xf numFmtId="0" fontId="43" fillId="0" borderId="43" applyNumberFormat="0" applyFill="0" applyAlignment="0" applyProtection="0"/>
    <xf numFmtId="0" fontId="30" fillId="0" borderId="35" applyNumberFormat="0" applyFill="0" applyAlignment="0" applyProtection="0"/>
    <xf numFmtId="0" fontId="42" fillId="0" borderId="0" applyNumberFormat="0" applyFill="0" applyBorder="0" applyAlignment="0" applyProtection="0"/>
    <xf numFmtId="0" fontId="27" fillId="24" borderId="0" applyNumberFormat="0" applyBorder="0" applyAlignment="0" applyProtection="0"/>
    <xf numFmtId="165" fontId="9" fillId="0" borderId="0" applyFont="0" applyFill="0" applyBorder="0" applyAlignment="0" applyProtection="0"/>
    <xf numFmtId="0" fontId="27" fillId="36" borderId="0" applyNumberFormat="0" applyBorder="0" applyAlignment="0" applyProtection="0"/>
    <xf numFmtId="0" fontId="27" fillId="23" borderId="0" applyNumberFormat="0" applyBorder="0" applyAlignment="0" applyProtection="0"/>
    <xf numFmtId="0" fontId="45" fillId="0" borderId="0"/>
    <xf numFmtId="0" fontId="27" fillId="35" borderId="0" applyNumberFormat="0" applyBorder="0" applyAlignment="0" applyProtection="0"/>
    <xf numFmtId="0" fontId="27" fillId="22" borderId="0" applyNumberFormat="0" applyBorder="0" applyAlignment="0" applyProtection="0"/>
    <xf numFmtId="0" fontId="27" fillId="40" borderId="0" applyNumberFormat="0" applyBorder="0" applyAlignment="0" applyProtection="0"/>
    <xf numFmtId="0" fontId="27" fillId="34" borderId="0" applyNumberFormat="0" applyBorder="0" applyAlignment="0" applyProtection="0"/>
    <xf numFmtId="0" fontId="44" fillId="21" borderId="0" applyNumberFormat="0" applyBorder="0" applyAlignment="0" applyProtection="0"/>
    <xf numFmtId="0" fontId="27" fillId="39" borderId="0" applyNumberFormat="0" applyBorder="0" applyAlignment="0" applyProtection="0"/>
    <xf numFmtId="0" fontId="44" fillId="33" borderId="0" applyNumberFormat="0" applyBorder="0" applyAlignment="0" applyProtection="0"/>
    <xf numFmtId="0" fontId="27" fillId="20" borderId="0" applyNumberFormat="0" applyBorder="0" applyAlignment="0" applyProtection="0"/>
    <xf numFmtId="0" fontId="27" fillId="38" borderId="0" applyNumberFormat="0" applyBorder="0" applyAlignment="0" applyProtection="0"/>
    <xf numFmtId="0" fontId="27" fillId="32" borderId="0" applyNumberFormat="0" applyBorder="0" applyAlignment="0" applyProtection="0"/>
    <xf numFmtId="0" fontId="27" fillId="19" borderId="0" applyNumberFormat="0" applyBorder="0" applyAlignment="0" applyProtection="0"/>
    <xf numFmtId="0" fontId="44" fillId="37" borderId="0" applyNumberFormat="0" applyBorder="0" applyAlignment="0" applyProtection="0"/>
    <xf numFmtId="0" fontId="27" fillId="31" borderId="0" applyNumberFormat="0" applyBorder="0" applyAlignment="0" applyProtection="0"/>
    <xf numFmtId="0" fontId="28" fillId="0" borderId="0"/>
    <xf numFmtId="0" fontId="35" fillId="12" borderId="0" applyNumberFormat="0" applyBorder="0" applyAlignment="0" applyProtection="0"/>
    <xf numFmtId="0" fontId="27" fillId="30" borderId="0" applyNumberFormat="0" applyBorder="0" applyAlignment="0" applyProtection="0"/>
    <xf numFmtId="0" fontId="44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7" borderId="0" applyNumberFormat="0" applyBorder="0" applyAlignment="0" applyProtection="0"/>
    <xf numFmtId="0" fontId="27" fillId="26" borderId="0" applyNumberFormat="0" applyBorder="0" applyAlignment="0" applyProtection="0"/>
    <xf numFmtId="0" fontId="44" fillId="25" borderId="0" applyNumberFormat="0" applyBorder="0" applyAlignment="0" applyProtection="0"/>
    <xf numFmtId="0" fontId="32" fillId="0" borderId="0" applyNumberFormat="0" applyFill="0" applyBorder="0" applyAlignment="0" applyProtection="0"/>
    <xf numFmtId="0" fontId="31" fillId="0" borderId="36" applyNumberFormat="0" applyFill="0" applyAlignment="0" applyProtection="0"/>
    <xf numFmtId="0" fontId="32" fillId="0" borderId="37" applyNumberFormat="0" applyFill="0" applyAlignment="0" applyProtection="0"/>
    <xf numFmtId="0" fontId="9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165" fontId="9" fillId="0" borderId="0" applyFont="0" applyFill="0" applyBorder="0" applyAlignment="0" applyProtection="0"/>
    <xf numFmtId="164" fontId="4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8" xfId="0" applyBorder="1"/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0" borderId="16" xfId="0" applyFont="1" applyBorder="1"/>
    <xf numFmtId="0" fontId="0" fillId="0" borderId="17" xfId="0" applyBorder="1"/>
    <xf numFmtId="0" fontId="0" fillId="0" borderId="24" xfId="0" applyBorder="1"/>
    <xf numFmtId="0" fontId="0" fillId="0" borderId="7" xfId="0" applyBorder="1"/>
    <xf numFmtId="0" fontId="4" fillId="0" borderId="25" xfId="0" applyFont="1" applyBorder="1"/>
    <xf numFmtId="0" fontId="4" fillId="0" borderId="19" xfId="0" applyFont="1" applyBorder="1"/>
    <xf numFmtId="0" fontId="0" fillId="0" borderId="26" xfId="0" applyBorder="1"/>
    <xf numFmtId="0" fontId="4" fillId="3" borderId="27" xfId="0" applyFont="1" applyFill="1" applyBorder="1"/>
    <xf numFmtId="0" fontId="4" fillId="3" borderId="28" xfId="0" applyFont="1" applyFill="1" applyBorder="1"/>
    <xf numFmtId="0" fontId="4" fillId="3" borderId="29" xfId="0" applyFont="1" applyFill="1" applyBorder="1"/>
    <xf numFmtId="0" fontId="4" fillId="3" borderId="21" xfId="0" applyFont="1" applyFill="1" applyBorder="1"/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0" xfId="0" applyBorder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/>
    <xf numFmtId="0" fontId="0" fillId="5" borderId="1" xfId="0" applyFill="1" applyBorder="1"/>
    <xf numFmtId="0" fontId="6" fillId="0" borderId="0" xfId="0" applyFont="1"/>
    <xf numFmtId="0" fontId="0" fillId="6" borderId="0" xfId="0" applyFill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center"/>
    </xf>
    <xf numFmtId="0" fontId="0" fillId="9" borderId="0" xfId="0" applyFill="1" applyAlignment="1">
      <alignment vertical="top"/>
    </xf>
    <xf numFmtId="0" fontId="0" fillId="9" borderId="0" xfId="0" applyFill="1"/>
    <xf numFmtId="0" fontId="4" fillId="0" borderId="31" xfId="0" applyFont="1" applyBorder="1"/>
    <xf numFmtId="0" fontId="4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6" fontId="0" fillId="0" borderId="1" xfId="0" applyNumberFormat="1" applyBorder="1" applyAlignment="1">
      <alignment horizontal="center"/>
    </xf>
    <xf numFmtId="0" fontId="4" fillId="0" borderId="17" xfId="0" applyFont="1" applyBorder="1"/>
    <xf numFmtId="0" fontId="4" fillId="3" borderId="45" xfId="0" applyFont="1" applyFill="1" applyBorder="1"/>
    <xf numFmtId="0" fontId="0" fillId="0" borderId="47" xfId="0" applyBorder="1"/>
    <xf numFmtId="0" fontId="4" fillId="0" borderId="26" xfId="0" applyFont="1" applyBorder="1"/>
    <xf numFmtId="0" fontId="4" fillId="3" borderId="48" xfId="0" applyFont="1" applyFill="1" applyBorder="1" applyAlignment="1">
      <alignment horizontal="center" vertical="center"/>
    </xf>
    <xf numFmtId="0" fontId="4" fillId="3" borderId="44" xfId="0" applyFont="1" applyFill="1" applyBorder="1"/>
    <xf numFmtId="166" fontId="0" fillId="0" borderId="1" xfId="0" applyNumberFormat="1" applyBorder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" fillId="41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4" fontId="0" fillId="0" borderId="0" xfId="0" applyNumberFormat="1" applyAlignment="1">
      <alignment horizontal="right" vertical="top"/>
    </xf>
    <xf numFmtId="0" fontId="1" fillId="0" borderId="0" xfId="0" applyFont="1" applyAlignment="1">
      <alignment vertical="top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166" fontId="0" fillId="0" borderId="0" xfId="0" applyNumberFormat="1" applyAlignment="1">
      <alignment horizontal="center"/>
    </xf>
    <xf numFmtId="0" fontId="48" fillId="0" borderId="1" xfId="0" applyFont="1" applyBorder="1"/>
    <xf numFmtId="0" fontId="48" fillId="0" borderId="0" xfId="0" applyFont="1"/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10" fontId="0" fillId="0" borderId="0" xfId="30817" applyNumberFormat="1" applyFont="1"/>
    <xf numFmtId="1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</cellXfs>
  <cellStyles count="30818">
    <cellStyle name="20% - Accent1" xfId="18" builtinId="30" customBuiltin="1"/>
    <cellStyle name="20% - Accent1 2" xfId="53" xr:uid="{8A821FB9-C080-4957-8999-6F5D43F6D336}"/>
    <cellStyle name="20% - Accent2" xfId="21" builtinId="34" customBuiltin="1"/>
    <cellStyle name="20% - Accent2 2" xfId="67" xr:uid="{E16C68D5-CCA3-466B-90C4-6B64EB8A505F}"/>
    <cellStyle name="20% - Accent3" xfId="24" builtinId="38" customBuiltin="1"/>
    <cellStyle name="20% - Accent3 2" xfId="85" xr:uid="{E861BB48-3F5D-4D84-9291-1E628CD213D6}"/>
    <cellStyle name="20% - Accent4" xfId="27" builtinId="42" customBuiltin="1"/>
    <cellStyle name="20% - Accent4 2" xfId="81" xr:uid="{A02AAE8A-ED65-4E2B-A2BF-2AED69F22744}"/>
    <cellStyle name="20% - Accent5" xfId="30" builtinId="46" customBuiltin="1"/>
    <cellStyle name="20% - Accent5 2" xfId="69" xr:uid="{3209E2CC-E9C8-4F09-81C1-F08C7841C98D}"/>
    <cellStyle name="20% - Accent6" xfId="33" builtinId="50" customBuiltin="1"/>
    <cellStyle name="20% - Accent6 2" xfId="74" xr:uid="{F9CFB2A6-5546-4916-A32D-3D0D165F1B2C}"/>
    <cellStyle name="40% - Accent1" xfId="19" builtinId="31" customBuiltin="1"/>
    <cellStyle name="40% - Accent1 2" xfId="76" xr:uid="{370189BD-C161-45D9-AF2F-4A4EE2B7A07A}"/>
    <cellStyle name="40% - Accent2" xfId="22" builtinId="35" customBuiltin="1"/>
    <cellStyle name="40% - Accent2 2" xfId="64" xr:uid="{88323863-23D9-470A-9445-D0554D208281}"/>
    <cellStyle name="40% - Accent3" xfId="25" builtinId="39" customBuiltin="1"/>
    <cellStyle name="40% - Accent3 2" xfId="84" xr:uid="{88CC4643-9C08-4943-80EF-2C17F192564C}"/>
    <cellStyle name="40% - Accent4" xfId="28" builtinId="43" customBuiltin="1"/>
    <cellStyle name="40% - Accent4 2" xfId="78" xr:uid="{68E0F56E-968B-42B6-A80C-4F1A1244065A}"/>
    <cellStyle name="40% - Accent5" xfId="31" builtinId="47" customBuiltin="1"/>
    <cellStyle name="40% - Accent5 2" xfId="66" xr:uid="{BC283631-86B3-4407-881E-E0906A8315CD}"/>
    <cellStyle name="40% - Accent6" xfId="34" builtinId="51" customBuiltin="1"/>
    <cellStyle name="40% - Accent6 2" xfId="71" xr:uid="{A7E8359A-4F89-4BDA-8F2C-8B29D234A76A}"/>
    <cellStyle name="60% - Accent1 2" xfId="37" xr:uid="{C83470A6-D040-45B1-81A0-56A18EADF5B3}"/>
    <cellStyle name="60% - Accent1 2 2" xfId="73" xr:uid="{C14588C9-12C1-4ED7-BAB9-99117CEE2793}"/>
    <cellStyle name="60% - Accent2 2" xfId="38" xr:uid="{B12097C8-9FE6-4A3F-B509-07B0BF27D118}"/>
    <cellStyle name="60% - Accent2 2 2" xfId="61" xr:uid="{3DBA5A43-E872-49DC-89E6-B406726347D1}"/>
    <cellStyle name="60% - Accent3 2" xfId="39" xr:uid="{CDBDAFF6-EBAF-4C36-A15F-962F86D99B07}"/>
    <cellStyle name="60% - Accent3 2 2" xfId="83" xr:uid="{6883004A-639A-4861-B8EF-D61E1EE10A35}"/>
    <cellStyle name="60% - Accent4 2" xfId="40" xr:uid="{9647999A-46F7-4F87-82FC-D4A3E76D660E}"/>
    <cellStyle name="60% - Accent4 2 2" xfId="75" xr:uid="{7D90AD38-FD7F-4471-95D1-2DB31FB94DC0}"/>
    <cellStyle name="60% - Accent5 2" xfId="41" xr:uid="{B273699F-A841-4D34-922F-DBD50C34404B}"/>
    <cellStyle name="60% - Accent5 2 2" xfId="63" xr:uid="{8B819D11-19EC-43CB-A2B3-9D9B908450B7}"/>
    <cellStyle name="60% - Accent6 2" xfId="42" xr:uid="{CA37DF8C-95FE-4AC4-A79A-8CEBEB0CD9B6}"/>
    <cellStyle name="60% - Accent6 2 2" xfId="68" xr:uid="{3CCE0ADB-9639-47CC-A0BD-95478DE5EAEB}"/>
    <cellStyle name="Accent1" xfId="17" builtinId="29" customBuiltin="1"/>
    <cellStyle name="Accent1 2" xfId="56" xr:uid="{1E436AA9-BC65-4806-80DC-0F803BF7FE93}"/>
    <cellStyle name="Accent2" xfId="20" builtinId="33" customBuiltin="1"/>
    <cellStyle name="Accent2 2" xfId="70" xr:uid="{07F0965A-BF7A-4C2D-A73E-06EF61CB6E40}"/>
    <cellStyle name="Accent3" xfId="23" builtinId="37" customBuiltin="1"/>
    <cellStyle name="Accent3 2" xfId="86" xr:uid="{56F9DCD4-2278-4108-B173-5F133909BEFC}"/>
    <cellStyle name="Accent4" xfId="26" builtinId="41" customBuiltin="1"/>
    <cellStyle name="Accent4 2" xfId="82" xr:uid="{F05A9183-8DC8-4DAC-8C8E-7833A9ABB853}"/>
    <cellStyle name="Accent5" xfId="29" builtinId="45" customBuiltin="1"/>
    <cellStyle name="Accent5 2" xfId="72" xr:uid="{0F8C761B-AC30-4701-A7F4-AA1D974595C2}"/>
    <cellStyle name="Accent6" xfId="32" builtinId="49" customBuiltin="1"/>
    <cellStyle name="Accent6 2" xfId="77" xr:uid="{2482E463-23F8-409F-B79A-FFD9BAAC8B40}"/>
    <cellStyle name="Bad" xfId="7" builtinId="27" customBuiltin="1"/>
    <cellStyle name="Bad 2" xfId="46" xr:uid="{61DED058-F0CF-49CB-B8C4-D84517A59A46}"/>
    <cellStyle name="Calculation" xfId="10" builtinId="22" customBuiltin="1"/>
    <cellStyle name="Calculation 2" xfId="51" xr:uid="{8BB3A7C5-C50D-4C1D-8218-40F7F42521F4}"/>
    <cellStyle name="Check Cell" xfId="12" builtinId="23" customBuiltin="1"/>
    <cellStyle name="Check Cell 2" xfId="49" xr:uid="{B7422981-D9DF-42CB-8864-D9C796133965}"/>
    <cellStyle name="Comma 2" xfId="62" xr:uid="{9A305BBE-FC39-4F31-8BD8-B956FA21013D}"/>
    <cellStyle name="Comma 2 10" xfId="337" xr:uid="{AF7667B9-0EC0-4B53-8E69-69FB0C213696}"/>
    <cellStyle name="Comma 2 10 2" xfId="817" xr:uid="{A3BEA28A-0C18-4322-828C-84FBE19BE792}"/>
    <cellStyle name="Comma 2 10 2 2" xfId="1777" xr:uid="{90D33236-B797-4E0E-A0A3-1232A555816D}"/>
    <cellStyle name="Comma 2 10 2 2 2" xfId="3697" xr:uid="{767B9584-A0AC-4E63-BD20-4314C8286FE9}"/>
    <cellStyle name="Comma 2 10 2 2 2 2" xfId="7537" xr:uid="{5DDBD46A-FDFB-4794-BBCA-77AEFB8509C7}"/>
    <cellStyle name="Comma 2 10 2 2 2 2 2" xfId="15217" xr:uid="{2566CF38-3098-4B44-A7C0-EFDBD0036BCA}"/>
    <cellStyle name="Comma 2 10 2 2 2 2 2 2" xfId="30577" xr:uid="{43D35217-90C2-412A-8801-010E9EFA7C1C}"/>
    <cellStyle name="Comma 2 10 2 2 2 2 3" xfId="22897" xr:uid="{5CF3150E-62D4-45F9-991C-8884F61E49D7}"/>
    <cellStyle name="Comma 2 10 2 2 2 3" xfId="11377" xr:uid="{6B03A1DC-8A70-4A34-9A76-27BF05D49067}"/>
    <cellStyle name="Comma 2 10 2 2 2 3 2" xfId="26737" xr:uid="{FF230470-0697-4BDD-9880-48672725D7CC}"/>
    <cellStyle name="Comma 2 10 2 2 2 4" xfId="19057" xr:uid="{545A436C-11EE-4543-8069-D345A72D3396}"/>
    <cellStyle name="Comma 2 10 2 2 3" xfId="5617" xr:uid="{8B1AB50E-0942-496F-87C4-D1B7A2A6D8B1}"/>
    <cellStyle name="Comma 2 10 2 2 3 2" xfId="13297" xr:uid="{FC80F7CA-C71D-497B-894C-F01299358A44}"/>
    <cellStyle name="Comma 2 10 2 2 3 2 2" xfId="28657" xr:uid="{591B0154-A03C-4272-B9B1-9BFDC636DDC4}"/>
    <cellStyle name="Comma 2 10 2 2 3 3" xfId="20977" xr:uid="{883CB641-0B5F-446D-9F98-657C2FCE6AFB}"/>
    <cellStyle name="Comma 2 10 2 2 4" xfId="9457" xr:uid="{1E17A3F3-9F67-4EEA-B9BC-FBBAF22C810B}"/>
    <cellStyle name="Comma 2 10 2 2 4 2" xfId="24817" xr:uid="{5949F4C9-B7EA-4D35-9AEC-69398C7874DD}"/>
    <cellStyle name="Comma 2 10 2 2 5" xfId="17137" xr:uid="{FC0B92D5-01F3-40E5-9BBC-CDFCD0AA8980}"/>
    <cellStyle name="Comma 2 10 2 3" xfId="2737" xr:uid="{4DC65F18-DDCE-4EB8-9468-D849A145C741}"/>
    <cellStyle name="Comma 2 10 2 3 2" xfId="6577" xr:uid="{2E264F2C-11AD-47D6-9713-DFFE64295672}"/>
    <cellStyle name="Comma 2 10 2 3 2 2" xfId="14257" xr:uid="{042F548B-C307-41A1-8934-B5D3C3A58750}"/>
    <cellStyle name="Comma 2 10 2 3 2 2 2" xfId="29617" xr:uid="{11BF374A-8B54-40FF-B1D9-343F5F7D9642}"/>
    <cellStyle name="Comma 2 10 2 3 2 3" xfId="21937" xr:uid="{90F8E80D-6D2D-4133-AED4-138ACD67382C}"/>
    <cellStyle name="Comma 2 10 2 3 3" xfId="10417" xr:uid="{F02BE762-6713-4FA0-B22A-6ECF476D86F8}"/>
    <cellStyle name="Comma 2 10 2 3 3 2" xfId="25777" xr:uid="{87AAF7C7-FCD1-420B-9AF4-23AC835CD981}"/>
    <cellStyle name="Comma 2 10 2 3 4" xfId="18097" xr:uid="{320A120F-0287-4AE7-A6B5-A63FDE785809}"/>
    <cellStyle name="Comma 2 10 2 4" xfId="4657" xr:uid="{15C8BDFC-06D5-4D0E-8A1B-8A5CBA435510}"/>
    <cellStyle name="Comma 2 10 2 4 2" xfId="12337" xr:uid="{5C59E63F-1DBE-4487-BDBE-A389520447E1}"/>
    <cellStyle name="Comma 2 10 2 4 2 2" xfId="27697" xr:uid="{CC12AD39-228F-4091-8517-BA17D4C8522E}"/>
    <cellStyle name="Comma 2 10 2 4 3" xfId="20017" xr:uid="{E6DF9E7E-EB75-49CE-A686-C734CAEB0B11}"/>
    <cellStyle name="Comma 2 10 2 5" xfId="8497" xr:uid="{0C15B2E3-5EB4-4660-A38D-9D3306CA834E}"/>
    <cellStyle name="Comma 2 10 2 5 2" xfId="23857" xr:uid="{F4C32BA1-B322-4EF5-8732-43DE10229E9F}"/>
    <cellStyle name="Comma 2 10 2 6" xfId="16177" xr:uid="{F7B7438E-B800-4D41-95B6-BD7E8E06C103}"/>
    <cellStyle name="Comma 2 10 3" xfId="1297" xr:uid="{67DE48AA-E65C-4830-A121-0E4631F6AFDA}"/>
    <cellStyle name="Comma 2 10 3 2" xfId="3217" xr:uid="{E30FE2AB-15CE-477E-80E6-AF3722B93A89}"/>
    <cellStyle name="Comma 2 10 3 2 2" xfId="7057" xr:uid="{F963D61A-E102-4A63-B08B-2A69F23F3E4D}"/>
    <cellStyle name="Comma 2 10 3 2 2 2" xfId="14737" xr:uid="{047CEB6A-A212-4A4B-BA2B-BBA8A8938DEF}"/>
    <cellStyle name="Comma 2 10 3 2 2 2 2" xfId="30097" xr:uid="{6CD17F12-7D87-46A4-A369-D0AA1B823822}"/>
    <cellStyle name="Comma 2 10 3 2 2 3" xfId="22417" xr:uid="{C645BB72-4D2F-48B3-A641-01CE2FE65347}"/>
    <cellStyle name="Comma 2 10 3 2 3" xfId="10897" xr:uid="{AB4D5ED9-75F0-483B-8D7F-ADDA1F62D3FE}"/>
    <cellStyle name="Comma 2 10 3 2 3 2" xfId="26257" xr:uid="{7B7C6586-8B54-458D-83A8-20C42A53290A}"/>
    <cellStyle name="Comma 2 10 3 2 4" xfId="18577" xr:uid="{5B3E87AB-8244-49AF-9748-FEC58FBF06B6}"/>
    <cellStyle name="Comma 2 10 3 3" xfId="5137" xr:uid="{F173AA8C-FED4-48FD-B151-63F2E5ED7A42}"/>
    <cellStyle name="Comma 2 10 3 3 2" xfId="12817" xr:uid="{DB526BDD-DEA7-47ED-8F49-A9406408A71E}"/>
    <cellStyle name="Comma 2 10 3 3 2 2" xfId="28177" xr:uid="{0A7E0FF9-70AB-45C9-8AB0-6DE643412886}"/>
    <cellStyle name="Comma 2 10 3 3 3" xfId="20497" xr:uid="{4CDC9A12-067B-4FA9-A114-D03542BA7B36}"/>
    <cellStyle name="Comma 2 10 3 4" xfId="8977" xr:uid="{D0D6BC5F-00FB-4CBE-81FE-0369502047F5}"/>
    <cellStyle name="Comma 2 10 3 4 2" xfId="24337" xr:uid="{0612001D-F3EB-475F-A07C-9CA24C059A2D}"/>
    <cellStyle name="Comma 2 10 3 5" xfId="16657" xr:uid="{3D121AFF-8790-4D3E-92F1-16100EE90AC9}"/>
    <cellStyle name="Comma 2 10 4" xfId="2257" xr:uid="{D6F737A0-F107-4472-BF6E-68C12BA2AA02}"/>
    <cellStyle name="Comma 2 10 4 2" xfId="6097" xr:uid="{9B43325F-D26E-4CF0-9160-EC011FC2E88F}"/>
    <cellStyle name="Comma 2 10 4 2 2" xfId="13777" xr:uid="{382AE3FE-CEBD-43A9-9DF8-5BD023BF42CB}"/>
    <cellStyle name="Comma 2 10 4 2 2 2" xfId="29137" xr:uid="{AD9A2905-62A0-45CF-8422-C768A32C5C09}"/>
    <cellStyle name="Comma 2 10 4 2 3" xfId="21457" xr:uid="{288C6245-8E59-430B-B9F8-FAB23D35A611}"/>
    <cellStyle name="Comma 2 10 4 3" xfId="9937" xr:uid="{94793B21-4952-456D-88AC-E86821CA0C96}"/>
    <cellStyle name="Comma 2 10 4 3 2" xfId="25297" xr:uid="{C52BABBA-34DB-4D30-92A3-0B598FB4C281}"/>
    <cellStyle name="Comma 2 10 4 4" xfId="17617" xr:uid="{0088F81B-491E-4766-88BE-9C2FF8562088}"/>
    <cellStyle name="Comma 2 10 5" xfId="4177" xr:uid="{9E5178D0-7134-4DF5-A389-1586DD15008A}"/>
    <cellStyle name="Comma 2 10 5 2" xfId="11857" xr:uid="{8DAB7CF0-C814-4FAB-B121-BFC2012C76E1}"/>
    <cellStyle name="Comma 2 10 5 2 2" xfId="27217" xr:uid="{6A7079E4-8601-4BDE-A645-C98EC76E4CB0}"/>
    <cellStyle name="Comma 2 10 5 3" xfId="19537" xr:uid="{74666FFD-0C5D-4693-A208-0BDB2606E316}"/>
    <cellStyle name="Comma 2 10 6" xfId="8017" xr:uid="{D57E54A7-C26A-4D2A-A458-D1A5E83A4235}"/>
    <cellStyle name="Comma 2 10 6 2" xfId="23377" xr:uid="{A22E29A4-B844-4345-A9C1-5DBE5154C9AD}"/>
    <cellStyle name="Comma 2 10 7" xfId="15697" xr:uid="{2544641A-7442-42A0-A8CE-B47BCD6AC5D5}"/>
    <cellStyle name="Comma 2 11" xfId="577" xr:uid="{0F63B144-474C-4FA2-AD11-CFFACC648D0E}"/>
    <cellStyle name="Comma 2 11 2" xfId="1537" xr:uid="{7F3DD015-914B-4379-96CF-DB1AD8227FA4}"/>
    <cellStyle name="Comma 2 11 2 2" xfId="3457" xr:uid="{1B2560EF-ABB6-4BAB-AEA7-035247046645}"/>
    <cellStyle name="Comma 2 11 2 2 2" xfId="7297" xr:uid="{916CD118-94A5-436B-B765-311DAA4F71BF}"/>
    <cellStyle name="Comma 2 11 2 2 2 2" xfId="14977" xr:uid="{EBA52142-AA5B-4B52-97CB-59E09C74EE6A}"/>
    <cellStyle name="Comma 2 11 2 2 2 2 2" xfId="30337" xr:uid="{CF5922CF-1639-4FD3-B908-395D9CD69DFA}"/>
    <cellStyle name="Comma 2 11 2 2 2 3" xfId="22657" xr:uid="{83807C20-CDF0-425A-A5C8-0089B0C0A436}"/>
    <cellStyle name="Comma 2 11 2 2 3" xfId="11137" xr:uid="{440ACFB9-8739-4773-9B41-4E697E35D960}"/>
    <cellStyle name="Comma 2 11 2 2 3 2" xfId="26497" xr:uid="{E8297A5B-D84B-4704-B8DB-3F820F6AB888}"/>
    <cellStyle name="Comma 2 11 2 2 4" xfId="18817" xr:uid="{CD5A45E0-8668-46B9-9C06-6E3C4727F85A}"/>
    <cellStyle name="Comma 2 11 2 3" xfId="5377" xr:uid="{FD7638DC-5911-4A7F-A506-F9B3A90A3A8C}"/>
    <cellStyle name="Comma 2 11 2 3 2" xfId="13057" xr:uid="{E0B0483E-3073-45B6-B7CC-82D7DE7FCC17}"/>
    <cellStyle name="Comma 2 11 2 3 2 2" xfId="28417" xr:uid="{3FBD869D-09CB-45E8-98A2-908A4C419C58}"/>
    <cellStyle name="Comma 2 11 2 3 3" xfId="20737" xr:uid="{51D767D9-6871-4CA1-8051-1CD744853406}"/>
    <cellStyle name="Comma 2 11 2 4" xfId="9217" xr:uid="{B1A1BBD1-D5D1-4475-809B-C5CE18FE7B3D}"/>
    <cellStyle name="Comma 2 11 2 4 2" xfId="24577" xr:uid="{10C07272-7C06-4D35-91A6-657362C649F4}"/>
    <cellStyle name="Comma 2 11 2 5" xfId="16897" xr:uid="{9682E45E-DDAC-4FD2-AE61-7074BBF85DB8}"/>
    <cellStyle name="Comma 2 11 3" xfId="2497" xr:uid="{F14D4D45-5196-41C0-AEAE-51D11E74B5F2}"/>
    <cellStyle name="Comma 2 11 3 2" xfId="6337" xr:uid="{715E5B36-2882-4F88-8669-9C4C081DA713}"/>
    <cellStyle name="Comma 2 11 3 2 2" xfId="14017" xr:uid="{D28FCC32-8896-43DE-8D35-9990B7D4FBB6}"/>
    <cellStyle name="Comma 2 11 3 2 2 2" xfId="29377" xr:uid="{BC670294-55F7-41E7-84E2-0FFE759EF14B}"/>
    <cellStyle name="Comma 2 11 3 2 3" xfId="21697" xr:uid="{1102F6D3-7AE3-4EA1-8299-0D35737C5FF2}"/>
    <cellStyle name="Comma 2 11 3 3" xfId="10177" xr:uid="{C5EB3C7F-4C8A-4CB3-9F15-810FF4728722}"/>
    <cellStyle name="Comma 2 11 3 3 2" xfId="25537" xr:uid="{1BA8D923-C1E5-495E-A3B8-11FDA5698F20}"/>
    <cellStyle name="Comma 2 11 3 4" xfId="17857" xr:uid="{119FE326-8630-4F69-995C-815537A10181}"/>
    <cellStyle name="Comma 2 11 4" xfId="4417" xr:uid="{17094B24-DD83-4EED-9C14-8882E44E2166}"/>
    <cellStyle name="Comma 2 11 4 2" xfId="12097" xr:uid="{DB29C72A-FE87-415B-A659-131DB01E7C8F}"/>
    <cellStyle name="Comma 2 11 4 2 2" xfId="27457" xr:uid="{F531CB7F-97DE-4B5D-B76B-F5F2AF979077}"/>
    <cellStyle name="Comma 2 11 4 3" xfId="19777" xr:uid="{7024AE3F-04A1-4A71-9201-EF83B400180A}"/>
    <cellStyle name="Comma 2 11 5" xfId="8257" xr:uid="{FCCBFCE0-5328-4B0C-B3EA-D8681739E524}"/>
    <cellStyle name="Comma 2 11 5 2" xfId="23617" xr:uid="{9C01E86E-6385-4EC5-AE2C-F300BA21616B}"/>
    <cellStyle name="Comma 2 11 6" xfId="15937" xr:uid="{E7E0FF2C-D9AE-4619-833F-909038D87B90}"/>
    <cellStyle name="Comma 2 12" xfId="1057" xr:uid="{EAA1DDFC-57F9-4B91-928A-59C4FCB9F326}"/>
    <cellStyle name="Comma 2 12 2" xfId="2977" xr:uid="{C98760E9-C92D-468F-BE04-70568CF612D4}"/>
    <cellStyle name="Comma 2 12 2 2" xfId="6817" xr:uid="{1C5F832B-1901-44E2-93F4-8360640D3E93}"/>
    <cellStyle name="Comma 2 12 2 2 2" xfId="14497" xr:uid="{D73A6696-3751-4774-89DF-4A5EFD8FA7A7}"/>
    <cellStyle name="Comma 2 12 2 2 2 2" xfId="29857" xr:uid="{FF0DF6B1-E756-41B1-B146-1DA5C99FD7CE}"/>
    <cellStyle name="Comma 2 12 2 2 3" xfId="22177" xr:uid="{31549A7A-0F8F-44EC-B226-5EE90C99BF53}"/>
    <cellStyle name="Comma 2 12 2 3" xfId="10657" xr:uid="{1050679D-04E7-4C94-AAA9-43F8B4FBEF44}"/>
    <cellStyle name="Comma 2 12 2 3 2" xfId="26017" xr:uid="{7F9F9D0F-BCBD-4463-8DCD-F2F41F583ED2}"/>
    <cellStyle name="Comma 2 12 2 4" xfId="18337" xr:uid="{98A36597-BC2C-412D-909D-9B7C13281A9A}"/>
    <cellStyle name="Comma 2 12 3" xfId="4897" xr:uid="{DBDB1DA4-B353-4689-88D1-9F7D4672C298}"/>
    <cellStyle name="Comma 2 12 3 2" xfId="12577" xr:uid="{E9408774-DA6F-468D-BC0B-F28316E04583}"/>
    <cellStyle name="Comma 2 12 3 2 2" xfId="27937" xr:uid="{5D2B0C31-AA46-44EA-A41C-B360FE8FE165}"/>
    <cellStyle name="Comma 2 12 3 3" xfId="20257" xr:uid="{B4F860AD-90AE-4AA6-A2EB-464FBB1A5145}"/>
    <cellStyle name="Comma 2 12 4" xfId="8737" xr:uid="{27F22C25-B671-4FE1-BF88-115F48DD0AE7}"/>
    <cellStyle name="Comma 2 12 4 2" xfId="24097" xr:uid="{C700A0AD-3E94-4731-AAB1-0E1FEBFBFBD5}"/>
    <cellStyle name="Comma 2 12 5" xfId="16417" xr:uid="{6C42FD7D-D8C0-484F-95A2-9E1E6821A528}"/>
    <cellStyle name="Comma 2 13" xfId="2017" xr:uid="{4BB5A947-FE8E-4ED2-BA7B-40F0B18473A0}"/>
    <cellStyle name="Comma 2 13 2" xfId="5857" xr:uid="{2F2C9F5F-C698-4A7B-B12C-D6DB5D4390A9}"/>
    <cellStyle name="Comma 2 13 2 2" xfId="13537" xr:uid="{E08384F6-E333-4902-9C3C-01DB3CDBFA0F}"/>
    <cellStyle name="Comma 2 13 2 2 2" xfId="28897" xr:uid="{70EEC5B4-F09D-45BC-B6D9-0EF4FB075852}"/>
    <cellStyle name="Comma 2 13 2 3" xfId="21217" xr:uid="{A35DA048-7F13-412F-AE87-4670D2EDA279}"/>
    <cellStyle name="Comma 2 13 3" xfId="9697" xr:uid="{A2484DDB-B52F-46A9-8D10-F99A75E4C32F}"/>
    <cellStyle name="Comma 2 13 3 2" xfId="25057" xr:uid="{5D0363E4-5CAF-46AA-A625-BD8B0DCAE9FD}"/>
    <cellStyle name="Comma 2 13 4" xfId="17377" xr:uid="{8A94479B-99BC-4B6D-8E08-A723B46C3328}"/>
    <cellStyle name="Comma 2 14" xfId="3937" xr:uid="{276AC0D5-9580-456E-A298-0B5DD5FE3E92}"/>
    <cellStyle name="Comma 2 14 2" xfId="11617" xr:uid="{7AA1B50D-3329-4A1E-99DD-0669EAF16526}"/>
    <cellStyle name="Comma 2 14 2 2" xfId="26977" xr:uid="{4420DE11-F8A8-49B1-9CDC-5356FA29128C}"/>
    <cellStyle name="Comma 2 14 3" xfId="19297" xr:uid="{A387C435-3507-42BD-8658-C13103833A79}"/>
    <cellStyle name="Comma 2 15" xfId="7777" xr:uid="{F5D31A35-29A2-4A2B-B03D-A1BE2CE04FE4}"/>
    <cellStyle name="Comma 2 15 2" xfId="23137" xr:uid="{7D15EBFD-DB78-4468-9A5A-EFB4933D7054}"/>
    <cellStyle name="Comma 2 16" xfId="15457" xr:uid="{949DCB69-F6C3-4EB9-9279-29164646369F}"/>
    <cellStyle name="Comma 2 2" xfId="96" xr:uid="{18E351B5-C846-4185-AC1F-3AF41719C934}"/>
    <cellStyle name="Comma 2 2 10" xfId="578" xr:uid="{176E17AE-112D-41F5-847D-451D244110FE}"/>
    <cellStyle name="Comma 2 2 10 2" xfId="1538" xr:uid="{C4611A72-B3B4-4E24-920D-72A0C4C74019}"/>
    <cellStyle name="Comma 2 2 10 2 2" xfId="3458" xr:uid="{957D8377-7A1F-45E5-994D-BFE12C3EF45A}"/>
    <cellStyle name="Comma 2 2 10 2 2 2" xfId="7298" xr:uid="{B504040E-1D38-47BE-8F0D-4A07703E82F2}"/>
    <cellStyle name="Comma 2 2 10 2 2 2 2" xfId="14978" xr:uid="{32AAC040-F36F-40CC-ADEB-1DA2E88682DE}"/>
    <cellStyle name="Comma 2 2 10 2 2 2 2 2" xfId="30338" xr:uid="{3751DE9A-7B15-4138-B076-94D49EC1CF87}"/>
    <cellStyle name="Comma 2 2 10 2 2 2 3" xfId="22658" xr:uid="{2F39206B-85BB-4C8C-999F-E0710E96EEA3}"/>
    <cellStyle name="Comma 2 2 10 2 2 3" xfId="11138" xr:uid="{B4D14FB1-C56D-47CF-87A4-D537A775FD0A}"/>
    <cellStyle name="Comma 2 2 10 2 2 3 2" xfId="26498" xr:uid="{F2A079F5-B032-4CD3-A6A3-68451EC3356A}"/>
    <cellStyle name="Comma 2 2 10 2 2 4" xfId="18818" xr:uid="{6038DE0C-AE04-4032-8247-9DC31E448C61}"/>
    <cellStyle name="Comma 2 2 10 2 3" xfId="5378" xr:uid="{5A954373-214B-481D-86AE-1E8EB642C8D4}"/>
    <cellStyle name="Comma 2 2 10 2 3 2" xfId="13058" xr:uid="{7ABC57C2-A510-47D5-922C-7250B025A494}"/>
    <cellStyle name="Comma 2 2 10 2 3 2 2" xfId="28418" xr:uid="{14003D7B-974C-4405-AB7D-47CDDA1E38B9}"/>
    <cellStyle name="Comma 2 2 10 2 3 3" xfId="20738" xr:uid="{E8417FE0-4A17-46E1-BD4E-BD874591D08C}"/>
    <cellStyle name="Comma 2 2 10 2 4" xfId="9218" xr:uid="{2F9E0890-B5BD-41D5-9B8C-5312410E7120}"/>
    <cellStyle name="Comma 2 2 10 2 4 2" xfId="24578" xr:uid="{9D711A83-B535-46D2-AC91-94285B4EA120}"/>
    <cellStyle name="Comma 2 2 10 2 5" xfId="16898" xr:uid="{F60DC4EA-5297-4FB8-AF90-9BF93B394EFF}"/>
    <cellStyle name="Comma 2 2 10 3" xfId="2498" xr:uid="{A66F32B1-5ADE-4938-B98A-94BEDE850EE1}"/>
    <cellStyle name="Comma 2 2 10 3 2" xfId="6338" xr:uid="{0985EC8B-E9C6-4BED-B84D-FF415128F013}"/>
    <cellStyle name="Comma 2 2 10 3 2 2" xfId="14018" xr:uid="{B67CA800-BF26-4D07-B0A8-045971F02EDC}"/>
    <cellStyle name="Comma 2 2 10 3 2 2 2" xfId="29378" xr:uid="{3924CFA1-3F14-4035-8D89-674C03E26484}"/>
    <cellStyle name="Comma 2 2 10 3 2 3" xfId="21698" xr:uid="{F706D418-846C-4E94-98EF-AE12C7662E7E}"/>
    <cellStyle name="Comma 2 2 10 3 3" xfId="10178" xr:uid="{3D058D2E-6471-4B06-9211-31A798BE53E8}"/>
    <cellStyle name="Comma 2 2 10 3 3 2" xfId="25538" xr:uid="{6D3D2CF7-4C70-47A5-8E26-40338EC4D6B9}"/>
    <cellStyle name="Comma 2 2 10 3 4" xfId="17858" xr:uid="{3C8C2093-C243-4FAB-88EC-A1E3C7518FFA}"/>
    <cellStyle name="Comma 2 2 10 4" xfId="4418" xr:uid="{1B68B52B-4F88-44FC-A554-E117EE85F1FB}"/>
    <cellStyle name="Comma 2 2 10 4 2" xfId="12098" xr:uid="{D1F27F07-80B6-48C3-9512-28AE4C619177}"/>
    <cellStyle name="Comma 2 2 10 4 2 2" xfId="27458" xr:uid="{94AC1D1F-942A-4EBE-A434-2FECE268114F}"/>
    <cellStyle name="Comma 2 2 10 4 3" xfId="19778" xr:uid="{3FA66D9F-5E65-48AF-9449-29253CFEACC0}"/>
    <cellStyle name="Comma 2 2 10 5" xfId="8258" xr:uid="{07CFEF09-6748-4DDD-8CF5-59A322E40429}"/>
    <cellStyle name="Comma 2 2 10 5 2" xfId="23618" xr:uid="{D8C34B4A-84B4-4E5C-B47E-811599E09043}"/>
    <cellStyle name="Comma 2 2 10 6" xfId="15938" xr:uid="{E48E3A69-7A0F-44AF-B789-AD4929D17D63}"/>
    <cellStyle name="Comma 2 2 11" xfId="1058" xr:uid="{B7B21D5E-3CC6-48A9-8BE4-BD0CD3FB81D9}"/>
    <cellStyle name="Comma 2 2 11 2" xfId="2978" xr:uid="{680A22C3-E202-4CA3-9839-40310DB1B5D8}"/>
    <cellStyle name="Comma 2 2 11 2 2" xfId="6818" xr:uid="{68D0DC4F-1F86-4E99-8C61-99746A96E182}"/>
    <cellStyle name="Comma 2 2 11 2 2 2" xfId="14498" xr:uid="{AACCE4E6-732B-4B71-9EF0-C1C7811DDF97}"/>
    <cellStyle name="Comma 2 2 11 2 2 2 2" xfId="29858" xr:uid="{64C10BBF-11D5-4E69-A110-1EC0FFF2B479}"/>
    <cellStyle name="Comma 2 2 11 2 2 3" xfId="22178" xr:uid="{23220DF3-E412-4EF2-86AA-A2B436D84CBC}"/>
    <cellStyle name="Comma 2 2 11 2 3" xfId="10658" xr:uid="{5622A42A-A327-4AEE-B5E2-CAAD7E193AED}"/>
    <cellStyle name="Comma 2 2 11 2 3 2" xfId="26018" xr:uid="{B0A9254C-C63A-490D-B45D-2ABFC527D0DC}"/>
    <cellStyle name="Comma 2 2 11 2 4" xfId="18338" xr:uid="{982A7EA5-40B7-4399-9EE9-D785F56BE599}"/>
    <cellStyle name="Comma 2 2 11 3" xfId="4898" xr:uid="{F0C96ACF-EF5A-479E-9FC4-5CD0D71D5DD8}"/>
    <cellStyle name="Comma 2 2 11 3 2" xfId="12578" xr:uid="{391193A7-1613-44F2-85DD-E7E2002CB0AC}"/>
    <cellStyle name="Comma 2 2 11 3 2 2" xfId="27938" xr:uid="{8C3E135E-1328-414A-BC58-5A83CFD70646}"/>
    <cellStyle name="Comma 2 2 11 3 3" xfId="20258" xr:uid="{5C19DAFC-402F-4B59-A981-CC3C4901C1D4}"/>
    <cellStyle name="Comma 2 2 11 4" xfId="8738" xr:uid="{2CA49447-827E-4414-A7F3-A4F7FC80ACB1}"/>
    <cellStyle name="Comma 2 2 11 4 2" xfId="24098" xr:uid="{99FC429C-03B3-44B8-94AD-5C37E01DAA5B}"/>
    <cellStyle name="Comma 2 2 11 5" xfId="16418" xr:uid="{1B351EF6-37FB-4FF0-8370-4CDFC51EDBC5}"/>
    <cellStyle name="Comma 2 2 12" xfId="2018" xr:uid="{B47E0E06-5227-4551-B99C-B4D9D9AD8DC3}"/>
    <cellStyle name="Comma 2 2 12 2" xfId="5858" xr:uid="{01650B29-8615-45D3-990F-4DDBDC9A3BF4}"/>
    <cellStyle name="Comma 2 2 12 2 2" xfId="13538" xr:uid="{EF96210B-C0D0-4DE1-AE6F-4BD12149A855}"/>
    <cellStyle name="Comma 2 2 12 2 2 2" xfId="28898" xr:uid="{8BF0CC09-C8FF-4F89-98BE-D3953FB8C085}"/>
    <cellStyle name="Comma 2 2 12 2 3" xfId="21218" xr:uid="{AB74F504-F3E6-47B2-9F2B-E01A5CCA91D3}"/>
    <cellStyle name="Comma 2 2 12 3" xfId="9698" xr:uid="{971650FB-06A9-4F46-B80D-C77854B6D83D}"/>
    <cellStyle name="Comma 2 2 12 3 2" xfId="25058" xr:uid="{BF807F09-69AD-4196-8888-222926912035}"/>
    <cellStyle name="Comma 2 2 12 4" xfId="17378" xr:uid="{41B8B2B6-368D-4A20-9BCF-5C5F57FE2823}"/>
    <cellStyle name="Comma 2 2 13" xfId="3938" xr:uid="{5745E571-B94A-44EB-910A-E44EC19A01B7}"/>
    <cellStyle name="Comma 2 2 13 2" xfId="11618" xr:uid="{D3B3EA1F-2016-444D-A213-1EF59A5FEA36}"/>
    <cellStyle name="Comma 2 2 13 2 2" xfId="26978" xr:uid="{4B761B54-5FF4-404E-ABD9-5C466F95FD58}"/>
    <cellStyle name="Comma 2 2 13 3" xfId="19298" xr:uid="{17B653ED-5194-4124-B609-0A8E2EC837E1}"/>
    <cellStyle name="Comma 2 2 14" xfId="7778" xr:uid="{3EBE1D0D-68A4-4720-8188-BC692C15B681}"/>
    <cellStyle name="Comma 2 2 14 2" xfId="23138" xr:uid="{6D55E003-8D38-4723-A684-4716E5B43B8F}"/>
    <cellStyle name="Comma 2 2 15" xfId="15458" xr:uid="{FED6DA4C-3423-43FA-9616-2FD2B2A2D284}"/>
    <cellStyle name="Comma 2 2 2" xfId="100" xr:uid="{54B1A3E6-9205-42CE-A0E8-EDA9E4A581A5}"/>
    <cellStyle name="Comma 2 2 2 10" xfId="1061" xr:uid="{6D8AA00A-0C21-423D-B489-92536961E0CA}"/>
    <cellStyle name="Comma 2 2 2 10 2" xfId="2981" xr:uid="{D1F99533-6EF9-4598-8EDA-A860AA592D59}"/>
    <cellStyle name="Comma 2 2 2 10 2 2" xfId="6821" xr:uid="{4C814C18-BBBD-4C0A-86A5-9CC925B9823E}"/>
    <cellStyle name="Comma 2 2 2 10 2 2 2" xfId="14501" xr:uid="{5BC01C1C-2450-4024-ABA1-3281CF5482C9}"/>
    <cellStyle name="Comma 2 2 2 10 2 2 2 2" xfId="29861" xr:uid="{F4E0397A-F1F6-4015-9A21-E2F959F0761D}"/>
    <cellStyle name="Comma 2 2 2 10 2 2 3" xfId="22181" xr:uid="{EB0EB381-3350-4830-B1EE-E543D2284A2B}"/>
    <cellStyle name="Comma 2 2 2 10 2 3" xfId="10661" xr:uid="{4C49F667-8835-4440-A074-5657405441B5}"/>
    <cellStyle name="Comma 2 2 2 10 2 3 2" xfId="26021" xr:uid="{D95BC308-044D-4238-935B-9F59716EA777}"/>
    <cellStyle name="Comma 2 2 2 10 2 4" xfId="18341" xr:uid="{A48FF83D-F02B-4BA0-A1EB-E5EA56A1A160}"/>
    <cellStyle name="Comma 2 2 2 10 3" xfId="4901" xr:uid="{D0013094-29FF-430E-BF80-A0FADF9A6920}"/>
    <cellStyle name="Comma 2 2 2 10 3 2" xfId="12581" xr:uid="{595B4B8F-9483-4DE9-ADE2-D75173A04305}"/>
    <cellStyle name="Comma 2 2 2 10 3 2 2" xfId="27941" xr:uid="{C7C72D9C-C9FB-4710-92A0-731F4D33E652}"/>
    <cellStyle name="Comma 2 2 2 10 3 3" xfId="20261" xr:uid="{6E930AAD-A9AC-4F07-BF15-02128A9B5A1E}"/>
    <cellStyle name="Comma 2 2 2 10 4" xfId="8741" xr:uid="{C9B2ABA2-A877-492B-8FB1-C53F69E276ED}"/>
    <cellStyle name="Comma 2 2 2 10 4 2" xfId="24101" xr:uid="{9F485C5B-31C7-486E-B61D-A973E3FD6CBF}"/>
    <cellStyle name="Comma 2 2 2 10 5" xfId="16421" xr:uid="{CBBCDB36-E83E-4B72-8C2D-8075008051E1}"/>
    <cellStyle name="Comma 2 2 2 11" xfId="2021" xr:uid="{FF4E6BB2-AE93-481E-A1EA-172671841B47}"/>
    <cellStyle name="Comma 2 2 2 11 2" xfId="5861" xr:uid="{7593C6E4-0B44-4B7F-91AD-1D8E6B201E26}"/>
    <cellStyle name="Comma 2 2 2 11 2 2" xfId="13541" xr:uid="{9A0BFAFE-BB8D-4904-B1F0-58ACD0B3DB17}"/>
    <cellStyle name="Comma 2 2 2 11 2 2 2" xfId="28901" xr:uid="{BFFDC54A-AAC8-4DBF-98D0-6A00F5ECDB69}"/>
    <cellStyle name="Comma 2 2 2 11 2 3" xfId="21221" xr:uid="{5EB9D6F5-5B83-4B04-ABF8-B241EF58C4DC}"/>
    <cellStyle name="Comma 2 2 2 11 3" xfId="9701" xr:uid="{6DA3535E-2DB6-4CAB-8198-479C1EFD3B9E}"/>
    <cellStyle name="Comma 2 2 2 11 3 2" xfId="25061" xr:uid="{EFD52AFF-19D4-4397-B0E7-A670D421C04D}"/>
    <cellStyle name="Comma 2 2 2 11 4" xfId="17381" xr:uid="{A3A71C1A-5606-4DEF-BD9B-0C98454A346C}"/>
    <cellStyle name="Comma 2 2 2 12" xfId="3941" xr:uid="{94D8BFC5-FF76-4C19-B915-CDE1E664F7D4}"/>
    <cellStyle name="Comma 2 2 2 12 2" xfId="11621" xr:uid="{0D912589-4708-46CA-84F9-40A85BA5EBBA}"/>
    <cellStyle name="Comma 2 2 2 12 2 2" xfId="26981" xr:uid="{FC140CA7-B176-4E7E-9247-164ECE4F498A}"/>
    <cellStyle name="Comma 2 2 2 12 3" xfId="19301" xr:uid="{28AB4413-F351-447E-AF70-2326E03B2061}"/>
    <cellStyle name="Comma 2 2 2 13" xfId="7781" xr:uid="{9F6063C0-16FF-418E-8D93-67588CAA9A9E}"/>
    <cellStyle name="Comma 2 2 2 13 2" xfId="23141" xr:uid="{24F27187-A1DF-4690-B278-E5F3F6DF7B66}"/>
    <cellStyle name="Comma 2 2 2 14" xfId="15461" xr:uid="{67A16B9C-8A12-4D26-ADDD-F0F6E020691D}"/>
    <cellStyle name="Comma 2 2 2 2" xfId="106" xr:uid="{3EEC2172-9907-4B13-BDBE-CAE8CC4EBE79}"/>
    <cellStyle name="Comma 2 2 2 2 10" xfId="3946" xr:uid="{0CD82F74-3BDE-4716-96EE-6ACFB3AC4894}"/>
    <cellStyle name="Comma 2 2 2 2 10 2" xfId="11626" xr:uid="{41AF9F68-B965-4696-8203-3429CBDEBD56}"/>
    <cellStyle name="Comma 2 2 2 2 10 2 2" xfId="26986" xr:uid="{9632A4A2-885D-427A-93EA-6572AAAE32B0}"/>
    <cellStyle name="Comma 2 2 2 2 10 3" xfId="19306" xr:uid="{BEBFC263-59C8-4DA5-AA87-5CDE853AD24A}"/>
    <cellStyle name="Comma 2 2 2 2 11" xfId="7786" xr:uid="{CD178F71-57E9-4873-BE76-AA0457172511}"/>
    <cellStyle name="Comma 2 2 2 2 11 2" xfId="23146" xr:uid="{D17090EA-C2C6-4E84-A1AB-B9C8C321EC3E}"/>
    <cellStyle name="Comma 2 2 2 2 12" xfId="15466" xr:uid="{935C79F4-1B33-4EB6-8484-DD5D8D6B0088}"/>
    <cellStyle name="Comma 2 2 2 2 2" xfId="121" xr:uid="{805C27D3-2BD1-45BF-86BC-1FF590D8B321}"/>
    <cellStyle name="Comma 2 2 2 2 2 10" xfId="7801" xr:uid="{DDE2934D-FEBD-4340-B01D-4EFD2E3B4FDC}"/>
    <cellStyle name="Comma 2 2 2 2 2 10 2" xfId="23161" xr:uid="{C31858E2-B442-4C40-8B08-3DD5A1BF6AD5}"/>
    <cellStyle name="Comma 2 2 2 2 2 11" xfId="15481" xr:uid="{D8106864-E91D-4BE1-A363-49D466588F0C}"/>
    <cellStyle name="Comma 2 2 2 2 2 2" xfId="151" xr:uid="{1D42C357-89DC-49C2-9E95-1B293FCF239E}"/>
    <cellStyle name="Comma 2 2 2 2 2 2 10" xfId="15511" xr:uid="{E5CC9744-2FDA-4663-AE81-D7A1B95208A1}"/>
    <cellStyle name="Comma 2 2 2 2 2 2 2" xfId="211" xr:uid="{C5FE303E-EF06-4F97-AC61-12AD4BF94821}"/>
    <cellStyle name="Comma 2 2 2 2 2 2 2 2" xfId="331" xr:uid="{B8540019-75D6-458A-AA33-23490DF97545}"/>
    <cellStyle name="Comma 2 2 2 2 2 2 2 2 2" xfId="571" xr:uid="{E5A63E0A-3C8C-4E74-A5C5-59A6B24BC158}"/>
    <cellStyle name="Comma 2 2 2 2 2 2 2 2 2 2" xfId="1051" xr:uid="{D0FB9BBD-F9BE-43FA-A3A3-F708DB3C508C}"/>
    <cellStyle name="Comma 2 2 2 2 2 2 2 2 2 2 2" xfId="2011" xr:uid="{F8FF1544-40E3-42EE-B64C-E4FE98412789}"/>
    <cellStyle name="Comma 2 2 2 2 2 2 2 2 2 2 2 2" xfId="3931" xr:uid="{87AE9868-B37E-4AC3-B538-A6C28E257D08}"/>
    <cellStyle name="Comma 2 2 2 2 2 2 2 2 2 2 2 2 2" xfId="7771" xr:uid="{31DFAB78-3972-4410-9802-17B5EE111DF8}"/>
    <cellStyle name="Comma 2 2 2 2 2 2 2 2 2 2 2 2 2 2" xfId="15451" xr:uid="{396C9569-342B-4EB1-90AE-9296BA637DCE}"/>
    <cellStyle name="Comma 2 2 2 2 2 2 2 2 2 2 2 2 2 2 2" xfId="30811" xr:uid="{D3E3D2B3-F12F-4B95-83BE-E151FD3277A5}"/>
    <cellStyle name="Comma 2 2 2 2 2 2 2 2 2 2 2 2 2 3" xfId="23131" xr:uid="{D887B586-C37F-446E-8186-CA843DEC6917}"/>
    <cellStyle name="Comma 2 2 2 2 2 2 2 2 2 2 2 2 3" xfId="11611" xr:uid="{0C8213B1-3C0A-49B9-A2B5-14126C504319}"/>
    <cellStyle name="Comma 2 2 2 2 2 2 2 2 2 2 2 2 3 2" xfId="26971" xr:uid="{6872DE3A-A758-49F3-9318-88AF85C045D7}"/>
    <cellStyle name="Comma 2 2 2 2 2 2 2 2 2 2 2 2 4" xfId="19291" xr:uid="{FE7B3EAC-B24E-415C-A6D8-EE65082D7135}"/>
    <cellStyle name="Comma 2 2 2 2 2 2 2 2 2 2 2 3" xfId="5851" xr:uid="{5685F83C-65F4-409C-AB59-39F7C4A14549}"/>
    <cellStyle name="Comma 2 2 2 2 2 2 2 2 2 2 2 3 2" xfId="13531" xr:uid="{190A9B74-7922-4C1F-A871-D4D203A3DF3E}"/>
    <cellStyle name="Comma 2 2 2 2 2 2 2 2 2 2 2 3 2 2" xfId="28891" xr:uid="{833D27AB-FA45-47CB-9B8D-20E3F8898770}"/>
    <cellStyle name="Comma 2 2 2 2 2 2 2 2 2 2 2 3 3" xfId="21211" xr:uid="{577A5A95-11C3-4CA3-BE58-45126E32A8A5}"/>
    <cellStyle name="Comma 2 2 2 2 2 2 2 2 2 2 2 4" xfId="9691" xr:uid="{0B95F662-3278-42A3-923F-A7991011860D}"/>
    <cellStyle name="Comma 2 2 2 2 2 2 2 2 2 2 2 4 2" xfId="25051" xr:uid="{9E5E52E6-04F9-4898-B0C2-34A4E9DAC232}"/>
    <cellStyle name="Comma 2 2 2 2 2 2 2 2 2 2 2 5" xfId="17371" xr:uid="{7E62949C-49B4-4F93-86E2-B942B99AF57A}"/>
    <cellStyle name="Comma 2 2 2 2 2 2 2 2 2 2 3" xfId="2971" xr:uid="{B359DDAB-A5D0-465C-B30B-C72501BBC5C9}"/>
    <cellStyle name="Comma 2 2 2 2 2 2 2 2 2 2 3 2" xfId="6811" xr:uid="{CE7A66AE-29CF-4C4A-AAEA-373A04A445BA}"/>
    <cellStyle name="Comma 2 2 2 2 2 2 2 2 2 2 3 2 2" xfId="14491" xr:uid="{4B9676A5-3314-4976-936B-104DEFB4E3F9}"/>
    <cellStyle name="Comma 2 2 2 2 2 2 2 2 2 2 3 2 2 2" xfId="29851" xr:uid="{0A841ED8-63AE-48FF-BBD5-FF21598933B7}"/>
    <cellStyle name="Comma 2 2 2 2 2 2 2 2 2 2 3 2 3" xfId="22171" xr:uid="{1BF3BD3F-1C2C-478E-A0B6-AFEA6BF38C3C}"/>
    <cellStyle name="Comma 2 2 2 2 2 2 2 2 2 2 3 3" xfId="10651" xr:uid="{50D45A60-2913-484B-8E7C-BEEFAAB3C30E}"/>
    <cellStyle name="Comma 2 2 2 2 2 2 2 2 2 2 3 3 2" xfId="26011" xr:uid="{99F4AED8-FD51-42DC-A0BD-29F31CE6116F}"/>
    <cellStyle name="Comma 2 2 2 2 2 2 2 2 2 2 3 4" xfId="18331" xr:uid="{7F531C5C-9E1C-47C2-9F5B-6B29D2DD9209}"/>
    <cellStyle name="Comma 2 2 2 2 2 2 2 2 2 2 4" xfId="4891" xr:uid="{1DEA55B0-8334-444F-AC56-E80692AAF36E}"/>
    <cellStyle name="Comma 2 2 2 2 2 2 2 2 2 2 4 2" xfId="12571" xr:uid="{B084A4B4-0753-451D-805B-D7E2E6745D2B}"/>
    <cellStyle name="Comma 2 2 2 2 2 2 2 2 2 2 4 2 2" xfId="27931" xr:uid="{FD3A383E-9F53-40E5-8053-D15F2BDFB9A7}"/>
    <cellStyle name="Comma 2 2 2 2 2 2 2 2 2 2 4 3" xfId="20251" xr:uid="{5E0EBAB0-1666-4663-8868-7FDD7D0DFF54}"/>
    <cellStyle name="Comma 2 2 2 2 2 2 2 2 2 2 5" xfId="8731" xr:uid="{D46F96D2-ACC5-4DF5-9DA5-FCD3F115D923}"/>
    <cellStyle name="Comma 2 2 2 2 2 2 2 2 2 2 5 2" xfId="24091" xr:uid="{B70E4D41-087F-4064-B8BB-13B68A122C66}"/>
    <cellStyle name="Comma 2 2 2 2 2 2 2 2 2 2 6" xfId="16411" xr:uid="{5441990F-6730-4D53-8F77-653D1A5C274D}"/>
    <cellStyle name="Comma 2 2 2 2 2 2 2 2 2 3" xfId="1531" xr:uid="{93F72505-7B64-4AED-8238-629F154F4387}"/>
    <cellStyle name="Comma 2 2 2 2 2 2 2 2 2 3 2" xfId="3451" xr:uid="{266F435C-5618-4057-83BD-7E1F0FA5F475}"/>
    <cellStyle name="Comma 2 2 2 2 2 2 2 2 2 3 2 2" xfId="7291" xr:uid="{98AC0CD1-F3DE-4E9B-9D67-3AF1E543E575}"/>
    <cellStyle name="Comma 2 2 2 2 2 2 2 2 2 3 2 2 2" xfId="14971" xr:uid="{3AD5A9A3-77CD-4BE4-9193-3683CD3AAF88}"/>
    <cellStyle name="Comma 2 2 2 2 2 2 2 2 2 3 2 2 2 2" xfId="30331" xr:uid="{27F5767D-CA5A-4624-BBF0-4A71917D8D36}"/>
    <cellStyle name="Comma 2 2 2 2 2 2 2 2 2 3 2 2 3" xfId="22651" xr:uid="{92F67953-5A4F-47CB-922D-E5910FF89F9B}"/>
    <cellStyle name="Comma 2 2 2 2 2 2 2 2 2 3 2 3" xfId="11131" xr:uid="{4A7EEFA9-221F-46DA-BFB8-27AFD4A15967}"/>
    <cellStyle name="Comma 2 2 2 2 2 2 2 2 2 3 2 3 2" xfId="26491" xr:uid="{DB098D41-12B0-4D3C-AB6B-B1E9E84E1B5E}"/>
    <cellStyle name="Comma 2 2 2 2 2 2 2 2 2 3 2 4" xfId="18811" xr:uid="{7552AEB3-5ECB-471B-9DC9-067E80B3E1CF}"/>
    <cellStyle name="Comma 2 2 2 2 2 2 2 2 2 3 3" xfId="5371" xr:uid="{361A7174-429A-41BA-A443-76FCDC60F42E}"/>
    <cellStyle name="Comma 2 2 2 2 2 2 2 2 2 3 3 2" xfId="13051" xr:uid="{DD733AA7-46DC-429D-A22F-198C40ADBF56}"/>
    <cellStyle name="Comma 2 2 2 2 2 2 2 2 2 3 3 2 2" xfId="28411" xr:uid="{A58FA484-B8C7-4A71-A150-99A8347BCDC4}"/>
    <cellStyle name="Comma 2 2 2 2 2 2 2 2 2 3 3 3" xfId="20731" xr:uid="{E682B048-D1E3-4307-BF34-79B3A0AA68A2}"/>
    <cellStyle name="Comma 2 2 2 2 2 2 2 2 2 3 4" xfId="9211" xr:uid="{E96C476F-5237-4CE6-8B63-4D422D1BF60B}"/>
    <cellStyle name="Comma 2 2 2 2 2 2 2 2 2 3 4 2" xfId="24571" xr:uid="{56EC4538-0BC2-49AD-BA50-96CD3371B150}"/>
    <cellStyle name="Comma 2 2 2 2 2 2 2 2 2 3 5" xfId="16891" xr:uid="{CFD9595F-981F-4F6C-9964-DE69FCF831A7}"/>
    <cellStyle name="Comma 2 2 2 2 2 2 2 2 2 4" xfId="2491" xr:uid="{3D977252-CD47-450F-ABFF-28D3F4462ADC}"/>
    <cellStyle name="Comma 2 2 2 2 2 2 2 2 2 4 2" xfId="6331" xr:uid="{6FD7376F-9747-401F-A909-6BC4D10248A4}"/>
    <cellStyle name="Comma 2 2 2 2 2 2 2 2 2 4 2 2" xfId="14011" xr:uid="{FE6E2E5D-3725-44B3-99AE-D07F49DDB62A}"/>
    <cellStyle name="Comma 2 2 2 2 2 2 2 2 2 4 2 2 2" xfId="29371" xr:uid="{BBC27F76-6899-437B-A9C6-FD5EAEE358EB}"/>
    <cellStyle name="Comma 2 2 2 2 2 2 2 2 2 4 2 3" xfId="21691" xr:uid="{A28030DB-111D-4C2D-9E24-65F13CB0B4EB}"/>
    <cellStyle name="Comma 2 2 2 2 2 2 2 2 2 4 3" xfId="10171" xr:uid="{BB800977-C157-4CA5-85CE-E5DC2D28ED4A}"/>
    <cellStyle name="Comma 2 2 2 2 2 2 2 2 2 4 3 2" xfId="25531" xr:uid="{AB6693C2-1608-43B9-A032-2D1E39498C4F}"/>
    <cellStyle name="Comma 2 2 2 2 2 2 2 2 2 4 4" xfId="17851" xr:uid="{D600D549-CAC8-4424-B70C-B4AB34C7378E}"/>
    <cellStyle name="Comma 2 2 2 2 2 2 2 2 2 5" xfId="4411" xr:uid="{24A54DB8-23A2-4915-A4D5-311204B90154}"/>
    <cellStyle name="Comma 2 2 2 2 2 2 2 2 2 5 2" xfId="12091" xr:uid="{35FE1A13-1C64-4CBE-81E2-C97703FB96A9}"/>
    <cellStyle name="Comma 2 2 2 2 2 2 2 2 2 5 2 2" xfId="27451" xr:uid="{428FC183-0431-4827-AA69-C947AC3FCE25}"/>
    <cellStyle name="Comma 2 2 2 2 2 2 2 2 2 5 3" xfId="19771" xr:uid="{D0FE04A0-971F-4C9B-9AA7-E622161D3E8D}"/>
    <cellStyle name="Comma 2 2 2 2 2 2 2 2 2 6" xfId="8251" xr:uid="{54C03B13-BE7C-48CA-B516-863D13DF4968}"/>
    <cellStyle name="Comma 2 2 2 2 2 2 2 2 2 6 2" xfId="23611" xr:uid="{332FADB1-746E-42C3-B187-BF1378B58157}"/>
    <cellStyle name="Comma 2 2 2 2 2 2 2 2 2 7" xfId="15931" xr:uid="{C9ACF803-BCD6-49CF-A07C-ACADFD179376}"/>
    <cellStyle name="Comma 2 2 2 2 2 2 2 2 3" xfId="811" xr:uid="{2DED85C8-A3FD-4B34-9CDF-C1D033EE8A37}"/>
    <cellStyle name="Comma 2 2 2 2 2 2 2 2 3 2" xfId="1771" xr:uid="{6E6A960A-2109-4361-B68D-F23EB19AA5EE}"/>
    <cellStyle name="Comma 2 2 2 2 2 2 2 2 3 2 2" xfId="3691" xr:uid="{808E0F18-0CA3-42FB-BD04-533A830F4862}"/>
    <cellStyle name="Comma 2 2 2 2 2 2 2 2 3 2 2 2" xfId="7531" xr:uid="{0368F0DF-C172-44E2-B982-5B275AD97B29}"/>
    <cellStyle name="Comma 2 2 2 2 2 2 2 2 3 2 2 2 2" xfId="15211" xr:uid="{D37C7CD3-E63A-4680-801C-E0D54BCA0404}"/>
    <cellStyle name="Comma 2 2 2 2 2 2 2 2 3 2 2 2 2 2" xfId="30571" xr:uid="{F52292A4-5401-433D-BF38-5751B96426B9}"/>
    <cellStyle name="Comma 2 2 2 2 2 2 2 2 3 2 2 2 3" xfId="22891" xr:uid="{98A0332C-9B73-4AE8-97E4-2FAC60A9CA84}"/>
    <cellStyle name="Comma 2 2 2 2 2 2 2 2 3 2 2 3" xfId="11371" xr:uid="{EABFC45C-11B0-4DE3-A223-B6E32C991CF0}"/>
    <cellStyle name="Comma 2 2 2 2 2 2 2 2 3 2 2 3 2" xfId="26731" xr:uid="{A78CA16A-49C7-47CF-828D-F84C403CAFB9}"/>
    <cellStyle name="Comma 2 2 2 2 2 2 2 2 3 2 2 4" xfId="19051" xr:uid="{EDC14F3F-6AA6-4C87-A608-B702C20C2435}"/>
    <cellStyle name="Comma 2 2 2 2 2 2 2 2 3 2 3" xfId="5611" xr:uid="{F2813BB7-795E-4543-A49F-26F649881F7B}"/>
    <cellStyle name="Comma 2 2 2 2 2 2 2 2 3 2 3 2" xfId="13291" xr:uid="{C6F70464-1BB9-4309-8D83-ED74BC67BB19}"/>
    <cellStyle name="Comma 2 2 2 2 2 2 2 2 3 2 3 2 2" xfId="28651" xr:uid="{CD13ACB6-B721-4A62-889F-39FB3DF70FEA}"/>
    <cellStyle name="Comma 2 2 2 2 2 2 2 2 3 2 3 3" xfId="20971" xr:uid="{E852662B-BA83-45D3-A01E-B800C839CED1}"/>
    <cellStyle name="Comma 2 2 2 2 2 2 2 2 3 2 4" xfId="9451" xr:uid="{3CD2B1E5-0269-435E-A51A-38EA1A7A161F}"/>
    <cellStyle name="Comma 2 2 2 2 2 2 2 2 3 2 4 2" xfId="24811" xr:uid="{3A23C1CE-78AE-4E3D-9EB6-AFBFD765A75A}"/>
    <cellStyle name="Comma 2 2 2 2 2 2 2 2 3 2 5" xfId="17131" xr:uid="{E424DC7E-3330-45D6-8A35-CFC3B50EE167}"/>
    <cellStyle name="Comma 2 2 2 2 2 2 2 2 3 3" xfId="2731" xr:uid="{ABF09E14-38C7-4462-81EB-A8F6DB9C7543}"/>
    <cellStyle name="Comma 2 2 2 2 2 2 2 2 3 3 2" xfId="6571" xr:uid="{E4D2BFD4-E8F8-4386-A157-B01B21BC1724}"/>
    <cellStyle name="Comma 2 2 2 2 2 2 2 2 3 3 2 2" xfId="14251" xr:uid="{A08418BB-94DA-4FA1-A5A1-26A130DA8A54}"/>
    <cellStyle name="Comma 2 2 2 2 2 2 2 2 3 3 2 2 2" xfId="29611" xr:uid="{15AF8820-FEE8-4F4A-A385-738FF99BC33F}"/>
    <cellStyle name="Comma 2 2 2 2 2 2 2 2 3 3 2 3" xfId="21931" xr:uid="{177259A7-0D66-472E-901B-959922BE737C}"/>
    <cellStyle name="Comma 2 2 2 2 2 2 2 2 3 3 3" xfId="10411" xr:uid="{DD0001EE-8A4A-46D8-AABE-97DD61D809E3}"/>
    <cellStyle name="Comma 2 2 2 2 2 2 2 2 3 3 3 2" xfId="25771" xr:uid="{5CF88E90-A482-483F-917E-69C54F1FD51F}"/>
    <cellStyle name="Comma 2 2 2 2 2 2 2 2 3 3 4" xfId="18091" xr:uid="{28B883C5-4D70-4849-A18C-6AE8C1DD4B84}"/>
    <cellStyle name="Comma 2 2 2 2 2 2 2 2 3 4" xfId="4651" xr:uid="{787A3A0F-DE4D-478A-B328-D6DA14FB0190}"/>
    <cellStyle name="Comma 2 2 2 2 2 2 2 2 3 4 2" xfId="12331" xr:uid="{FC589B87-8CDE-4DF2-8931-262369B274EC}"/>
    <cellStyle name="Comma 2 2 2 2 2 2 2 2 3 4 2 2" xfId="27691" xr:uid="{A379EFB6-EC85-40FC-932D-B18AE513B233}"/>
    <cellStyle name="Comma 2 2 2 2 2 2 2 2 3 4 3" xfId="20011" xr:uid="{C3D3B279-410E-40F9-9D21-1C61B1BFD6B9}"/>
    <cellStyle name="Comma 2 2 2 2 2 2 2 2 3 5" xfId="8491" xr:uid="{8F75AC59-C72A-4B19-900F-6EE02DCFE38C}"/>
    <cellStyle name="Comma 2 2 2 2 2 2 2 2 3 5 2" xfId="23851" xr:uid="{E2309113-9C77-4064-BABB-E9D8842037E1}"/>
    <cellStyle name="Comma 2 2 2 2 2 2 2 2 3 6" xfId="16171" xr:uid="{52AE0496-428C-43E9-BEEB-29F735A3464C}"/>
    <cellStyle name="Comma 2 2 2 2 2 2 2 2 4" xfId="1291" xr:uid="{8F59EB22-2084-448D-B3F1-FA9F031E9CCE}"/>
    <cellStyle name="Comma 2 2 2 2 2 2 2 2 4 2" xfId="3211" xr:uid="{856E75E9-3D32-4F28-9274-1824AD2F975C}"/>
    <cellStyle name="Comma 2 2 2 2 2 2 2 2 4 2 2" xfId="7051" xr:uid="{95842563-2C8F-425D-9731-DA4D656B08C4}"/>
    <cellStyle name="Comma 2 2 2 2 2 2 2 2 4 2 2 2" xfId="14731" xr:uid="{E6395DB8-A5F8-473F-A8A1-4FEDF5CE7596}"/>
    <cellStyle name="Comma 2 2 2 2 2 2 2 2 4 2 2 2 2" xfId="30091" xr:uid="{3168D84B-5422-4124-A608-17F77BEBCC97}"/>
    <cellStyle name="Comma 2 2 2 2 2 2 2 2 4 2 2 3" xfId="22411" xr:uid="{15019820-D720-4EB5-ACB0-BB01C7BBE60D}"/>
    <cellStyle name="Comma 2 2 2 2 2 2 2 2 4 2 3" xfId="10891" xr:uid="{FD16AA28-CC61-4AED-9FB8-209E3C1EA571}"/>
    <cellStyle name="Comma 2 2 2 2 2 2 2 2 4 2 3 2" xfId="26251" xr:uid="{F469D58D-CE6B-4DAF-881A-B5FCF1E1CC9D}"/>
    <cellStyle name="Comma 2 2 2 2 2 2 2 2 4 2 4" xfId="18571" xr:uid="{29A0F791-5193-4D11-8506-6982D3C76432}"/>
    <cellStyle name="Comma 2 2 2 2 2 2 2 2 4 3" xfId="5131" xr:uid="{17B0F2B0-F936-4DFE-A21C-0D6437165C23}"/>
    <cellStyle name="Comma 2 2 2 2 2 2 2 2 4 3 2" xfId="12811" xr:uid="{579D9D96-F9EF-4506-BD27-8F8BBDF5F608}"/>
    <cellStyle name="Comma 2 2 2 2 2 2 2 2 4 3 2 2" xfId="28171" xr:uid="{6A10B26A-CC7E-41A5-B310-D1A447F6C671}"/>
    <cellStyle name="Comma 2 2 2 2 2 2 2 2 4 3 3" xfId="20491" xr:uid="{0DF5E832-4FE3-4F21-884F-DBAF8B555363}"/>
    <cellStyle name="Comma 2 2 2 2 2 2 2 2 4 4" xfId="8971" xr:uid="{B31F56D9-8E43-4C8F-A010-DE54FC5DD556}"/>
    <cellStyle name="Comma 2 2 2 2 2 2 2 2 4 4 2" xfId="24331" xr:uid="{C4E6F907-E163-435E-A826-CF6C48E1429E}"/>
    <cellStyle name="Comma 2 2 2 2 2 2 2 2 4 5" xfId="16651" xr:uid="{A283A066-FEF7-4DA2-8525-A7D07B1E2FA1}"/>
    <cellStyle name="Comma 2 2 2 2 2 2 2 2 5" xfId="2251" xr:uid="{537F6842-43E4-49D2-8734-3D144B9DBC11}"/>
    <cellStyle name="Comma 2 2 2 2 2 2 2 2 5 2" xfId="6091" xr:uid="{AF4295B9-06E2-4FA9-B152-FC11CCC9F1FE}"/>
    <cellStyle name="Comma 2 2 2 2 2 2 2 2 5 2 2" xfId="13771" xr:uid="{0598BC1F-69C2-4D6A-980D-6E17E604B7B9}"/>
    <cellStyle name="Comma 2 2 2 2 2 2 2 2 5 2 2 2" xfId="29131" xr:uid="{929354C4-9733-4224-BE08-6601FBEFDB48}"/>
    <cellStyle name="Comma 2 2 2 2 2 2 2 2 5 2 3" xfId="21451" xr:uid="{A542C7DD-CAF4-4868-A11B-396C5749754D}"/>
    <cellStyle name="Comma 2 2 2 2 2 2 2 2 5 3" xfId="9931" xr:uid="{998DD7E1-B113-472D-B7BF-AB06FAE2F841}"/>
    <cellStyle name="Comma 2 2 2 2 2 2 2 2 5 3 2" xfId="25291" xr:uid="{0DE1C164-A7A6-447A-99E1-2F20FFE6ED82}"/>
    <cellStyle name="Comma 2 2 2 2 2 2 2 2 5 4" xfId="17611" xr:uid="{72113E09-7FB9-4960-8615-96DB41070321}"/>
    <cellStyle name="Comma 2 2 2 2 2 2 2 2 6" xfId="4171" xr:uid="{AEB24D4A-925E-4F53-8F64-A4B2F7A66479}"/>
    <cellStyle name="Comma 2 2 2 2 2 2 2 2 6 2" xfId="11851" xr:uid="{BBB330CE-C363-4524-B5BA-6FF8CC0229A4}"/>
    <cellStyle name="Comma 2 2 2 2 2 2 2 2 6 2 2" xfId="27211" xr:uid="{5F613095-7C8A-4E88-A1C3-05D217AFF118}"/>
    <cellStyle name="Comma 2 2 2 2 2 2 2 2 6 3" xfId="19531" xr:uid="{D70D3DDB-36F9-4558-9290-D6CD5310A90A}"/>
    <cellStyle name="Comma 2 2 2 2 2 2 2 2 7" xfId="8011" xr:uid="{D9A2D46F-FAEF-4552-B692-F5537DBC75B7}"/>
    <cellStyle name="Comma 2 2 2 2 2 2 2 2 7 2" xfId="23371" xr:uid="{C5C90A81-AFD6-4C9B-A2C2-05C34E854D08}"/>
    <cellStyle name="Comma 2 2 2 2 2 2 2 2 8" xfId="15691" xr:uid="{B464DE9D-53F0-4DD8-B08C-6C7920B35055}"/>
    <cellStyle name="Comma 2 2 2 2 2 2 2 3" xfId="451" xr:uid="{F000FA03-2005-4FF9-B387-775C81E661E7}"/>
    <cellStyle name="Comma 2 2 2 2 2 2 2 3 2" xfId="931" xr:uid="{9DCA76B6-EA29-4D56-AA03-91DF9E912962}"/>
    <cellStyle name="Comma 2 2 2 2 2 2 2 3 2 2" xfId="1891" xr:uid="{17854E23-1763-47D5-828F-A307509D37F2}"/>
    <cellStyle name="Comma 2 2 2 2 2 2 2 3 2 2 2" xfId="3811" xr:uid="{AD7627FB-7C78-4940-882B-24ABF17B26AD}"/>
    <cellStyle name="Comma 2 2 2 2 2 2 2 3 2 2 2 2" xfId="7651" xr:uid="{158D5709-685D-44FC-AB26-F020121D8D91}"/>
    <cellStyle name="Comma 2 2 2 2 2 2 2 3 2 2 2 2 2" xfId="15331" xr:uid="{5F3EE1F1-4CA4-4ED1-8DBE-6441816F7EBC}"/>
    <cellStyle name="Comma 2 2 2 2 2 2 2 3 2 2 2 2 2 2" xfId="30691" xr:uid="{5BB931A9-10FD-4548-ACC6-F8EA1E99D8F2}"/>
    <cellStyle name="Comma 2 2 2 2 2 2 2 3 2 2 2 2 3" xfId="23011" xr:uid="{34237135-B5FC-4364-B617-4CC2E83EAA0F}"/>
    <cellStyle name="Comma 2 2 2 2 2 2 2 3 2 2 2 3" xfId="11491" xr:uid="{1D9CED19-75BF-4740-9CF7-1F6DDC8D31F0}"/>
    <cellStyle name="Comma 2 2 2 2 2 2 2 3 2 2 2 3 2" xfId="26851" xr:uid="{A4F3F49D-A38A-4EA2-849A-FB8C895F7184}"/>
    <cellStyle name="Comma 2 2 2 2 2 2 2 3 2 2 2 4" xfId="19171" xr:uid="{2DB9C527-B1AE-42A5-B30B-64F8FC81F36F}"/>
    <cellStyle name="Comma 2 2 2 2 2 2 2 3 2 2 3" xfId="5731" xr:uid="{99DC6631-F20F-4F04-8560-2D6D43F89DBF}"/>
    <cellStyle name="Comma 2 2 2 2 2 2 2 3 2 2 3 2" xfId="13411" xr:uid="{BA204109-D2ED-46F8-B0DC-31A50D3386B9}"/>
    <cellStyle name="Comma 2 2 2 2 2 2 2 3 2 2 3 2 2" xfId="28771" xr:uid="{F3549529-D21B-498B-A33F-54784778D13F}"/>
    <cellStyle name="Comma 2 2 2 2 2 2 2 3 2 2 3 3" xfId="21091" xr:uid="{DCC38BDA-44EF-43DA-B6FA-3E2AC34546D3}"/>
    <cellStyle name="Comma 2 2 2 2 2 2 2 3 2 2 4" xfId="9571" xr:uid="{A28959D2-2A22-4E19-ADA4-99666A8792D5}"/>
    <cellStyle name="Comma 2 2 2 2 2 2 2 3 2 2 4 2" xfId="24931" xr:uid="{27A84496-4E2B-4055-AF53-087445126A12}"/>
    <cellStyle name="Comma 2 2 2 2 2 2 2 3 2 2 5" xfId="17251" xr:uid="{2C661B75-5F4D-491E-A4EF-5DCDA3C37A45}"/>
    <cellStyle name="Comma 2 2 2 2 2 2 2 3 2 3" xfId="2851" xr:uid="{6F9E58C0-D053-4F90-84D5-3C1CB8F3562B}"/>
    <cellStyle name="Comma 2 2 2 2 2 2 2 3 2 3 2" xfId="6691" xr:uid="{1729D8E9-CDBB-426F-8BC9-3CE4B91644BC}"/>
    <cellStyle name="Comma 2 2 2 2 2 2 2 3 2 3 2 2" xfId="14371" xr:uid="{262D854B-E3DC-48D4-A419-E08AB6747C79}"/>
    <cellStyle name="Comma 2 2 2 2 2 2 2 3 2 3 2 2 2" xfId="29731" xr:uid="{F1ABDC31-1B23-45A2-94EB-149C9EF6574A}"/>
    <cellStyle name="Comma 2 2 2 2 2 2 2 3 2 3 2 3" xfId="22051" xr:uid="{1C9D0FA8-3067-4946-8B6E-63161D19C50E}"/>
    <cellStyle name="Comma 2 2 2 2 2 2 2 3 2 3 3" xfId="10531" xr:uid="{EA6A947C-ADD6-4B9E-9220-D3554B2D22AE}"/>
    <cellStyle name="Comma 2 2 2 2 2 2 2 3 2 3 3 2" xfId="25891" xr:uid="{1C8704A2-F4AB-4267-8A02-4A5F0BA926A6}"/>
    <cellStyle name="Comma 2 2 2 2 2 2 2 3 2 3 4" xfId="18211" xr:uid="{C205B79C-0143-4B97-B204-B73868A529A3}"/>
    <cellStyle name="Comma 2 2 2 2 2 2 2 3 2 4" xfId="4771" xr:uid="{7759E102-F531-4A7E-B1BD-3125EE6656F9}"/>
    <cellStyle name="Comma 2 2 2 2 2 2 2 3 2 4 2" xfId="12451" xr:uid="{B44CFF42-FF18-4C48-8807-1FA895D2FD8D}"/>
    <cellStyle name="Comma 2 2 2 2 2 2 2 3 2 4 2 2" xfId="27811" xr:uid="{D57318FD-DBCD-4EE0-BD74-6B693DD5D2FE}"/>
    <cellStyle name="Comma 2 2 2 2 2 2 2 3 2 4 3" xfId="20131" xr:uid="{C67BF001-C473-43D4-B7A1-C0EEBADDDB55}"/>
    <cellStyle name="Comma 2 2 2 2 2 2 2 3 2 5" xfId="8611" xr:uid="{580F8A49-F5C2-457A-A537-ED0C29A7C2E2}"/>
    <cellStyle name="Comma 2 2 2 2 2 2 2 3 2 5 2" xfId="23971" xr:uid="{F435D7DA-9CEF-4A4C-8A93-6FFE25D9A277}"/>
    <cellStyle name="Comma 2 2 2 2 2 2 2 3 2 6" xfId="16291" xr:uid="{58AD5AEF-6040-4793-9007-4B1A593D5E58}"/>
    <cellStyle name="Comma 2 2 2 2 2 2 2 3 3" xfId="1411" xr:uid="{C31C1D3C-DE11-4C90-A345-2E4CED16EDDC}"/>
    <cellStyle name="Comma 2 2 2 2 2 2 2 3 3 2" xfId="3331" xr:uid="{B9085C32-8B27-4D0B-A52F-1E58F549DBC2}"/>
    <cellStyle name="Comma 2 2 2 2 2 2 2 3 3 2 2" xfId="7171" xr:uid="{8F14A19F-E9E1-4DDE-B507-B5D751A42128}"/>
    <cellStyle name="Comma 2 2 2 2 2 2 2 3 3 2 2 2" xfId="14851" xr:uid="{6E3F3B9F-C5B5-4497-ABEB-F1B578D82EC0}"/>
    <cellStyle name="Comma 2 2 2 2 2 2 2 3 3 2 2 2 2" xfId="30211" xr:uid="{7B08FC7C-FE07-46C4-A5B6-35252258705D}"/>
    <cellStyle name="Comma 2 2 2 2 2 2 2 3 3 2 2 3" xfId="22531" xr:uid="{779233EE-2710-46F5-92D2-9933161B30CB}"/>
    <cellStyle name="Comma 2 2 2 2 2 2 2 3 3 2 3" xfId="11011" xr:uid="{2480273D-4EBF-43B4-B938-1D05AFBBB3AA}"/>
    <cellStyle name="Comma 2 2 2 2 2 2 2 3 3 2 3 2" xfId="26371" xr:uid="{5C331885-4DCB-4880-AD8E-51C621B8C5DE}"/>
    <cellStyle name="Comma 2 2 2 2 2 2 2 3 3 2 4" xfId="18691" xr:uid="{4DD24805-A3B3-4A43-98D9-FAC94E42B81E}"/>
    <cellStyle name="Comma 2 2 2 2 2 2 2 3 3 3" xfId="5251" xr:uid="{7B4B3D97-25ED-4B61-A1FE-C88D26DC2361}"/>
    <cellStyle name="Comma 2 2 2 2 2 2 2 3 3 3 2" xfId="12931" xr:uid="{7B1A14BE-661B-4254-97DC-98001FE4A253}"/>
    <cellStyle name="Comma 2 2 2 2 2 2 2 3 3 3 2 2" xfId="28291" xr:uid="{4CF14EEC-C8C8-42BC-A1ED-C22E22BB0C98}"/>
    <cellStyle name="Comma 2 2 2 2 2 2 2 3 3 3 3" xfId="20611" xr:uid="{2D757CC3-8141-473C-B14B-DA9AFF1C2C6B}"/>
    <cellStyle name="Comma 2 2 2 2 2 2 2 3 3 4" xfId="9091" xr:uid="{212D3732-518B-4AF3-AA01-5769E46C4DE8}"/>
    <cellStyle name="Comma 2 2 2 2 2 2 2 3 3 4 2" xfId="24451" xr:uid="{4EED70C8-36BD-49EE-854D-BB4BB956B1A6}"/>
    <cellStyle name="Comma 2 2 2 2 2 2 2 3 3 5" xfId="16771" xr:uid="{0C00DD69-C3BD-4248-98A3-70856FBAE9A8}"/>
    <cellStyle name="Comma 2 2 2 2 2 2 2 3 4" xfId="2371" xr:uid="{78C5A683-16BD-4D9B-8FCC-E2404530024C}"/>
    <cellStyle name="Comma 2 2 2 2 2 2 2 3 4 2" xfId="6211" xr:uid="{8559D8A4-F7E6-4A29-925F-C0A7AB24697E}"/>
    <cellStyle name="Comma 2 2 2 2 2 2 2 3 4 2 2" xfId="13891" xr:uid="{3362BBFE-4B03-461C-A2BF-FB773AA81934}"/>
    <cellStyle name="Comma 2 2 2 2 2 2 2 3 4 2 2 2" xfId="29251" xr:uid="{D6E13373-2A54-4450-9B9A-A388D5619BF5}"/>
    <cellStyle name="Comma 2 2 2 2 2 2 2 3 4 2 3" xfId="21571" xr:uid="{02B6BE95-D9AA-4D30-80FD-1D15D79C0113}"/>
    <cellStyle name="Comma 2 2 2 2 2 2 2 3 4 3" xfId="10051" xr:uid="{2361D32B-EAAF-45F7-98A8-F79811EDFBDD}"/>
    <cellStyle name="Comma 2 2 2 2 2 2 2 3 4 3 2" xfId="25411" xr:uid="{39FAEA85-0166-46D2-AB0F-5C4206A5EB11}"/>
    <cellStyle name="Comma 2 2 2 2 2 2 2 3 4 4" xfId="17731" xr:uid="{ACA5E0DF-B11C-42AC-87C9-FD73E7069FF3}"/>
    <cellStyle name="Comma 2 2 2 2 2 2 2 3 5" xfId="4291" xr:uid="{1BFA1419-2DE6-4A16-A77D-4770919C5790}"/>
    <cellStyle name="Comma 2 2 2 2 2 2 2 3 5 2" xfId="11971" xr:uid="{D14A7C62-8787-40F8-8E0A-983B434D575E}"/>
    <cellStyle name="Comma 2 2 2 2 2 2 2 3 5 2 2" xfId="27331" xr:uid="{879E7889-72D3-42EA-877F-B50A686311F4}"/>
    <cellStyle name="Comma 2 2 2 2 2 2 2 3 5 3" xfId="19651" xr:uid="{87236CF0-68AF-4DE9-B5C5-90A62AA7F080}"/>
    <cellStyle name="Comma 2 2 2 2 2 2 2 3 6" xfId="8131" xr:uid="{16A6D1CE-C6B7-4208-8155-9CABD304153B}"/>
    <cellStyle name="Comma 2 2 2 2 2 2 2 3 6 2" xfId="23491" xr:uid="{731FA781-FE81-42AB-A52B-4AF59DD0B7D3}"/>
    <cellStyle name="Comma 2 2 2 2 2 2 2 3 7" xfId="15811" xr:uid="{4DD52FD2-405E-48F4-AFA3-A4E0DAAE0F37}"/>
    <cellStyle name="Comma 2 2 2 2 2 2 2 4" xfId="691" xr:uid="{3E503E87-9DA2-4A2C-9D39-234F57FB45BA}"/>
    <cellStyle name="Comma 2 2 2 2 2 2 2 4 2" xfId="1651" xr:uid="{E656B775-F841-4725-9076-24A4115AEDA9}"/>
    <cellStyle name="Comma 2 2 2 2 2 2 2 4 2 2" xfId="3571" xr:uid="{6A495384-F658-4010-8699-2B280D6D0B5E}"/>
    <cellStyle name="Comma 2 2 2 2 2 2 2 4 2 2 2" xfId="7411" xr:uid="{A6D4EF3C-F463-403E-A295-C9471A12E292}"/>
    <cellStyle name="Comma 2 2 2 2 2 2 2 4 2 2 2 2" xfId="15091" xr:uid="{466469FF-C3D9-4CC4-8312-D58934D08BA5}"/>
    <cellStyle name="Comma 2 2 2 2 2 2 2 4 2 2 2 2 2" xfId="30451" xr:uid="{B6959D31-9EAB-444B-97FE-758366C06F98}"/>
    <cellStyle name="Comma 2 2 2 2 2 2 2 4 2 2 2 3" xfId="22771" xr:uid="{5DB22274-FB94-4C88-80C2-32531A2AFAA6}"/>
    <cellStyle name="Comma 2 2 2 2 2 2 2 4 2 2 3" xfId="11251" xr:uid="{9B813665-EB3E-484F-A6BB-D1E5D78AE6E1}"/>
    <cellStyle name="Comma 2 2 2 2 2 2 2 4 2 2 3 2" xfId="26611" xr:uid="{8C7FEF35-7129-4DA5-8307-67DF3BAC647A}"/>
    <cellStyle name="Comma 2 2 2 2 2 2 2 4 2 2 4" xfId="18931" xr:uid="{C5F2BFC7-6937-4BBC-B155-607738B0E602}"/>
    <cellStyle name="Comma 2 2 2 2 2 2 2 4 2 3" xfId="5491" xr:uid="{FF1EC890-760D-4195-87A4-6E2697A3B8F6}"/>
    <cellStyle name="Comma 2 2 2 2 2 2 2 4 2 3 2" xfId="13171" xr:uid="{B10284F7-4749-4212-AB89-3658B88CB38B}"/>
    <cellStyle name="Comma 2 2 2 2 2 2 2 4 2 3 2 2" xfId="28531" xr:uid="{E62A213D-EE98-4FC9-9635-AF67A4CF2150}"/>
    <cellStyle name="Comma 2 2 2 2 2 2 2 4 2 3 3" xfId="20851" xr:uid="{E0E7C207-ABBA-4341-9EDE-84ACC05734AC}"/>
    <cellStyle name="Comma 2 2 2 2 2 2 2 4 2 4" xfId="9331" xr:uid="{281294B3-E132-4C24-A58B-F5E9FB94C4BE}"/>
    <cellStyle name="Comma 2 2 2 2 2 2 2 4 2 4 2" xfId="24691" xr:uid="{E2299598-CEF0-4CB7-822D-65E0172D8ADC}"/>
    <cellStyle name="Comma 2 2 2 2 2 2 2 4 2 5" xfId="17011" xr:uid="{6D87507E-DED9-4F60-A526-31BCC58EDBEC}"/>
    <cellStyle name="Comma 2 2 2 2 2 2 2 4 3" xfId="2611" xr:uid="{BC6210CB-0CB7-45E4-BE09-AF7E662319DE}"/>
    <cellStyle name="Comma 2 2 2 2 2 2 2 4 3 2" xfId="6451" xr:uid="{AE431FC1-1004-4BEA-A77E-F9C019049CD2}"/>
    <cellStyle name="Comma 2 2 2 2 2 2 2 4 3 2 2" xfId="14131" xr:uid="{04FD1426-1E93-42DD-9B24-C50429AFC622}"/>
    <cellStyle name="Comma 2 2 2 2 2 2 2 4 3 2 2 2" xfId="29491" xr:uid="{6919B55C-6EEC-4AD7-8DC0-F4DAC394D0F6}"/>
    <cellStyle name="Comma 2 2 2 2 2 2 2 4 3 2 3" xfId="21811" xr:uid="{1044E702-AB94-4013-89C2-ADB6A936A9C1}"/>
    <cellStyle name="Comma 2 2 2 2 2 2 2 4 3 3" xfId="10291" xr:uid="{724664FD-48B0-4A24-A306-515EE96FBF9F}"/>
    <cellStyle name="Comma 2 2 2 2 2 2 2 4 3 3 2" xfId="25651" xr:uid="{32FAEBA9-EC7B-4968-9976-E0EAFA90EF6F}"/>
    <cellStyle name="Comma 2 2 2 2 2 2 2 4 3 4" xfId="17971" xr:uid="{A4E8B4D0-2942-451A-9F29-ADEFE2592F1C}"/>
    <cellStyle name="Comma 2 2 2 2 2 2 2 4 4" xfId="4531" xr:uid="{CF2DE9AC-0748-4B83-A8F7-ADC709370C9E}"/>
    <cellStyle name="Comma 2 2 2 2 2 2 2 4 4 2" xfId="12211" xr:uid="{07AA1318-D609-4BC8-AB6D-CBCCF5F019F0}"/>
    <cellStyle name="Comma 2 2 2 2 2 2 2 4 4 2 2" xfId="27571" xr:uid="{99111980-3F64-437B-8547-5C169289666C}"/>
    <cellStyle name="Comma 2 2 2 2 2 2 2 4 4 3" xfId="19891" xr:uid="{E7197E3C-E9DA-41A6-8775-4F1EC7710A23}"/>
    <cellStyle name="Comma 2 2 2 2 2 2 2 4 5" xfId="8371" xr:uid="{2D2A21D2-B437-495F-90BC-52903B47D40C}"/>
    <cellStyle name="Comma 2 2 2 2 2 2 2 4 5 2" xfId="23731" xr:uid="{4E4C61B0-9802-4035-8E53-5F113F31D741}"/>
    <cellStyle name="Comma 2 2 2 2 2 2 2 4 6" xfId="16051" xr:uid="{C3D4D214-7958-407D-B04D-3A7191B08BDF}"/>
    <cellStyle name="Comma 2 2 2 2 2 2 2 5" xfId="1171" xr:uid="{1C9810C5-6687-4733-8D04-87D04813F8A9}"/>
    <cellStyle name="Comma 2 2 2 2 2 2 2 5 2" xfId="3091" xr:uid="{A292BBCA-27C2-4668-9604-BFA0B4EF5ED9}"/>
    <cellStyle name="Comma 2 2 2 2 2 2 2 5 2 2" xfId="6931" xr:uid="{C00155B8-2619-493E-8A84-12B9BEC659BC}"/>
    <cellStyle name="Comma 2 2 2 2 2 2 2 5 2 2 2" xfId="14611" xr:uid="{85127303-BB25-4C66-93F2-8B32804127D6}"/>
    <cellStyle name="Comma 2 2 2 2 2 2 2 5 2 2 2 2" xfId="29971" xr:uid="{09F6A8C0-0471-41C2-B9CC-3050B9261903}"/>
    <cellStyle name="Comma 2 2 2 2 2 2 2 5 2 2 3" xfId="22291" xr:uid="{CE270170-1A8F-4BD0-A1AD-9DBC380CA872}"/>
    <cellStyle name="Comma 2 2 2 2 2 2 2 5 2 3" xfId="10771" xr:uid="{84FC7192-C042-45A4-B2DD-DAEAFB9A4D61}"/>
    <cellStyle name="Comma 2 2 2 2 2 2 2 5 2 3 2" xfId="26131" xr:uid="{9823CA4D-EF71-4265-8EAC-5F7707DAB99A}"/>
    <cellStyle name="Comma 2 2 2 2 2 2 2 5 2 4" xfId="18451" xr:uid="{17D40C16-1AB3-4D4C-A83C-ECC6258BF955}"/>
    <cellStyle name="Comma 2 2 2 2 2 2 2 5 3" xfId="5011" xr:uid="{8169C510-10B4-424B-8B8E-45656323D5D2}"/>
    <cellStyle name="Comma 2 2 2 2 2 2 2 5 3 2" xfId="12691" xr:uid="{4EFB03C4-1478-49DE-AEDE-3B4391292E04}"/>
    <cellStyle name="Comma 2 2 2 2 2 2 2 5 3 2 2" xfId="28051" xr:uid="{4B41B6BB-47DD-45D4-9B9E-4717F9310BDC}"/>
    <cellStyle name="Comma 2 2 2 2 2 2 2 5 3 3" xfId="20371" xr:uid="{177B28C9-87BE-4A22-9308-B8475805A803}"/>
    <cellStyle name="Comma 2 2 2 2 2 2 2 5 4" xfId="8851" xr:uid="{7E8A947E-00D3-45BF-938E-C4788400EC17}"/>
    <cellStyle name="Comma 2 2 2 2 2 2 2 5 4 2" xfId="24211" xr:uid="{3026C2BB-45B0-4950-9364-EAE31658E37A}"/>
    <cellStyle name="Comma 2 2 2 2 2 2 2 5 5" xfId="16531" xr:uid="{0F3DD06A-8888-4BB2-81C9-31675D323FC4}"/>
    <cellStyle name="Comma 2 2 2 2 2 2 2 6" xfId="2131" xr:uid="{E1F4F10E-EC23-4DBA-A145-2A8EAE26C706}"/>
    <cellStyle name="Comma 2 2 2 2 2 2 2 6 2" xfId="5971" xr:uid="{32421A93-F136-4A7A-8DD4-1BF657944A18}"/>
    <cellStyle name="Comma 2 2 2 2 2 2 2 6 2 2" xfId="13651" xr:uid="{E6ACE366-5977-4F90-A27A-154FB0564D45}"/>
    <cellStyle name="Comma 2 2 2 2 2 2 2 6 2 2 2" xfId="29011" xr:uid="{D7B8AD64-3412-4A05-BA2A-6E48317AD594}"/>
    <cellStyle name="Comma 2 2 2 2 2 2 2 6 2 3" xfId="21331" xr:uid="{B474A343-B6E5-40C7-A490-E643A7DDAAF4}"/>
    <cellStyle name="Comma 2 2 2 2 2 2 2 6 3" xfId="9811" xr:uid="{256081CF-3AEF-4242-A656-BF635FB0B2BF}"/>
    <cellStyle name="Comma 2 2 2 2 2 2 2 6 3 2" xfId="25171" xr:uid="{F3C23349-5571-43A5-B205-E7DFA9750905}"/>
    <cellStyle name="Comma 2 2 2 2 2 2 2 6 4" xfId="17491" xr:uid="{509CE25B-DC6C-4009-A5A1-99539E3171B9}"/>
    <cellStyle name="Comma 2 2 2 2 2 2 2 7" xfId="4051" xr:uid="{8EF85BA7-7234-4F82-B969-9D74A527D3DF}"/>
    <cellStyle name="Comma 2 2 2 2 2 2 2 7 2" xfId="11731" xr:uid="{30DB2F17-01AC-4FCE-9FC5-CECD3BA1D0DC}"/>
    <cellStyle name="Comma 2 2 2 2 2 2 2 7 2 2" xfId="27091" xr:uid="{E6E2DD75-019C-46DC-8D58-DAAC87DFECEA}"/>
    <cellStyle name="Comma 2 2 2 2 2 2 2 7 3" xfId="19411" xr:uid="{18208E9D-804C-430E-979C-9056091431AF}"/>
    <cellStyle name="Comma 2 2 2 2 2 2 2 8" xfId="7891" xr:uid="{8798772C-EC4D-4F74-8BA2-E7543C73E889}"/>
    <cellStyle name="Comma 2 2 2 2 2 2 2 8 2" xfId="23251" xr:uid="{9EB78E49-519A-4B6F-84AC-02EE867F29DC}"/>
    <cellStyle name="Comma 2 2 2 2 2 2 2 9" xfId="15571" xr:uid="{DC0D21C3-C6B5-423F-A267-512988A3E0E6}"/>
    <cellStyle name="Comma 2 2 2 2 2 2 3" xfId="271" xr:uid="{DFE67D04-EE01-4173-A1C2-B9CEF2BC0178}"/>
    <cellStyle name="Comma 2 2 2 2 2 2 3 2" xfId="511" xr:uid="{5A0855EE-7D33-4886-9BE1-B58F6E640B06}"/>
    <cellStyle name="Comma 2 2 2 2 2 2 3 2 2" xfId="991" xr:uid="{51794297-E1D0-4BC3-8D17-E65D011BFD5B}"/>
    <cellStyle name="Comma 2 2 2 2 2 2 3 2 2 2" xfId="1951" xr:uid="{BBEC84E2-D43D-4E17-9BB8-766356FECB89}"/>
    <cellStyle name="Comma 2 2 2 2 2 2 3 2 2 2 2" xfId="3871" xr:uid="{7E2798F7-A235-4A76-8BCE-4D1D0553CD64}"/>
    <cellStyle name="Comma 2 2 2 2 2 2 3 2 2 2 2 2" xfId="7711" xr:uid="{18107B87-A833-46CA-BFAF-F7E464C814E9}"/>
    <cellStyle name="Comma 2 2 2 2 2 2 3 2 2 2 2 2 2" xfId="15391" xr:uid="{5A3CD03D-36AC-4A33-AD71-8E72D4CA0D0E}"/>
    <cellStyle name="Comma 2 2 2 2 2 2 3 2 2 2 2 2 2 2" xfId="30751" xr:uid="{2C150D97-EA93-4E71-AB39-D74160AD7B83}"/>
    <cellStyle name="Comma 2 2 2 2 2 2 3 2 2 2 2 2 3" xfId="23071" xr:uid="{B5F2B4E5-1608-4168-AB35-7F3C9E064650}"/>
    <cellStyle name="Comma 2 2 2 2 2 2 3 2 2 2 2 3" xfId="11551" xr:uid="{5ED4AD4A-306C-4F43-BAA8-7190B5E03CEC}"/>
    <cellStyle name="Comma 2 2 2 2 2 2 3 2 2 2 2 3 2" xfId="26911" xr:uid="{A7D9E818-A952-4A26-86CB-F8032E7B560C}"/>
    <cellStyle name="Comma 2 2 2 2 2 2 3 2 2 2 2 4" xfId="19231" xr:uid="{36AD4D8A-9C85-4953-9306-0242019E76D5}"/>
    <cellStyle name="Comma 2 2 2 2 2 2 3 2 2 2 3" xfId="5791" xr:uid="{472C718E-AA6A-4792-8C2D-A994044E050E}"/>
    <cellStyle name="Comma 2 2 2 2 2 2 3 2 2 2 3 2" xfId="13471" xr:uid="{DEF31193-160E-4676-873E-05EA27FF257F}"/>
    <cellStyle name="Comma 2 2 2 2 2 2 3 2 2 2 3 2 2" xfId="28831" xr:uid="{3577946B-6F57-4E38-B64C-F5BA6C0708AC}"/>
    <cellStyle name="Comma 2 2 2 2 2 2 3 2 2 2 3 3" xfId="21151" xr:uid="{C0DC6DCE-F9D8-4F65-AB30-9DE3BDEEAAD5}"/>
    <cellStyle name="Comma 2 2 2 2 2 2 3 2 2 2 4" xfId="9631" xr:uid="{24F03E9D-02BB-457C-B057-D7F78D7212FB}"/>
    <cellStyle name="Comma 2 2 2 2 2 2 3 2 2 2 4 2" xfId="24991" xr:uid="{0804473C-6D94-47DE-BD95-38FBEAD1BEFF}"/>
    <cellStyle name="Comma 2 2 2 2 2 2 3 2 2 2 5" xfId="17311" xr:uid="{6D0AF50E-344E-4E23-9BE5-39184FD63926}"/>
    <cellStyle name="Comma 2 2 2 2 2 2 3 2 2 3" xfId="2911" xr:uid="{797ADEB6-AD01-4990-B629-170B67825625}"/>
    <cellStyle name="Comma 2 2 2 2 2 2 3 2 2 3 2" xfId="6751" xr:uid="{D83C4E36-46D0-4F43-BC69-14D9B2E4F4F1}"/>
    <cellStyle name="Comma 2 2 2 2 2 2 3 2 2 3 2 2" xfId="14431" xr:uid="{1F4477FF-8001-4256-BBA0-BC5DA2A42F2B}"/>
    <cellStyle name="Comma 2 2 2 2 2 2 3 2 2 3 2 2 2" xfId="29791" xr:uid="{DD29F03B-BA58-4ED5-8930-B4BDA673C736}"/>
    <cellStyle name="Comma 2 2 2 2 2 2 3 2 2 3 2 3" xfId="22111" xr:uid="{DD2BE5B4-5BF2-44C1-9515-54160465EE7F}"/>
    <cellStyle name="Comma 2 2 2 2 2 2 3 2 2 3 3" xfId="10591" xr:uid="{13CB1B96-E345-4259-B17C-7B01D6951951}"/>
    <cellStyle name="Comma 2 2 2 2 2 2 3 2 2 3 3 2" xfId="25951" xr:uid="{6902E530-D6F9-4DBD-BE68-8F416ECCEF62}"/>
    <cellStyle name="Comma 2 2 2 2 2 2 3 2 2 3 4" xfId="18271" xr:uid="{50EE27AB-35C2-467D-953C-864EBAD7A5A9}"/>
    <cellStyle name="Comma 2 2 2 2 2 2 3 2 2 4" xfId="4831" xr:uid="{B3382F95-C765-4DCB-90C1-29E16F2F87E0}"/>
    <cellStyle name="Comma 2 2 2 2 2 2 3 2 2 4 2" xfId="12511" xr:uid="{0CEB43D3-DD18-484D-9851-30CC2DD6FFEA}"/>
    <cellStyle name="Comma 2 2 2 2 2 2 3 2 2 4 2 2" xfId="27871" xr:uid="{F78B2DBA-7FB3-449E-9C96-B7098B08A984}"/>
    <cellStyle name="Comma 2 2 2 2 2 2 3 2 2 4 3" xfId="20191" xr:uid="{ED547AF9-36EB-40A5-93F1-4D62A698FB86}"/>
    <cellStyle name="Comma 2 2 2 2 2 2 3 2 2 5" xfId="8671" xr:uid="{0989A1CA-1D02-4ED9-8335-D671A08590E5}"/>
    <cellStyle name="Comma 2 2 2 2 2 2 3 2 2 5 2" xfId="24031" xr:uid="{4E557DA0-2364-4735-A322-8E354BA0506F}"/>
    <cellStyle name="Comma 2 2 2 2 2 2 3 2 2 6" xfId="16351" xr:uid="{E0126C2A-564E-4E1A-97BF-9B5FE95098D0}"/>
    <cellStyle name="Comma 2 2 2 2 2 2 3 2 3" xfId="1471" xr:uid="{37334440-AD04-4FAE-9344-3F44C05D6A19}"/>
    <cellStyle name="Comma 2 2 2 2 2 2 3 2 3 2" xfId="3391" xr:uid="{3A80864E-8E63-457B-BF15-71FD3E61A86E}"/>
    <cellStyle name="Comma 2 2 2 2 2 2 3 2 3 2 2" xfId="7231" xr:uid="{954E3059-B6FB-4569-8FD8-09FAAD41422C}"/>
    <cellStyle name="Comma 2 2 2 2 2 2 3 2 3 2 2 2" xfId="14911" xr:uid="{C60B2844-096C-41F4-BD1D-B869ADA73470}"/>
    <cellStyle name="Comma 2 2 2 2 2 2 3 2 3 2 2 2 2" xfId="30271" xr:uid="{F7154DE9-0316-4959-A534-90307772FF25}"/>
    <cellStyle name="Comma 2 2 2 2 2 2 3 2 3 2 2 3" xfId="22591" xr:uid="{F841E4CF-E8D3-4B88-8AD2-55FE5F81DEEC}"/>
    <cellStyle name="Comma 2 2 2 2 2 2 3 2 3 2 3" xfId="11071" xr:uid="{5E1DBD14-DB9A-4B46-95B5-5374BF22BE2B}"/>
    <cellStyle name="Comma 2 2 2 2 2 2 3 2 3 2 3 2" xfId="26431" xr:uid="{2C9BC19D-427E-420A-8F9D-64794B523D49}"/>
    <cellStyle name="Comma 2 2 2 2 2 2 3 2 3 2 4" xfId="18751" xr:uid="{10994461-FC03-400F-8171-314E6D5F0852}"/>
    <cellStyle name="Comma 2 2 2 2 2 2 3 2 3 3" xfId="5311" xr:uid="{9062DC32-2056-4A9E-B474-498BB4C5B4E6}"/>
    <cellStyle name="Comma 2 2 2 2 2 2 3 2 3 3 2" xfId="12991" xr:uid="{27BCA431-3E08-4001-8F7B-5736B4FBE65A}"/>
    <cellStyle name="Comma 2 2 2 2 2 2 3 2 3 3 2 2" xfId="28351" xr:uid="{06E39CD2-CC6D-48BD-83E9-A21CB2D60A77}"/>
    <cellStyle name="Comma 2 2 2 2 2 2 3 2 3 3 3" xfId="20671" xr:uid="{C3013AC1-5A65-45C2-AEDA-D431F0DEB782}"/>
    <cellStyle name="Comma 2 2 2 2 2 2 3 2 3 4" xfId="9151" xr:uid="{DB5B827B-05E9-401D-9627-A300D6DCB2B1}"/>
    <cellStyle name="Comma 2 2 2 2 2 2 3 2 3 4 2" xfId="24511" xr:uid="{5A601F20-7B5B-4E35-8C13-B5F27AB283C1}"/>
    <cellStyle name="Comma 2 2 2 2 2 2 3 2 3 5" xfId="16831" xr:uid="{6D3EEF98-1133-41D1-BB4B-449F123921CF}"/>
    <cellStyle name="Comma 2 2 2 2 2 2 3 2 4" xfId="2431" xr:uid="{D49A0C3B-FABF-4058-B325-886FBC73C03A}"/>
    <cellStyle name="Comma 2 2 2 2 2 2 3 2 4 2" xfId="6271" xr:uid="{72B53AF0-74AA-43DB-ABA2-5F059A7CC9C8}"/>
    <cellStyle name="Comma 2 2 2 2 2 2 3 2 4 2 2" xfId="13951" xr:uid="{0E6B7ED5-2EF2-4895-AF36-D8AA9741619B}"/>
    <cellStyle name="Comma 2 2 2 2 2 2 3 2 4 2 2 2" xfId="29311" xr:uid="{9ABDF1FB-1CE8-47C8-9580-58044EFFEE4C}"/>
    <cellStyle name="Comma 2 2 2 2 2 2 3 2 4 2 3" xfId="21631" xr:uid="{247828FA-2A43-4C08-83B2-268E670FA24D}"/>
    <cellStyle name="Comma 2 2 2 2 2 2 3 2 4 3" xfId="10111" xr:uid="{2F6F81D5-5820-48A5-BE33-53C01718CBAE}"/>
    <cellStyle name="Comma 2 2 2 2 2 2 3 2 4 3 2" xfId="25471" xr:uid="{94921DCF-28F9-4164-A326-00901279A3FE}"/>
    <cellStyle name="Comma 2 2 2 2 2 2 3 2 4 4" xfId="17791" xr:uid="{27F422B8-3F95-43DC-9CB8-339C7454D186}"/>
    <cellStyle name="Comma 2 2 2 2 2 2 3 2 5" xfId="4351" xr:uid="{2A6096C9-1E93-43D2-8B2D-616FB55256C2}"/>
    <cellStyle name="Comma 2 2 2 2 2 2 3 2 5 2" xfId="12031" xr:uid="{B86BCC1F-C72F-4C19-82C5-59E22C79D1F0}"/>
    <cellStyle name="Comma 2 2 2 2 2 2 3 2 5 2 2" xfId="27391" xr:uid="{58269DF5-A335-4BB4-921D-F2AE5E51B7D0}"/>
    <cellStyle name="Comma 2 2 2 2 2 2 3 2 5 3" xfId="19711" xr:uid="{A5CAD68F-6765-49B8-8D7D-AB6CBCECFC0E}"/>
    <cellStyle name="Comma 2 2 2 2 2 2 3 2 6" xfId="8191" xr:uid="{B92A7484-062B-4D7A-9A9D-FAE9B4BA1D00}"/>
    <cellStyle name="Comma 2 2 2 2 2 2 3 2 6 2" xfId="23551" xr:uid="{012E84A4-9FA5-46C0-B8CC-2ED158DFDE22}"/>
    <cellStyle name="Comma 2 2 2 2 2 2 3 2 7" xfId="15871" xr:uid="{6A7E5892-47ED-4774-A9D9-E5631578058E}"/>
    <cellStyle name="Comma 2 2 2 2 2 2 3 3" xfId="751" xr:uid="{79816245-CC2A-43D7-B6E0-9030D402398E}"/>
    <cellStyle name="Comma 2 2 2 2 2 2 3 3 2" xfId="1711" xr:uid="{45C0D51A-609C-4D7F-8F5D-6D54684E093F}"/>
    <cellStyle name="Comma 2 2 2 2 2 2 3 3 2 2" xfId="3631" xr:uid="{EACEED88-9FAB-46C0-AEEB-8048AAE6F4AE}"/>
    <cellStyle name="Comma 2 2 2 2 2 2 3 3 2 2 2" xfId="7471" xr:uid="{282A06EB-FA59-4BF5-9D57-AC4D5513450E}"/>
    <cellStyle name="Comma 2 2 2 2 2 2 3 3 2 2 2 2" xfId="15151" xr:uid="{36C1B3E1-D86D-4F70-858D-0EEE0E18F460}"/>
    <cellStyle name="Comma 2 2 2 2 2 2 3 3 2 2 2 2 2" xfId="30511" xr:uid="{F3B5C780-5438-4898-9DD2-C74FDB7149E9}"/>
    <cellStyle name="Comma 2 2 2 2 2 2 3 3 2 2 2 3" xfId="22831" xr:uid="{58633143-5655-4058-9F3A-E503284A3B1C}"/>
    <cellStyle name="Comma 2 2 2 2 2 2 3 3 2 2 3" xfId="11311" xr:uid="{9877DFF8-1DC4-4D18-BC3B-84AA3458117A}"/>
    <cellStyle name="Comma 2 2 2 2 2 2 3 3 2 2 3 2" xfId="26671" xr:uid="{C7C20B1B-E4A0-4EE7-A416-4307649DE5B2}"/>
    <cellStyle name="Comma 2 2 2 2 2 2 3 3 2 2 4" xfId="18991" xr:uid="{95C7D904-04F2-4463-9FBD-8E3ECD6A8491}"/>
    <cellStyle name="Comma 2 2 2 2 2 2 3 3 2 3" xfId="5551" xr:uid="{C65B7359-C54E-4572-AACC-8F9AE200720B}"/>
    <cellStyle name="Comma 2 2 2 2 2 2 3 3 2 3 2" xfId="13231" xr:uid="{A6A3B839-8BD3-41F1-BD4C-466F4D104883}"/>
    <cellStyle name="Comma 2 2 2 2 2 2 3 3 2 3 2 2" xfId="28591" xr:uid="{54ADDEA1-A2E8-4886-853A-F6240515E54C}"/>
    <cellStyle name="Comma 2 2 2 2 2 2 3 3 2 3 3" xfId="20911" xr:uid="{4DB33851-E392-4EC6-856B-EB1F1ECEB949}"/>
    <cellStyle name="Comma 2 2 2 2 2 2 3 3 2 4" xfId="9391" xr:uid="{49A8CFD3-7534-4734-93F6-C7FA65D91583}"/>
    <cellStyle name="Comma 2 2 2 2 2 2 3 3 2 4 2" xfId="24751" xr:uid="{336AFA35-C33C-492E-BCD0-AB61FF440848}"/>
    <cellStyle name="Comma 2 2 2 2 2 2 3 3 2 5" xfId="17071" xr:uid="{0CAD0AEB-6C69-42F8-A291-C53B4C4B1EBF}"/>
    <cellStyle name="Comma 2 2 2 2 2 2 3 3 3" xfId="2671" xr:uid="{45F4422C-8CA1-44D9-B19F-A08BF3D309BB}"/>
    <cellStyle name="Comma 2 2 2 2 2 2 3 3 3 2" xfId="6511" xr:uid="{5C659736-1A21-444C-B7FC-DFA6F330EFA9}"/>
    <cellStyle name="Comma 2 2 2 2 2 2 3 3 3 2 2" xfId="14191" xr:uid="{8A509E79-4C59-40EE-9F84-E807A36044AF}"/>
    <cellStyle name="Comma 2 2 2 2 2 2 3 3 3 2 2 2" xfId="29551" xr:uid="{7EA30039-C980-4587-8AF0-2E4241DD467E}"/>
    <cellStyle name="Comma 2 2 2 2 2 2 3 3 3 2 3" xfId="21871" xr:uid="{614D987B-644A-4E1C-92B0-62B757C934A5}"/>
    <cellStyle name="Comma 2 2 2 2 2 2 3 3 3 3" xfId="10351" xr:uid="{8C001EA4-74D6-4708-B086-B7B670406EC7}"/>
    <cellStyle name="Comma 2 2 2 2 2 2 3 3 3 3 2" xfId="25711" xr:uid="{7FF4C25A-6251-4FC7-A323-A4D1172EDEAF}"/>
    <cellStyle name="Comma 2 2 2 2 2 2 3 3 3 4" xfId="18031" xr:uid="{5B08E69D-5895-4323-AE7A-55BFF8AC3453}"/>
    <cellStyle name="Comma 2 2 2 2 2 2 3 3 4" xfId="4591" xr:uid="{AEB157C0-6C31-4612-A6BA-8E43E3F8AB65}"/>
    <cellStyle name="Comma 2 2 2 2 2 2 3 3 4 2" xfId="12271" xr:uid="{BF631F25-AA40-4F9B-8713-DC22C9B51DE7}"/>
    <cellStyle name="Comma 2 2 2 2 2 2 3 3 4 2 2" xfId="27631" xr:uid="{68FA6E35-FE2B-40FE-886C-82DB9FAE6D9D}"/>
    <cellStyle name="Comma 2 2 2 2 2 2 3 3 4 3" xfId="19951" xr:uid="{45E5D67B-22F8-42B3-8EEA-4539635F3EE2}"/>
    <cellStyle name="Comma 2 2 2 2 2 2 3 3 5" xfId="8431" xr:uid="{E5D3AF9B-DD2F-4B92-BDF9-CDA43437B19A}"/>
    <cellStyle name="Comma 2 2 2 2 2 2 3 3 5 2" xfId="23791" xr:uid="{9771AF0E-FD74-4D9A-8C3A-B4C10AC8BB4E}"/>
    <cellStyle name="Comma 2 2 2 2 2 2 3 3 6" xfId="16111" xr:uid="{031DC086-E8D6-400D-9536-A5AF7182715A}"/>
    <cellStyle name="Comma 2 2 2 2 2 2 3 4" xfId="1231" xr:uid="{52A01FCB-9550-407F-B66D-418A4AE51CDE}"/>
    <cellStyle name="Comma 2 2 2 2 2 2 3 4 2" xfId="3151" xr:uid="{834928BF-C7E2-41B1-B90C-9DA5FA47CBC1}"/>
    <cellStyle name="Comma 2 2 2 2 2 2 3 4 2 2" xfId="6991" xr:uid="{E254961D-D31A-44A3-9EDC-743DB041EDD2}"/>
    <cellStyle name="Comma 2 2 2 2 2 2 3 4 2 2 2" xfId="14671" xr:uid="{B8780D38-BCCF-49D7-A643-DFFB1A27CD76}"/>
    <cellStyle name="Comma 2 2 2 2 2 2 3 4 2 2 2 2" xfId="30031" xr:uid="{5FE46232-7A4B-4BAA-8162-96515C39E8C4}"/>
    <cellStyle name="Comma 2 2 2 2 2 2 3 4 2 2 3" xfId="22351" xr:uid="{A9B4202A-49CD-44DA-9243-0070E4AB82B1}"/>
    <cellStyle name="Comma 2 2 2 2 2 2 3 4 2 3" xfId="10831" xr:uid="{64D9F557-EE83-4665-97DC-247E0C901C7A}"/>
    <cellStyle name="Comma 2 2 2 2 2 2 3 4 2 3 2" xfId="26191" xr:uid="{595D6952-7D87-4C89-B074-C5FF886E3605}"/>
    <cellStyle name="Comma 2 2 2 2 2 2 3 4 2 4" xfId="18511" xr:uid="{7F581872-3274-4E15-B53D-D05ECA90FF99}"/>
    <cellStyle name="Comma 2 2 2 2 2 2 3 4 3" xfId="5071" xr:uid="{7BE53614-E406-4E9C-BDBA-10569B3173CB}"/>
    <cellStyle name="Comma 2 2 2 2 2 2 3 4 3 2" xfId="12751" xr:uid="{6A907F74-2D14-433B-8355-297325B2531C}"/>
    <cellStyle name="Comma 2 2 2 2 2 2 3 4 3 2 2" xfId="28111" xr:uid="{8635212D-1EF1-458C-AA99-BFD1AA0A7C40}"/>
    <cellStyle name="Comma 2 2 2 2 2 2 3 4 3 3" xfId="20431" xr:uid="{ABE16E13-14C0-42AA-AB91-A1D08C297084}"/>
    <cellStyle name="Comma 2 2 2 2 2 2 3 4 4" xfId="8911" xr:uid="{5E2CF195-E747-4A07-BC82-88BF9D602380}"/>
    <cellStyle name="Comma 2 2 2 2 2 2 3 4 4 2" xfId="24271" xr:uid="{09137208-8B06-4838-AD88-CB1D88DC1E5D}"/>
    <cellStyle name="Comma 2 2 2 2 2 2 3 4 5" xfId="16591" xr:uid="{C604C0F5-CA3B-4F79-9C00-D153F1F3B786}"/>
    <cellStyle name="Comma 2 2 2 2 2 2 3 5" xfId="2191" xr:uid="{8E844251-9371-4564-AFF6-C850FE94F6E7}"/>
    <cellStyle name="Comma 2 2 2 2 2 2 3 5 2" xfId="6031" xr:uid="{6047FAD8-3754-494F-BDEC-74AE83AAE4D0}"/>
    <cellStyle name="Comma 2 2 2 2 2 2 3 5 2 2" xfId="13711" xr:uid="{28899FFA-982E-41FD-8DD2-0CC3061A5B95}"/>
    <cellStyle name="Comma 2 2 2 2 2 2 3 5 2 2 2" xfId="29071" xr:uid="{A9557D0B-3BD4-4C7E-9C63-282E521E81C2}"/>
    <cellStyle name="Comma 2 2 2 2 2 2 3 5 2 3" xfId="21391" xr:uid="{781A23B3-D815-43D1-8000-216DC5F7F18D}"/>
    <cellStyle name="Comma 2 2 2 2 2 2 3 5 3" xfId="9871" xr:uid="{AEE5BE79-2096-4F39-9DBE-F64243380BF3}"/>
    <cellStyle name="Comma 2 2 2 2 2 2 3 5 3 2" xfId="25231" xr:uid="{74C3F4F2-573D-4DB9-8A20-582A43F933E1}"/>
    <cellStyle name="Comma 2 2 2 2 2 2 3 5 4" xfId="17551" xr:uid="{A72A25BD-20FA-41F5-BB70-CFA8D0E8843E}"/>
    <cellStyle name="Comma 2 2 2 2 2 2 3 6" xfId="4111" xr:uid="{6D6C81C2-0A33-4E37-BCD4-4F0CB7C19721}"/>
    <cellStyle name="Comma 2 2 2 2 2 2 3 6 2" xfId="11791" xr:uid="{3D6B5DF8-7ABA-46BC-B311-64220D9572C8}"/>
    <cellStyle name="Comma 2 2 2 2 2 2 3 6 2 2" xfId="27151" xr:uid="{AA99C710-FE64-44FB-9328-0F0722DB29D0}"/>
    <cellStyle name="Comma 2 2 2 2 2 2 3 6 3" xfId="19471" xr:uid="{75C6049D-76FF-4088-894F-013BB02C8BD1}"/>
    <cellStyle name="Comma 2 2 2 2 2 2 3 7" xfId="7951" xr:uid="{6BA4BBDD-2F9F-44DE-9FE5-865B59414C87}"/>
    <cellStyle name="Comma 2 2 2 2 2 2 3 7 2" xfId="23311" xr:uid="{8744CCED-4A93-4687-8728-EDD1D0D4BD04}"/>
    <cellStyle name="Comma 2 2 2 2 2 2 3 8" xfId="15631" xr:uid="{7B4D307B-D8B6-4F4F-97FB-3A71CD56032E}"/>
    <cellStyle name="Comma 2 2 2 2 2 2 4" xfId="391" xr:uid="{0CC9E2D7-C7F1-4829-9829-8EB5ABCEBCEB}"/>
    <cellStyle name="Comma 2 2 2 2 2 2 4 2" xfId="871" xr:uid="{EC3E23C2-D8F3-4273-AE40-5F99643E53AD}"/>
    <cellStyle name="Comma 2 2 2 2 2 2 4 2 2" xfId="1831" xr:uid="{85E2150B-F9A5-406C-A841-F59C1B8D510E}"/>
    <cellStyle name="Comma 2 2 2 2 2 2 4 2 2 2" xfId="3751" xr:uid="{F59A1462-E704-48C4-B58D-0539CD85E02D}"/>
    <cellStyle name="Comma 2 2 2 2 2 2 4 2 2 2 2" xfId="7591" xr:uid="{C130CE60-F69A-40DE-9810-C6ABCF808A19}"/>
    <cellStyle name="Comma 2 2 2 2 2 2 4 2 2 2 2 2" xfId="15271" xr:uid="{D607C366-5E37-4CF5-BB47-6C2A019D1B3E}"/>
    <cellStyle name="Comma 2 2 2 2 2 2 4 2 2 2 2 2 2" xfId="30631" xr:uid="{DAE5B6AC-3AC8-4D28-8777-8DD0EDF2BF92}"/>
    <cellStyle name="Comma 2 2 2 2 2 2 4 2 2 2 2 3" xfId="22951" xr:uid="{7C91F84F-FED9-4431-AB7A-722893D7706E}"/>
    <cellStyle name="Comma 2 2 2 2 2 2 4 2 2 2 3" xfId="11431" xr:uid="{1EC88657-1FCC-431F-AED8-EFA40839700B}"/>
    <cellStyle name="Comma 2 2 2 2 2 2 4 2 2 2 3 2" xfId="26791" xr:uid="{98B727D1-F375-408A-944A-0AA6224B1C95}"/>
    <cellStyle name="Comma 2 2 2 2 2 2 4 2 2 2 4" xfId="19111" xr:uid="{8C3CA766-1E9E-480D-8157-E3800FF98EBA}"/>
    <cellStyle name="Comma 2 2 2 2 2 2 4 2 2 3" xfId="5671" xr:uid="{37ADD925-4312-4602-9B78-C54D0321BC91}"/>
    <cellStyle name="Comma 2 2 2 2 2 2 4 2 2 3 2" xfId="13351" xr:uid="{F2C88249-CC76-4762-B3D0-FA367E45579D}"/>
    <cellStyle name="Comma 2 2 2 2 2 2 4 2 2 3 2 2" xfId="28711" xr:uid="{45CBEEF3-A373-49D2-A68E-9F3AE5C20B83}"/>
    <cellStyle name="Comma 2 2 2 2 2 2 4 2 2 3 3" xfId="21031" xr:uid="{3B816BDD-1A8F-46CF-AD12-3BCC6C42697A}"/>
    <cellStyle name="Comma 2 2 2 2 2 2 4 2 2 4" xfId="9511" xr:uid="{716AC809-7169-4C36-8665-A2CD3B13D718}"/>
    <cellStyle name="Comma 2 2 2 2 2 2 4 2 2 4 2" xfId="24871" xr:uid="{ED9911D5-F6B7-4B42-B3E4-BE0B22F95526}"/>
    <cellStyle name="Comma 2 2 2 2 2 2 4 2 2 5" xfId="17191" xr:uid="{DD2733A8-6127-4534-BCB1-E180DCB1C0EE}"/>
    <cellStyle name="Comma 2 2 2 2 2 2 4 2 3" xfId="2791" xr:uid="{458E4ED2-6761-4403-9EAC-4ED7071BF880}"/>
    <cellStyle name="Comma 2 2 2 2 2 2 4 2 3 2" xfId="6631" xr:uid="{7B709546-DE24-4FBA-971C-B83BC613B212}"/>
    <cellStyle name="Comma 2 2 2 2 2 2 4 2 3 2 2" xfId="14311" xr:uid="{823E9081-9BA6-47F5-BE50-797DBBEDBBDE}"/>
    <cellStyle name="Comma 2 2 2 2 2 2 4 2 3 2 2 2" xfId="29671" xr:uid="{56815811-751F-4DB1-B653-DE47426090F7}"/>
    <cellStyle name="Comma 2 2 2 2 2 2 4 2 3 2 3" xfId="21991" xr:uid="{5F878027-6A28-4FD3-A4BC-FE503DC13383}"/>
    <cellStyle name="Comma 2 2 2 2 2 2 4 2 3 3" xfId="10471" xr:uid="{D62DE7D5-56AA-4D6F-B4F7-2B1EAE23F816}"/>
    <cellStyle name="Comma 2 2 2 2 2 2 4 2 3 3 2" xfId="25831" xr:uid="{0EBAF291-22D4-46E3-A8D1-BF9A3B12C2F0}"/>
    <cellStyle name="Comma 2 2 2 2 2 2 4 2 3 4" xfId="18151" xr:uid="{86AE3B92-7BCD-4567-B8AA-C3B604FD26C5}"/>
    <cellStyle name="Comma 2 2 2 2 2 2 4 2 4" xfId="4711" xr:uid="{9985FEBC-6ECD-4D1A-94E9-3D6DC90E291C}"/>
    <cellStyle name="Comma 2 2 2 2 2 2 4 2 4 2" xfId="12391" xr:uid="{F2DCF733-8797-4257-B510-1D5C074267C1}"/>
    <cellStyle name="Comma 2 2 2 2 2 2 4 2 4 2 2" xfId="27751" xr:uid="{37D0B751-509E-4EC0-8A36-6B6BBAF7E6A5}"/>
    <cellStyle name="Comma 2 2 2 2 2 2 4 2 4 3" xfId="20071" xr:uid="{89862706-F4D8-4E05-A50B-AC8C1EACE62A}"/>
    <cellStyle name="Comma 2 2 2 2 2 2 4 2 5" xfId="8551" xr:uid="{DBE93518-B390-4A5B-B1F7-F2B37A0D3AA8}"/>
    <cellStyle name="Comma 2 2 2 2 2 2 4 2 5 2" xfId="23911" xr:uid="{2C1EA4B2-339C-42CD-A2FB-3671BBF26CE0}"/>
    <cellStyle name="Comma 2 2 2 2 2 2 4 2 6" xfId="16231" xr:uid="{0E42577D-4A29-4D46-AAAA-C7158D8F6857}"/>
    <cellStyle name="Comma 2 2 2 2 2 2 4 3" xfId="1351" xr:uid="{AB56290A-9452-48FE-AB66-136BA69BFD7C}"/>
    <cellStyle name="Comma 2 2 2 2 2 2 4 3 2" xfId="3271" xr:uid="{DCE5CA80-42B5-4659-8FE9-A7352702AF54}"/>
    <cellStyle name="Comma 2 2 2 2 2 2 4 3 2 2" xfId="7111" xr:uid="{638312D9-1C62-44BC-9112-F2892C44B98B}"/>
    <cellStyle name="Comma 2 2 2 2 2 2 4 3 2 2 2" xfId="14791" xr:uid="{90F80BCB-9A96-46ED-A088-1A67C51CD0B3}"/>
    <cellStyle name="Comma 2 2 2 2 2 2 4 3 2 2 2 2" xfId="30151" xr:uid="{57748F46-F058-4B4C-9DDB-36EA90D6C707}"/>
    <cellStyle name="Comma 2 2 2 2 2 2 4 3 2 2 3" xfId="22471" xr:uid="{2FC2B9D9-3D05-4115-B687-766FDAD187A5}"/>
    <cellStyle name="Comma 2 2 2 2 2 2 4 3 2 3" xfId="10951" xr:uid="{8BB51071-6AE5-45E6-8FC6-B104FCF470AD}"/>
    <cellStyle name="Comma 2 2 2 2 2 2 4 3 2 3 2" xfId="26311" xr:uid="{E14F6765-A845-48F7-BCA2-2FFAD6EB4C2D}"/>
    <cellStyle name="Comma 2 2 2 2 2 2 4 3 2 4" xfId="18631" xr:uid="{294A8E42-6880-4198-B6DB-78DF4E62E466}"/>
    <cellStyle name="Comma 2 2 2 2 2 2 4 3 3" xfId="5191" xr:uid="{F1980AB8-821A-4615-B08D-C96BA84E1495}"/>
    <cellStyle name="Comma 2 2 2 2 2 2 4 3 3 2" xfId="12871" xr:uid="{48895B3D-3382-45AE-84DD-7682AEF2A935}"/>
    <cellStyle name="Comma 2 2 2 2 2 2 4 3 3 2 2" xfId="28231" xr:uid="{7D04B5EC-7EB1-445E-B96C-488A2FD59E4C}"/>
    <cellStyle name="Comma 2 2 2 2 2 2 4 3 3 3" xfId="20551" xr:uid="{60D5A989-DC6F-48A7-BA67-ACFF5DC238FC}"/>
    <cellStyle name="Comma 2 2 2 2 2 2 4 3 4" xfId="9031" xr:uid="{22C867EB-B329-444C-A5DD-DED33CAEBBE4}"/>
    <cellStyle name="Comma 2 2 2 2 2 2 4 3 4 2" xfId="24391" xr:uid="{4832EC94-55E7-478B-A24A-C3923C3CAE89}"/>
    <cellStyle name="Comma 2 2 2 2 2 2 4 3 5" xfId="16711" xr:uid="{87C1E246-54F8-4E23-B86B-F09D772BC07C}"/>
    <cellStyle name="Comma 2 2 2 2 2 2 4 4" xfId="2311" xr:uid="{6FF2036E-5CBF-4157-AE2B-8D9488D63DA9}"/>
    <cellStyle name="Comma 2 2 2 2 2 2 4 4 2" xfId="6151" xr:uid="{C9DFA79F-00A9-4C3B-B2D5-D3467EB21E42}"/>
    <cellStyle name="Comma 2 2 2 2 2 2 4 4 2 2" xfId="13831" xr:uid="{C702CF1D-B850-41E5-9543-EE1F1C10A77D}"/>
    <cellStyle name="Comma 2 2 2 2 2 2 4 4 2 2 2" xfId="29191" xr:uid="{8201D6A3-AC28-4D82-8CDD-4281BFDFEA6D}"/>
    <cellStyle name="Comma 2 2 2 2 2 2 4 4 2 3" xfId="21511" xr:uid="{4994B1D2-28E7-4971-B4C4-88EC3218D5F6}"/>
    <cellStyle name="Comma 2 2 2 2 2 2 4 4 3" xfId="9991" xr:uid="{40F60510-F251-45EA-A0C4-7D60AF1E9802}"/>
    <cellStyle name="Comma 2 2 2 2 2 2 4 4 3 2" xfId="25351" xr:uid="{C9F09755-22EF-466F-8663-0890F5E81AD9}"/>
    <cellStyle name="Comma 2 2 2 2 2 2 4 4 4" xfId="17671" xr:uid="{74D0AC61-3F18-462A-AEA8-02919DC3F82D}"/>
    <cellStyle name="Comma 2 2 2 2 2 2 4 5" xfId="4231" xr:uid="{F39DBE76-189B-4D10-BB89-EBBB46C409E3}"/>
    <cellStyle name="Comma 2 2 2 2 2 2 4 5 2" xfId="11911" xr:uid="{E6417A2F-5431-4DB9-8EC4-B6073C4609AC}"/>
    <cellStyle name="Comma 2 2 2 2 2 2 4 5 2 2" xfId="27271" xr:uid="{9531611C-77ED-4B0F-988C-0F3791A6D164}"/>
    <cellStyle name="Comma 2 2 2 2 2 2 4 5 3" xfId="19591" xr:uid="{139319B6-B1E9-49EB-8F11-26F147C2A8F3}"/>
    <cellStyle name="Comma 2 2 2 2 2 2 4 6" xfId="8071" xr:uid="{A49FB562-238A-4DED-8D74-9A7B8675FC70}"/>
    <cellStyle name="Comma 2 2 2 2 2 2 4 6 2" xfId="23431" xr:uid="{2DA5CAEC-5038-4E0D-9690-93054BD2ECE8}"/>
    <cellStyle name="Comma 2 2 2 2 2 2 4 7" xfId="15751" xr:uid="{AA1F990D-A111-4BCE-A8B0-AF4456EA251B}"/>
    <cellStyle name="Comma 2 2 2 2 2 2 5" xfId="631" xr:uid="{73A345BD-487D-41BC-9DCE-C45A8E9520F3}"/>
    <cellStyle name="Comma 2 2 2 2 2 2 5 2" xfId="1591" xr:uid="{65DF3DBC-B6FF-4267-94E6-07CC6D976B7A}"/>
    <cellStyle name="Comma 2 2 2 2 2 2 5 2 2" xfId="3511" xr:uid="{F06803F4-D9A6-4162-891D-F0A9AA606C64}"/>
    <cellStyle name="Comma 2 2 2 2 2 2 5 2 2 2" xfId="7351" xr:uid="{BC296B43-5256-4DE0-9A6C-7485C37784E2}"/>
    <cellStyle name="Comma 2 2 2 2 2 2 5 2 2 2 2" xfId="15031" xr:uid="{942A63D7-8D41-4303-B734-7A795D4DD13F}"/>
    <cellStyle name="Comma 2 2 2 2 2 2 5 2 2 2 2 2" xfId="30391" xr:uid="{BEF35F8F-A48D-4FA4-9AF7-0F07C1AC807E}"/>
    <cellStyle name="Comma 2 2 2 2 2 2 5 2 2 2 3" xfId="22711" xr:uid="{536B971D-12EC-4F50-A69F-6A6752FB3DB8}"/>
    <cellStyle name="Comma 2 2 2 2 2 2 5 2 2 3" xfId="11191" xr:uid="{66C96920-E690-41CA-970D-3DA94CDC923B}"/>
    <cellStyle name="Comma 2 2 2 2 2 2 5 2 2 3 2" xfId="26551" xr:uid="{30E955FB-AC4F-4730-8433-7B8E6B98DFB6}"/>
    <cellStyle name="Comma 2 2 2 2 2 2 5 2 2 4" xfId="18871" xr:uid="{9FCC4DD9-5FCD-440A-B2E6-6C4B81E84280}"/>
    <cellStyle name="Comma 2 2 2 2 2 2 5 2 3" xfId="5431" xr:uid="{5C72F28C-DB7A-4CE3-8ABB-60E43C5225C8}"/>
    <cellStyle name="Comma 2 2 2 2 2 2 5 2 3 2" xfId="13111" xr:uid="{E19B5FA6-08B0-46BB-9647-B14F3762CE0D}"/>
    <cellStyle name="Comma 2 2 2 2 2 2 5 2 3 2 2" xfId="28471" xr:uid="{C258CFA6-B1B2-4280-BF82-E533175CB514}"/>
    <cellStyle name="Comma 2 2 2 2 2 2 5 2 3 3" xfId="20791" xr:uid="{958F0B06-D9C4-4F66-81E7-650EA0AB6CB2}"/>
    <cellStyle name="Comma 2 2 2 2 2 2 5 2 4" xfId="9271" xr:uid="{5373D9AF-A424-496D-8684-8AB804AA0718}"/>
    <cellStyle name="Comma 2 2 2 2 2 2 5 2 4 2" xfId="24631" xr:uid="{5A778135-E83E-470B-B592-AEA475D77939}"/>
    <cellStyle name="Comma 2 2 2 2 2 2 5 2 5" xfId="16951" xr:uid="{38E1C078-0075-43E2-8151-9BD1FF629B54}"/>
    <cellStyle name="Comma 2 2 2 2 2 2 5 3" xfId="2551" xr:uid="{002D2317-BC5E-4E6B-B04B-BB2BDDD9DC10}"/>
    <cellStyle name="Comma 2 2 2 2 2 2 5 3 2" xfId="6391" xr:uid="{14417F46-B4DA-4E69-B938-3E0C26D61800}"/>
    <cellStyle name="Comma 2 2 2 2 2 2 5 3 2 2" xfId="14071" xr:uid="{39C2F7B0-D809-4706-BF9C-DA72546378EA}"/>
    <cellStyle name="Comma 2 2 2 2 2 2 5 3 2 2 2" xfId="29431" xr:uid="{3000D176-CEA5-453D-9595-46C18A5AD245}"/>
    <cellStyle name="Comma 2 2 2 2 2 2 5 3 2 3" xfId="21751" xr:uid="{5617B264-B78C-40C9-811B-48676EAF7DFB}"/>
    <cellStyle name="Comma 2 2 2 2 2 2 5 3 3" xfId="10231" xr:uid="{D5750675-9DC5-4B13-84F9-495077A07C9F}"/>
    <cellStyle name="Comma 2 2 2 2 2 2 5 3 3 2" xfId="25591" xr:uid="{65FF5291-BCA8-45D3-BF95-1ED9E0F5EBA7}"/>
    <cellStyle name="Comma 2 2 2 2 2 2 5 3 4" xfId="17911" xr:uid="{BD0FBAEC-E228-4275-A817-A68F1FC81D14}"/>
    <cellStyle name="Comma 2 2 2 2 2 2 5 4" xfId="4471" xr:uid="{5622B5FF-7896-4842-B1DF-B96ABA4B796F}"/>
    <cellStyle name="Comma 2 2 2 2 2 2 5 4 2" xfId="12151" xr:uid="{82A30875-9F9A-4470-AABE-539A37AF182B}"/>
    <cellStyle name="Comma 2 2 2 2 2 2 5 4 2 2" xfId="27511" xr:uid="{660661F1-8397-4047-AD57-59DFC24DCEE4}"/>
    <cellStyle name="Comma 2 2 2 2 2 2 5 4 3" xfId="19831" xr:uid="{74F53A27-BE8A-4B54-8FFD-CB243C073A83}"/>
    <cellStyle name="Comma 2 2 2 2 2 2 5 5" xfId="8311" xr:uid="{4DA24D5A-7640-460E-B926-D4A0F2FAB29C}"/>
    <cellStyle name="Comma 2 2 2 2 2 2 5 5 2" xfId="23671" xr:uid="{CA1F4164-F609-42F8-9413-825016A6D0A8}"/>
    <cellStyle name="Comma 2 2 2 2 2 2 5 6" xfId="15991" xr:uid="{0748082F-BA0E-4C56-A651-DBB897BA696B}"/>
    <cellStyle name="Comma 2 2 2 2 2 2 6" xfId="1111" xr:uid="{89E7F77B-7E20-4107-9D06-D37A6897CAB4}"/>
    <cellStyle name="Comma 2 2 2 2 2 2 6 2" xfId="3031" xr:uid="{31F70268-6AB4-46E5-A7D3-CEF20748EAF6}"/>
    <cellStyle name="Comma 2 2 2 2 2 2 6 2 2" xfId="6871" xr:uid="{7D108920-78BE-4F54-9528-402511508F75}"/>
    <cellStyle name="Comma 2 2 2 2 2 2 6 2 2 2" xfId="14551" xr:uid="{3C9F119C-5231-4B4A-9F56-42F8A9FF53D0}"/>
    <cellStyle name="Comma 2 2 2 2 2 2 6 2 2 2 2" xfId="29911" xr:uid="{0780845E-E3D7-4E7C-B24B-F03DD1A79355}"/>
    <cellStyle name="Comma 2 2 2 2 2 2 6 2 2 3" xfId="22231" xr:uid="{DA163D0E-D648-4E2C-B188-B7040B7D62B9}"/>
    <cellStyle name="Comma 2 2 2 2 2 2 6 2 3" xfId="10711" xr:uid="{68E9E06E-114F-4B86-861E-8279046ECDC1}"/>
    <cellStyle name="Comma 2 2 2 2 2 2 6 2 3 2" xfId="26071" xr:uid="{2E04F297-815E-4C18-ACE4-01B0DE677A36}"/>
    <cellStyle name="Comma 2 2 2 2 2 2 6 2 4" xfId="18391" xr:uid="{D22703A8-2988-43E1-85FB-C551ACC11CC9}"/>
    <cellStyle name="Comma 2 2 2 2 2 2 6 3" xfId="4951" xr:uid="{E4D70952-6968-45A2-A825-591E830A2B56}"/>
    <cellStyle name="Comma 2 2 2 2 2 2 6 3 2" xfId="12631" xr:uid="{F299411E-6824-4F39-8183-D61303613404}"/>
    <cellStyle name="Comma 2 2 2 2 2 2 6 3 2 2" xfId="27991" xr:uid="{0B4DEB61-5E67-4620-9747-6E729BFC821B}"/>
    <cellStyle name="Comma 2 2 2 2 2 2 6 3 3" xfId="20311" xr:uid="{6DBA1FCD-2C19-4FD0-89ED-5D36A60CE260}"/>
    <cellStyle name="Comma 2 2 2 2 2 2 6 4" xfId="8791" xr:uid="{A9263DA9-A2D9-4E7D-B771-671E13B43F08}"/>
    <cellStyle name="Comma 2 2 2 2 2 2 6 4 2" xfId="24151" xr:uid="{9A05B53F-E548-426D-9C5D-6331EC8C71E7}"/>
    <cellStyle name="Comma 2 2 2 2 2 2 6 5" xfId="16471" xr:uid="{F17D6FD1-265D-4661-B1F7-50C53780508D}"/>
    <cellStyle name="Comma 2 2 2 2 2 2 7" xfId="2071" xr:uid="{A02E01E8-904E-4B03-961D-0C80CDB72CFA}"/>
    <cellStyle name="Comma 2 2 2 2 2 2 7 2" xfId="5911" xr:uid="{4DF47BC6-E455-4424-8368-055EBEEE37DA}"/>
    <cellStyle name="Comma 2 2 2 2 2 2 7 2 2" xfId="13591" xr:uid="{B8F6E764-9C4A-436A-A5AB-335F7EA1D5CE}"/>
    <cellStyle name="Comma 2 2 2 2 2 2 7 2 2 2" xfId="28951" xr:uid="{5FB9A53C-6579-482D-8657-BC848374DF54}"/>
    <cellStyle name="Comma 2 2 2 2 2 2 7 2 3" xfId="21271" xr:uid="{38B8CAAD-9E84-4A1A-A5FC-43160A969CCC}"/>
    <cellStyle name="Comma 2 2 2 2 2 2 7 3" xfId="9751" xr:uid="{ECF8CE44-7CF3-4D25-A0FB-2AFA24F9F06E}"/>
    <cellStyle name="Comma 2 2 2 2 2 2 7 3 2" xfId="25111" xr:uid="{7B5B13D3-B359-4F05-83B8-A8BCD6776ECA}"/>
    <cellStyle name="Comma 2 2 2 2 2 2 7 4" xfId="17431" xr:uid="{473FBC2C-DAE5-4174-A496-D2049E24231D}"/>
    <cellStyle name="Comma 2 2 2 2 2 2 8" xfId="3991" xr:uid="{87AE0F49-9978-4660-A92A-771C843B14DD}"/>
    <cellStyle name="Comma 2 2 2 2 2 2 8 2" xfId="11671" xr:uid="{669A20DD-7EB6-47A0-B47F-3A5CC3DCD3CB}"/>
    <cellStyle name="Comma 2 2 2 2 2 2 8 2 2" xfId="27031" xr:uid="{B0E1FA01-A255-4A75-99CD-18395DAB5763}"/>
    <cellStyle name="Comma 2 2 2 2 2 2 8 3" xfId="19351" xr:uid="{028DE82C-1275-42C5-844C-DADEDBDF1293}"/>
    <cellStyle name="Comma 2 2 2 2 2 2 9" xfId="7831" xr:uid="{A50AAE3C-BBDE-4283-AE23-03BDBF92744B}"/>
    <cellStyle name="Comma 2 2 2 2 2 2 9 2" xfId="23191" xr:uid="{C0864585-0638-4EC6-974D-39678C12C238}"/>
    <cellStyle name="Comma 2 2 2 2 2 3" xfId="181" xr:uid="{A5610B2E-6FC4-483B-83D4-C62A61308C9A}"/>
    <cellStyle name="Comma 2 2 2 2 2 3 2" xfId="301" xr:uid="{9E454E46-1C73-45A3-93F4-D910351C1D59}"/>
    <cellStyle name="Comma 2 2 2 2 2 3 2 2" xfId="541" xr:uid="{61AA8C2C-B0D4-4E66-BA60-384EF6889B4A}"/>
    <cellStyle name="Comma 2 2 2 2 2 3 2 2 2" xfId="1021" xr:uid="{60C7677D-F4F0-4644-BFAF-4EA820137430}"/>
    <cellStyle name="Comma 2 2 2 2 2 3 2 2 2 2" xfId="1981" xr:uid="{B26A29F2-EE3A-4820-A96B-73B1BC94364D}"/>
    <cellStyle name="Comma 2 2 2 2 2 3 2 2 2 2 2" xfId="3901" xr:uid="{FA2E13F6-7338-46A0-B089-182856C428E4}"/>
    <cellStyle name="Comma 2 2 2 2 2 3 2 2 2 2 2 2" xfId="7741" xr:uid="{78B82BF7-1233-406B-AAEA-D7DE4937AC38}"/>
    <cellStyle name="Comma 2 2 2 2 2 3 2 2 2 2 2 2 2" xfId="15421" xr:uid="{285A560B-8C3D-4CAE-986D-A0129494BE33}"/>
    <cellStyle name="Comma 2 2 2 2 2 3 2 2 2 2 2 2 2 2" xfId="30781" xr:uid="{5E7BD2C9-FC40-452D-AB03-1A2355F5E5B4}"/>
    <cellStyle name="Comma 2 2 2 2 2 3 2 2 2 2 2 2 3" xfId="23101" xr:uid="{A2F00C52-7223-4824-87FF-2F6F43129B27}"/>
    <cellStyle name="Comma 2 2 2 2 2 3 2 2 2 2 2 3" xfId="11581" xr:uid="{D1A2744F-72D1-4B01-9B91-B22599394948}"/>
    <cellStyle name="Comma 2 2 2 2 2 3 2 2 2 2 2 3 2" xfId="26941" xr:uid="{E9DE9B2A-B0B9-49FF-A813-D826C418D93D}"/>
    <cellStyle name="Comma 2 2 2 2 2 3 2 2 2 2 2 4" xfId="19261" xr:uid="{8B34DEDB-9E15-4160-92BB-7285DF9A1A8F}"/>
    <cellStyle name="Comma 2 2 2 2 2 3 2 2 2 2 3" xfId="5821" xr:uid="{A4BD82C4-F793-4C16-8FD2-AEED117B87ED}"/>
    <cellStyle name="Comma 2 2 2 2 2 3 2 2 2 2 3 2" xfId="13501" xr:uid="{62A41A88-48D3-487E-A8EC-C9E1E2C7623A}"/>
    <cellStyle name="Comma 2 2 2 2 2 3 2 2 2 2 3 2 2" xfId="28861" xr:uid="{693A96FB-7196-44CD-B3C8-97806A49B68D}"/>
    <cellStyle name="Comma 2 2 2 2 2 3 2 2 2 2 3 3" xfId="21181" xr:uid="{02C925BC-BD16-4402-8C21-4FE99C575C02}"/>
    <cellStyle name="Comma 2 2 2 2 2 3 2 2 2 2 4" xfId="9661" xr:uid="{E90CF2A3-543F-4707-8017-7479C826699B}"/>
    <cellStyle name="Comma 2 2 2 2 2 3 2 2 2 2 4 2" xfId="25021" xr:uid="{BCCC038E-50AA-4A80-9DFE-BA74B0EF07BE}"/>
    <cellStyle name="Comma 2 2 2 2 2 3 2 2 2 2 5" xfId="17341" xr:uid="{F3766A8C-3483-4A66-988A-47F1E94A55BA}"/>
    <cellStyle name="Comma 2 2 2 2 2 3 2 2 2 3" xfId="2941" xr:uid="{007A40C8-D47F-4BD5-865F-96783BF29CC6}"/>
    <cellStyle name="Comma 2 2 2 2 2 3 2 2 2 3 2" xfId="6781" xr:uid="{2EE20E03-07AB-44E6-A55F-CF7D0231DAFF}"/>
    <cellStyle name="Comma 2 2 2 2 2 3 2 2 2 3 2 2" xfId="14461" xr:uid="{51EA5ED3-51EA-4927-A175-4854DFEAB637}"/>
    <cellStyle name="Comma 2 2 2 2 2 3 2 2 2 3 2 2 2" xfId="29821" xr:uid="{EE084D3E-CD1C-42C0-9673-282B646566CF}"/>
    <cellStyle name="Comma 2 2 2 2 2 3 2 2 2 3 2 3" xfId="22141" xr:uid="{BADB2DBB-5FD3-4BDD-8996-AFA4D48C5F6A}"/>
    <cellStyle name="Comma 2 2 2 2 2 3 2 2 2 3 3" xfId="10621" xr:uid="{7F4B3CA1-550D-4F0D-ADC2-A998E8A00303}"/>
    <cellStyle name="Comma 2 2 2 2 2 3 2 2 2 3 3 2" xfId="25981" xr:uid="{D5DC2231-5FFB-4E47-9389-88D1EFAD3B0A}"/>
    <cellStyle name="Comma 2 2 2 2 2 3 2 2 2 3 4" xfId="18301" xr:uid="{6F6FA36E-CF1B-4EDB-AFE8-99A9B3DA5D15}"/>
    <cellStyle name="Comma 2 2 2 2 2 3 2 2 2 4" xfId="4861" xr:uid="{8E681C53-8C52-4F8B-9C1B-32505FECD014}"/>
    <cellStyle name="Comma 2 2 2 2 2 3 2 2 2 4 2" xfId="12541" xr:uid="{723EDFB0-E128-4EF4-BA01-FFB38FE8E664}"/>
    <cellStyle name="Comma 2 2 2 2 2 3 2 2 2 4 2 2" xfId="27901" xr:uid="{2E06C41D-769B-4645-9934-C769618DF768}"/>
    <cellStyle name="Comma 2 2 2 2 2 3 2 2 2 4 3" xfId="20221" xr:uid="{DD5D2709-1856-4ADB-B22E-3C3A08CBD2AA}"/>
    <cellStyle name="Comma 2 2 2 2 2 3 2 2 2 5" xfId="8701" xr:uid="{3E566F40-4345-4F14-AC54-31B949952748}"/>
    <cellStyle name="Comma 2 2 2 2 2 3 2 2 2 5 2" xfId="24061" xr:uid="{823402BE-DB69-4D3A-9742-4E14EB800F4C}"/>
    <cellStyle name="Comma 2 2 2 2 2 3 2 2 2 6" xfId="16381" xr:uid="{7593944A-1F22-4D65-BC02-36EBB7E36D49}"/>
    <cellStyle name="Comma 2 2 2 2 2 3 2 2 3" xfId="1501" xr:uid="{FC69ADE5-ED8B-42E6-8F7D-B416C1727347}"/>
    <cellStyle name="Comma 2 2 2 2 2 3 2 2 3 2" xfId="3421" xr:uid="{94EA9DED-A11B-4C4D-9B14-49941312C8CE}"/>
    <cellStyle name="Comma 2 2 2 2 2 3 2 2 3 2 2" xfId="7261" xr:uid="{A6A36631-F307-44BF-B3D7-9DFEFA9A9642}"/>
    <cellStyle name="Comma 2 2 2 2 2 3 2 2 3 2 2 2" xfId="14941" xr:uid="{397DE942-D895-413D-BF31-0EDE83C18CCF}"/>
    <cellStyle name="Comma 2 2 2 2 2 3 2 2 3 2 2 2 2" xfId="30301" xr:uid="{7B680248-B939-435B-89D0-92D11EBDD913}"/>
    <cellStyle name="Comma 2 2 2 2 2 3 2 2 3 2 2 3" xfId="22621" xr:uid="{D9B86B02-F2A0-4A60-8A35-75E155EAC4F2}"/>
    <cellStyle name="Comma 2 2 2 2 2 3 2 2 3 2 3" xfId="11101" xr:uid="{E77C6896-335C-4EB9-9084-DEA83A8C4F0A}"/>
    <cellStyle name="Comma 2 2 2 2 2 3 2 2 3 2 3 2" xfId="26461" xr:uid="{9EE899B5-FBE0-4DCF-B6AC-70DEE01B4647}"/>
    <cellStyle name="Comma 2 2 2 2 2 3 2 2 3 2 4" xfId="18781" xr:uid="{6382577C-D5A6-4541-A7DE-87EFB0158078}"/>
    <cellStyle name="Comma 2 2 2 2 2 3 2 2 3 3" xfId="5341" xr:uid="{5919C7F2-305E-4935-B660-D4D5CD2EC4A0}"/>
    <cellStyle name="Comma 2 2 2 2 2 3 2 2 3 3 2" xfId="13021" xr:uid="{DE83990D-5D86-431F-9446-5E883618F76F}"/>
    <cellStyle name="Comma 2 2 2 2 2 3 2 2 3 3 2 2" xfId="28381" xr:uid="{AD9A3957-9C34-4D85-9232-FAE18283A141}"/>
    <cellStyle name="Comma 2 2 2 2 2 3 2 2 3 3 3" xfId="20701" xr:uid="{284D3FD3-61DC-40AF-8D2E-4A062EC9ACA1}"/>
    <cellStyle name="Comma 2 2 2 2 2 3 2 2 3 4" xfId="9181" xr:uid="{1CF4FEB8-A84E-4E6A-8252-BF61EAA63E8D}"/>
    <cellStyle name="Comma 2 2 2 2 2 3 2 2 3 4 2" xfId="24541" xr:uid="{808AB843-5669-4B92-83A5-322EB32EC823}"/>
    <cellStyle name="Comma 2 2 2 2 2 3 2 2 3 5" xfId="16861" xr:uid="{CC7BB454-D402-408B-80D3-B797948683AA}"/>
    <cellStyle name="Comma 2 2 2 2 2 3 2 2 4" xfId="2461" xr:uid="{CF17218B-F402-4908-B92C-9D209656294C}"/>
    <cellStyle name="Comma 2 2 2 2 2 3 2 2 4 2" xfId="6301" xr:uid="{5EE04BEE-48C1-4490-8B7B-B9F0F2A17F2C}"/>
    <cellStyle name="Comma 2 2 2 2 2 3 2 2 4 2 2" xfId="13981" xr:uid="{D026567F-60AF-4E08-8F21-29AD6640CE76}"/>
    <cellStyle name="Comma 2 2 2 2 2 3 2 2 4 2 2 2" xfId="29341" xr:uid="{1927527B-9E21-441F-BF93-E0F78A0BA49A}"/>
    <cellStyle name="Comma 2 2 2 2 2 3 2 2 4 2 3" xfId="21661" xr:uid="{B9BC1292-148B-4870-8C51-EF79434B1717}"/>
    <cellStyle name="Comma 2 2 2 2 2 3 2 2 4 3" xfId="10141" xr:uid="{F519FB7E-3C62-40CB-B71A-921168DB2D3E}"/>
    <cellStyle name="Comma 2 2 2 2 2 3 2 2 4 3 2" xfId="25501" xr:uid="{89FCE6DA-26C2-4AF3-894B-0A148DF486CA}"/>
    <cellStyle name="Comma 2 2 2 2 2 3 2 2 4 4" xfId="17821" xr:uid="{C7CFD971-FC99-43DB-9125-05CAC869671D}"/>
    <cellStyle name="Comma 2 2 2 2 2 3 2 2 5" xfId="4381" xr:uid="{EC74E294-FBAE-4409-A6E4-E8E40422ED7C}"/>
    <cellStyle name="Comma 2 2 2 2 2 3 2 2 5 2" xfId="12061" xr:uid="{986EC10C-0A7D-44E3-B084-33AA1C36DE07}"/>
    <cellStyle name="Comma 2 2 2 2 2 3 2 2 5 2 2" xfId="27421" xr:uid="{D03A5525-83CA-400D-A5CE-BE2B53B19413}"/>
    <cellStyle name="Comma 2 2 2 2 2 3 2 2 5 3" xfId="19741" xr:uid="{0491DE4E-5900-4CB0-8C27-74035CAF988F}"/>
    <cellStyle name="Comma 2 2 2 2 2 3 2 2 6" xfId="8221" xr:uid="{56F75197-D680-43C8-A95B-92F94A9C94E6}"/>
    <cellStyle name="Comma 2 2 2 2 2 3 2 2 6 2" xfId="23581" xr:uid="{9881A489-9CCD-4152-97D5-8FFB3EC3A831}"/>
    <cellStyle name="Comma 2 2 2 2 2 3 2 2 7" xfId="15901" xr:uid="{F337F115-8F8A-43B1-9A97-F08D17E09782}"/>
    <cellStyle name="Comma 2 2 2 2 2 3 2 3" xfId="781" xr:uid="{3008766F-91EA-45DE-A8E9-AF767D7161C0}"/>
    <cellStyle name="Comma 2 2 2 2 2 3 2 3 2" xfId="1741" xr:uid="{DC987BCA-BE65-47DE-9F8C-F6A9ED42C41D}"/>
    <cellStyle name="Comma 2 2 2 2 2 3 2 3 2 2" xfId="3661" xr:uid="{9A2D690F-E5EC-4C20-AF81-BBD047A494E0}"/>
    <cellStyle name="Comma 2 2 2 2 2 3 2 3 2 2 2" xfId="7501" xr:uid="{9C721C72-416F-469A-8A86-21422784ABDE}"/>
    <cellStyle name="Comma 2 2 2 2 2 3 2 3 2 2 2 2" xfId="15181" xr:uid="{2F74CDBC-F7E0-4475-B79D-2C24D6ABE2DC}"/>
    <cellStyle name="Comma 2 2 2 2 2 3 2 3 2 2 2 2 2" xfId="30541" xr:uid="{BE74670D-02B3-4AE3-8842-48507FEBE6DA}"/>
    <cellStyle name="Comma 2 2 2 2 2 3 2 3 2 2 2 3" xfId="22861" xr:uid="{3752D438-4375-47EE-97CF-6ADFEA71A72D}"/>
    <cellStyle name="Comma 2 2 2 2 2 3 2 3 2 2 3" xfId="11341" xr:uid="{D6883450-DD31-48FD-846A-17FD136E15C3}"/>
    <cellStyle name="Comma 2 2 2 2 2 3 2 3 2 2 3 2" xfId="26701" xr:uid="{5D7FCDAD-758B-4628-BF3F-AC6E570681A0}"/>
    <cellStyle name="Comma 2 2 2 2 2 3 2 3 2 2 4" xfId="19021" xr:uid="{58FB332F-15CB-4379-B29C-72884639D708}"/>
    <cellStyle name="Comma 2 2 2 2 2 3 2 3 2 3" xfId="5581" xr:uid="{CE0A1652-B39E-4B13-B126-C9B9938A05C8}"/>
    <cellStyle name="Comma 2 2 2 2 2 3 2 3 2 3 2" xfId="13261" xr:uid="{004877E2-FADC-48F3-B9E6-F098E16B94D4}"/>
    <cellStyle name="Comma 2 2 2 2 2 3 2 3 2 3 2 2" xfId="28621" xr:uid="{D98E9BC5-CFDB-42BB-A214-0878671C6B9D}"/>
    <cellStyle name="Comma 2 2 2 2 2 3 2 3 2 3 3" xfId="20941" xr:uid="{BC80817B-153E-4B2D-A893-28FF0E39F9D9}"/>
    <cellStyle name="Comma 2 2 2 2 2 3 2 3 2 4" xfId="9421" xr:uid="{96A2EF3D-FFA7-4D0A-AEAF-99549BECAFF0}"/>
    <cellStyle name="Comma 2 2 2 2 2 3 2 3 2 4 2" xfId="24781" xr:uid="{D0BD570B-DC25-4245-B9D4-94828189AD16}"/>
    <cellStyle name="Comma 2 2 2 2 2 3 2 3 2 5" xfId="17101" xr:uid="{118B16D3-AC8C-48BF-8DE8-253DDE502BCF}"/>
    <cellStyle name="Comma 2 2 2 2 2 3 2 3 3" xfId="2701" xr:uid="{18940B4A-F5BA-4208-97A4-B7613A7606BE}"/>
    <cellStyle name="Comma 2 2 2 2 2 3 2 3 3 2" xfId="6541" xr:uid="{BEF5EFE0-AF1B-417D-B058-05B8DFD2EC98}"/>
    <cellStyle name="Comma 2 2 2 2 2 3 2 3 3 2 2" xfId="14221" xr:uid="{A6FC9DBC-AAC4-4D14-989D-83999DE1CFE1}"/>
    <cellStyle name="Comma 2 2 2 2 2 3 2 3 3 2 2 2" xfId="29581" xr:uid="{0C7D1949-7458-4101-9893-5D8E03C88E23}"/>
    <cellStyle name="Comma 2 2 2 2 2 3 2 3 3 2 3" xfId="21901" xr:uid="{CAD8C0A9-D625-4471-BE3C-B59A7E615363}"/>
    <cellStyle name="Comma 2 2 2 2 2 3 2 3 3 3" xfId="10381" xr:uid="{FC4B98DE-4FA8-412C-994D-C66EB0825A7F}"/>
    <cellStyle name="Comma 2 2 2 2 2 3 2 3 3 3 2" xfId="25741" xr:uid="{45A223AA-EB95-4E99-8BCC-9F0C074A86CB}"/>
    <cellStyle name="Comma 2 2 2 2 2 3 2 3 3 4" xfId="18061" xr:uid="{881957D7-34FB-4E68-B4AB-B8D5B27A991E}"/>
    <cellStyle name="Comma 2 2 2 2 2 3 2 3 4" xfId="4621" xr:uid="{A184EB0E-3AF6-4549-B591-368FAF5B3BC0}"/>
    <cellStyle name="Comma 2 2 2 2 2 3 2 3 4 2" xfId="12301" xr:uid="{5D1A0C52-E8DD-4042-9BDF-1EDE67617BA4}"/>
    <cellStyle name="Comma 2 2 2 2 2 3 2 3 4 2 2" xfId="27661" xr:uid="{1346B1C4-F224-4A63-93FC-1B409985FC99}"/>
    <cellStyle name="Comma 2 2 2 2 2 3 2 3 4 3" xfId="19981" xr:uid="{C3B6E779-C757-45EB-A308-B95B0CD03B3B}"/>
    <cellStyle name="Comma 2 2 2 2 2 3 2 3 5" xfId="8461" xr:uid="{69CD8BAA-C91D-4A2C-884D-9B1097F9F99E}"/>
    <cellStyle name="Comma 2 2 2 2 2 3 2 3 5 2" xfId="23821" xr:uid="{14C08CA0-1A1F-4343-AC1E-C7ADC69CFE9C}"/>
    <cellStyle name="Comma 2 2 2 2 2 3 2 3 6" xfId="16141" xr:uid="{B6783429-B917-4F8C-9D46-F551AC9A618D}"/>
    <cellStyle name="Comma 2 2 2 2 2 3 2 4" xfId="1261" xr:uid="{2DB40615-22A1-4019-AB2E-891EA1760B05}"/>
    <cellStyle name="Comma 2 2 2 2 2 3 2 4 2" xfId="3181" xr:uid="{FC4D31B3-5A9E-4947-8C02-0FD62CB3015E}"/>
    <cellStyle name="Comma 2 2 2 2 2 3 2 4 2 2" xfId="7021" xr:uid="{EB39F3F5-93AA-493E-9900-BD1F968F48FD}"/>
    <cellStyle name="Comma 2 2 2 2 2 3 2 4 2 2 2" xfId="14701" xr:uid="{3203D536-D724-4F89-A25A-1C5FE2E03AD4}"/>
    <cellStyle name="Comma 2 2 2 2 2 3 2 4 2 2 2 2" xfId="30061" xr:uid="{5DF3A881-FD91-40EF-908A-3CF21DFAF537}"/>
    <cellStyle name="Comma 2 2 2 2 2 3 2 4 2 2 3" xfId="22381" xr:uid="{A2822436-3CC6-4B10-83DA-EEA0A4CB7A59}"/>
    <cellStyle name="Comma 2 2 2 2 2 3 2 4 2 3" xfId="10861" xr:uid="{7388C71C-3369-440C-BF07-E37D49B45482}"/>
    <cellStyle name="Comma 2 2 2 2 2 3 2 4 2 3 2" xfId="26221" xr:uid="{F1368D19-061B-4AF5-A632-69692768E6D3}"/>
    <cellStyle name="Comma 2 2 2 2 2 3 2 4 2 4" xfId="18541" xr:uid="{1C985715-46D2-462E-9E4D-65C05C80E3D1}"/>
    <cellStyle name="Comma 2 2 2 2 2 3 2 4 3" xfId="5101" xr:uid="{FBD50466-E04D-4011-93DF-9815352EFCA5}"/>
    <cellStyle name="Comma 2 2 2 2 2 3 2 4 3 2" xfId="12781" xr:uid="{E9A74319-A26A-4A80-A15B-C898BED69168}"/>
    <cellStyle name="Comma 2 2 2 2 2 3 2 4 3 2 2" xfId="28141" xr:uid="{76E59704-4DBE-4AD2-8D32-7F85C67CE0DE}"/>
    <cellStyle name="Comma 2 2 2 2 2 3 2 4 3 3" xfId="20461" xr:uid="{B7C08D42-98D3-46C4-85B6-14C133D3ED32}"/>
    <cellStyle name="Comma 2 2 2 2 2 3 2 4 4" xfId="8941" xr:uid="{3DDEDBD7-86E1-4EF4-82A5-73720367CE6E}"/>
    <cellStyle name="Comma 2 2 2 2 2 3 2 4 4 2" xfId="24301" xr:uid="{4993D57D-FE5A-464D-9C3F-F833EE44B159}"/>
    <cellStyle name="Comma 2 2 2 2 2 3 2 4 5" xfId="16621" xr:uid="{F6FCF631-62DC-4923-95C4-31CECB746E79}"/>
    <cellStyle name="Comma 2 2 2 2 2 3 2 5" xfId="2221" xr:uid="{002F6882-DBBE-4478-BBDF-5A191CEE0899}"/>
    <cellStyle name="Comma 2 2 2 2 2 3 2 5 2" xfId="6061" xr:uid="{1BC8FFEC-9E2F-4288-A575-F88F81E4F4C7}"/>
    <cellStyle name="Comma 2 2 2 2 2 3 2 5 2 2" xfId="13741" xr:uid="{5C833C44-09F3-4311-963E-C0E167172BF2}"/>
    <cellStyle name="Comma 2 2 2 2 2 3 2 5 2 2 2" xfId="29101" xr:uid="{6AB8E46A-1891-4868-B850-61364722522F}"/>
    <cellStyle name="Comma 2 2 2 2 2 3 2 5 2 3" xfId="21421" xr:uid="{5AEC720A-713E-4D4A-AADB-D54FF3C61775}"/>
    <cellStyle name="Comma 2 2 2 2 2 3 2 5 3" xfId="9901" xr:uid="{2400821D-7FF9-4323-ACE5-02EAF47ED0C8}"/>
    <cellStyle name="Comma 2 2 2 2 2 3 2 5 3 2" xfId="25261" xr:uid="{D0EB0CF3-A8C1-477E-97FC-CF1958BD086B}"/>
    <cellStyle name="Comma 2 2 2 2 2 3 2 5 4" xfId="17581" xr:uid="{4E31A70A-6A56-4D08-AB2A-245717ABFB98}"/>
    <cellStyle name="Comma 2 2 2 2 2 3 2 6" xfId="4141" xr:uid="{FC38CD42-36D4-4708-B227-A3A54B4D9501}"/>
    <cellStyle name="Comma 2 2 2 2 2 3 2 6 2" xfId="11821" xr:uid="{226829D0-7495-41C9-8552-16CB50D90BDB}"/>
    <cellStyle name="Comma 2 2 2 2 2 3 2 6 2 2" xfId="27181" xr:uid="{B8F8DE4D-BB6D-47FD-A493-F67D9C4DF5B8}"/>
    <cellStyle name="Comma 2 2 2 2 2 3 2 6 3" xfId="19501" xr:uid="{C1733600-F6AB-4338-895B-F2D779F5E3AD}"/>
    <cellStyle name="Comma 2 2 2 2 2 3 2 7" xfId="7981" xr:uid="{9A879563-8644-4E08-B2F0-B0867A7662AB}"/>
    <cellStyle name="Comma 2 2 2 2 2 3 2 7 2" xfId="23341" xr:uid="{7DA094E0-18D1-4F33-9A3D-91635A1FDE21}"/>
    <cellStyle name="Comma 2 2 2 2 2 3 2 8" xfId="15661" xr:uid="{CA1B59AD-8E62-4F55-A87F-7B05387FD08A}"/>
    <cellStyle name="Comma 2 2 2 2 2 3 3" xfId="421" xr:uid="{507B6B4F-44CC-4336-B68C-1EE3AE4656BE}"/>
    <cellStyle name="Comma 2 2 2 2 2 3 3 2" xfId="901" xr:uid="{8C9400AF-E4CD-4387-99F7-B7CFF43D83E2}"/>
    <cellStyle name="Comma 2 2 2 2 2 3 3 2 2" xfId="1861" xr:uid="{33663368-75CC-4EC4-A97F-1E0A2A7282DF}"/>
    <cellStyle name="Comma 2 2 2 2 2 3 3 2 2 2" xfId="3781" xr:uid="{1ADB85CA-0499-4B42-8C98-EA931AD06EB4}"/>
    <cellStyle name="Comma 2 2 2 2 2 3 3 2 2 2 2" xfId="7621" xr:uid="{4F279CE5-8605-47EC-8A2C-4D872EDCE644}"/>
    <cellStyle name="Comma 2 2 2 2 2 3 3 2 2 2 2 2" xfId="15301" xr:uid="{9608653B-4809-42AB-B2AD-93196A86ECF7}"/>
    <cellStyle name="Comma 2 2 2 2 2 3 3 2 2 2 2 2 2" xfId="30661" xr:uid="{CB5635D5-30D6-4EB0-898E-C25E33364ABB}"/>
    <cellStyle name="Comma 2 2 2 2 2 3 3 2 2 2 2 3" xfId="22981" xr:uid="{4E96B84C-2665-40A1-8B95-43152C821469}"/>
    <cellStyle name="Comma 2 2 2 2 2 3 3 2 2 2 3" xfId="11461" xr:uid="{EC2C41B5-6BEB-452B-8F9F-4BE9F7E13350}"/>
    <cellStyle name="Comma 2 2 2 2 2 3 3 2 2 2 3 2" xfId="26821" xr:uid="{C9897843-1990-4D99-ACB0-C733FE3079E6}"/>
    <cellStyle name="Comma 2 2 2 2 2 3 3 2 2 2 4" xfId="19141" xr:uid="{5F8A9957-663F-471F-B9AE-AAF03DB87AC7}"/>
    <cellStyle name="Comma 2 2 2 2 2 3 3 2 2 3" xfId="5701" xr:uid="{19AD1081-1C4B-41CF-B07E-E1AB9594A657}"/>
    <cellStyle name="Comma 2 2 2 2 2 3 3 2 2 3 2" xfId="13381" xr:uid="{BE7CA957-EF09-41DD-978C-9E0256E56809}"/>
    <cellStyle name="Comma 2 2 2 2 2 3 3 2 2 3 2 2" xfId="28741" xr:uid="{F2CA2E62-482C-4D79-A8C4-83663E1BC140}"/>
    <cellStyle name="Comma 2 2 2 2 2 3 3 2 2 3 3" xfId="21061" xr:uid="{0FB0F676-9ED2-4A12-89A5-B3BF0A421B1A}"/>
    <cellStyle name="Comma 2 2 2 2 2 3 3 2 2 4" xfId="9541" xr:uid="{AD66481E-7E4F-4DE5-A211-6D404DBF95BF}"/>
    <cellStyle name="Comma 2 2 2 2 2 3 3 2 2 4 2" xfId="24901" xr:uid="{7C127855-640C-459D-84B3-796A5DE0DF8D}"/>
    <cellStyle name="Comma 2 2 2 2 2 3 3 2 2 5" xfId="17221" xr:uid="{7C6DE1CD-C636-4C1F-BDE0-BB40E9FE565D}"/>
    <cellStyle name="Comma 2 2 2 2 2 3 3 2 3" xfId="2821" xr:uid="{D617EF3D-830C-4C90-ACFE-4BFEA854FC34}"/>
    <cellStyle name="Comma 2 2 2 2 2 3 3 2 3 2" xfId="6661" xr:uid="{E730C972-12C6-40B7-8B2B-5E41D728301C}"/>
    <cellStyle name="Comma 2 2 2 2 2 3 3 2 3 2 2" xfId="14341" xr:uid="{581E0896-C028-498B-9558-29B49886B0F9}"/>
    <cellStyle name="Comma 2 2 2 2 2 3 3 2 3 2 2 2" xfId="29701" xr:uid="{E72F5B37-6A67-4080-94E1-59A4E2DA786F}"/>
    <cellStyle name="Comma 2 2 2 2 2 3 3 2 3 2 3" xfId="22021" xr:uid="{FC335DAC-5464-4AFB-8B45-4E6D67C2ED82}"/>
    <cellStyle name="Comma 2 2 2 2 2 3 3 2 3 3" xfId="10501" xr:uid="{3A3A28F6-2089-455C-AF8A-B62F69336789}"/>
    <cellStyle name="Comma 2 2 2 2 2 3 3 2 3 3 2" xfId="25861" xr:uid="{2E4AD9E7-0421-4623-8377-5FAC1D3073C0}"/>
    <cellStyle name="Comma 2 2 2 2 2 3 3 2 3 4" xfId="18181" xr:uid="{D98ACD95-DA2A-4E2E-8741-BC22A8955C6C}"/>
    <cellStyle name="Comma 2 2 2 2 2 3 3 2 4" xfId="4741" xr:uid="{8F342A17-ED0D-4462-9766-F3F5A44660D2}"/>
    <cellStyle name="Comma 2 2 2 2 2 3 3 2 4 2" xfId="12421" xr:uid="{DD8E7B5C-E846-44F2-8E4C-20A04A653C22}"/>
    <cellStyle name="Comma 2 2 2 2 2 3 3 2 4 2 2" xfId="27781" xr:uid="{4D0383CD-676C-45D0-87E2-C59B51495A14}"/>
    <cellStyle name="Comma 2 2 2 2 2 3 3 2 4 3" xfId="20101" xr:uid="{5EE11551-5129-4965-BF4F-5983DB79821F}"/>
    <cellStyle name="Comma 2 2 2 2 2 3 3 2 5" xfId="8581" xr:uid="{93818DE7-D2F8-482B-BC42-92D82FBC335A}"/>
    <cellStyle name="Comma 2 2 2 2 2 3 3 2 5 2" xfId="23941" xr:uid="{8CDF33AE-EB60-4501-A3D0-370FD8250794}"/>
    <cellStyle name="Comma 2 2 2 2 2 3 3 2 6" xfId="16261" xr:uid="{202D89F2-7EFA-4A68-9F5E-066ACF8CF3E5}"/>
    <cellStyle name="Comma 2 2 2 2 2 3 3 3" xfId="1381" xr:uid="{1C2B87EC-1ACF-4C98-9351-3274ABE81198}"/>
    <cellStyle name="Comma 2 2 2 2 2 3 3 3 2" xfId="3301" xr:uid="{964B9406-2A83-4652-8C55-EF7A7ACC7A75}"/>
    <cellStyle name="Comma 2 2 2 2 2 3 3 3 2 2" xfId="7141" xr:uid="{C0F2CA41-CA19-4D60-91FB-E8930981F43D}"/>
    <cellStyle name="Comma 2 2 2 2 2 3 3 3 2 2 2" xfId="14821" xr:uid="{B6E455A3-4E88-4BA0-B2E0-520444865A46}"/>
    <cellStyle name="Comma 2 2 2 2 2 3 3 3 2 2 2 2" xfId="30181" xr:uid="{3E7FE299-811C-43A3-A1C0-97B7DDFAEB1A}"/>
    <cellStyle name="Comma 2 2 2 2 2 3 3 3 2 2 3" xfId="22501" xr:uid="{C8209CB7-E6C8-4098-AE67-F1F78C34ED86}"/>
    <cellStyle name="Comma 2 2 2 2 2 3 3 3 2 3" xfId="10981" xr:uid="{B1847ABD-4847-4E86-9B5A-737DF4F46E8E}"/>
    <cellStyle name="Comma 2 2 2 2 2 3 3 3 2 3 2" xfId="26341" xr:uid="{5FCA6581-4597-4DC5-91D6-5115AF787C98}"/>
    <cellStyle name="Comma 2 2 2 2 2 3 3 3 2 4" xfId="18661" xr:uid="{EAD9360D-D794-43CA-8685-D2DBAA163739}"/>
    <cellStyle name="Comma 2 2 2 2 2 3 3 3 3" xfId="5221" xr:uid="{2BC2123E-6AD6-412E-A482-4A6B0CADCC7C}"/>
    <cellStyle name="Comma 2 2 2 2 2 3 3 3 3 2" xfId="12901" xr:uid="{9CD2A7AC-7209-4E13-807C-CC3497581613}"/>
    <cellStyle name="Comma 2 2 2 2 2 3 3 3 3 2 2" xfId="28261" xr:uid="{22926594-2F31-4786-9D62-FF28B43248B5}"/>
    <cellStyle name="Comma 2 2 2 2 2 3 3 3 3 3" xfId="20581" xr:uid="{65193B1A-5789-41C9-8472-740543EBE27A}"/>
    <cellStyle name="Comma 2 2 2 2 2 3 3 3 4" xfId="9061" xr:uid="{EADF49CB-2E53-4C22-96C0-0EF6FE052B62}"/>
    <cellStyle name="Comma 2 2 2 2 2 3 3 3 4 2" xfId="24421" xr:uid="{5E4EA350-AAD7-4BBE-B0DD-8E06CAA9BE16}"/>
    <cellStyle name="Comma 2 2 2 2 2 3 3 3 5" xfId="16741" xr:uid="{BD6F4B24-5A68-4AB2-8126-4D67D07BA1F5}"/>
    <cellStyle name="Comma 2 2 2 2 2 3 3 4" xfId="2341" xr:uid="{D38664D4-BC96-4817-9C53-A927B914B458}"/>
    <cellStyle name="Comma 2 2 2 2 2 3 3 4 2" xfId="6181" xr:uid="{6EEAC741-88AF-43FA-BEB1-EE170068470E}"/>
    <cellStyle name="Comma 2 2 2 2 2 3 3 4 2 2" xfId="13861" xr:uid="{D7D26D02-074D-4782-8EE8-F406598618A4}"/>
    <cellStyle name="Comma 2 2 2 2 2 3 3 4 2 2 2" xfId="29221" xr:uid="{C51057FE-1A80-45AD-B8F4-37166B89BC27}"/>
    <cellStyle name="Comma 2 2 2 2 2 3 3 4 2 3" xfId="21541" xr:uid="{E902E1F0-56F8-4219-96C9-BCF2EBF0D19F}"/>
    <cellStyle name="Comma 2 2 2 2 2 3 3 4 3" xfId="10021" xr:uid="{8B3E2297-8D2E-42E0-9A74-97423E16A452}"/>
    <cellStyle name="Comma 2 2 2 2 2 3 3 4 3 2" xfId="25381" xr:uid="{54F5E15D-C0C3-4922-ADF3-CFC6D229003A}"/>
    <cellStyle name="Comma 2 2 2 2 2 3 3 4 4" xfId="17701" xr:uid="{14F0832C-09F3-47C6-8362-3C6008D4E203}"/>
    <cellStyle name="Comma 2 2 2 2 2 3 3 5" xfId="4261" xr:uid="{0D92674B-0D5D-4A7C-91B1-53AF8F37D79D}"/>
    <cellStyle name="Comma 2 2 2 2 2 3 3 5 2" xfId="11941" xr:uid="{9F3D7BA2-99BF-406B-A4C1-63F9A59326D0}"/>
    <cellStyle name="Comma 2 2 2 2 2 3 3 5 2 2" xfId="27301" xr:uid="{29FC400B-251B-45E3-92EF-1A24366E01A0}"/>
    <cellStyle name="Comma 2 2 2 2 2 3 3 5 3" xfId="19621" xr:uid="{A618A2B2-4756-4BAD-A9E3-135FD6567BE5}"/>
    <cellStyle name="Comma 2 2 2 2 2 3 3 6" xfId="8101" xr:uid="{FFB10223-13C5-4C96-9016-29BCCC8E6F59}"/>
    <cellStyle name="Comma 2 2 2 2 2 3 3 6 2" xfId="23461" xr:uid="{A734AA27-4BF3-480B-A24D-B22AE0B5A433}"/>
    <cellStyle name="Comma 2 2 2 2 2 3 3 7" xfId="15781" xr:uid="{ADCF85E6-FD2B-4F0B-A494-F4F7D4786CBF}"/>
    <cellStyle name="Comma 2 2 2 2 2 3 4" xfId="661" xr:uid="{6EA4E8FF-C297-4E18-BF7E-3B93933B96B1}"/>
    <cellStyle name="Comma 2 2 2 2 2 3 4 2" xfId="1621" xr:uid="{457F1724-55EC-47F4-A470-9DD57850FD92}"/>
    <cellStyle name="Comma 2 2 2 2 2 3 4 2 2" xfId="3541" xr:uid="{14214B7B-FCE0-4515-A51B-F2E805BDBB48}"/>
    <cellStyle name="Comma 2 2 2 2 2 3 4 2 2 2" xfId="7381" xr:uid="{25D41B39-E519-488E-9ABB-4B5CC06238B5}"/>
    <cellStyle name="Comma 2 2 2 2 2 3 4 2 2 2 2" xfId="15061" xr:uid="{16C741FB-A29F-42CF-B24F-C24058E9B898}"/>
    <cellStyle name="Comma 2 2 2 2 2 3 4 2 2 2 2 2" xfId="30421" xr:uid="{5B5B05E7-D540-4298-A3DA-08AB9B98EC80}"/>
    <cellStyle name="Comma 2 2 2 2 2 3 4 2 2 2 3" xfId="22741" xr:uid="{FB453B35-A4CD-4670-98B5-812171E14D2C}"/>
    <cellStyle name="Comma 2 2 2 2 2 3 4 2 2 3" xfId="11221" xr:uid="{15AC9189-12F8-431F-9A83-4065DC338E39}"/>
    <cellStyle name="Comma 2 2 2 2 2 3 4 2 2 3 2" xfId="26581" xr:uid="{1DAEFBF6-E56A-466C-ACAD-5B497F415425}"/>
    <cellStyle name="Comma 2 2 2 2 2 3 4 2 2 4" xfId="18901" xr:uid="{B8CBD407-4CFB-44D2-A78B-1E6AA7B8C879}"/>
    <cellStyle name="Comma 2 2 2 2 2 3 4 2 3" xfId="5461" xr:uid="{F4D2B1A3-D143-4815-8217-B51062F996F6}"/>
    <cellStyle name="Comma 2 2 2 2 2 3 4 2 3 2" xfId="13141" xr:uid="{11C2921B-40D1-4E99-9957-AD95E3BED2CB}"/>
    <cellStyle name="Comma 2 2 2 2 2 3 4 2 3 2 2" xfId="28501" xr:uid="{7076C940-1D57-4CC5-8572-02BD75A801A3}"/>
    <cellStyle name="Comma 2 2 2 2 2 3 4 2 3 3" xfId="20821" xr:uid="{76C13C9E-5BC6-4E9E-BA60-26FC487389B0}"/>
    <cellStyle name="Comma 2 2 2 2 2 3 4 2 4" xfId="9301" xr:uid="{9CF77227-2DFC-4EB3-9434-AFA578D00241}"/>
    <cellStyle name="Comma 2 2 2 2 2 3 4 2 4 2" xfId="24661" xr:uid="{A1CF8D04-7348-44E4-9F59-0545582DC697}"/>
    <cellStyle name="Comma 2 2 2 2 2 3 4 2 5" xfId="16981" xr:uid="{2B8A4F89-538C-45A9-BA38-AC828E3DD8F8}"/>
    <cellStyle name="Comma 2 2 2 2 2 3 4 3" xfId="2581" xr:uid="{320024BC-200A-4F7A-B5F4-C8BD8E8D24F0}"/>
    <cellStyle name="Comma 2 2 2 2 2 3 4 3 2" xfId="6421" xr:uid="{CBE2CF7C-5125-4860-ADE9-1C2B09C9D84A}"/>
    <cellStyle name="Comma 2 2 2 2 2 3 4 3 2 2" xfId="14101" xr:uid="{75259344-5967-4D06-B9D1-ABF7F0EB20E6}"/>
    <cellStyle name="Comma 2 2 2 2 2 3 4 3 2 2 2" xfId="29461" xr:uid="{F2322FC8-8FDB-4C9E-9F05-757378DC2CBB}"/>
    <cellStyle name="Comma 2 2 2 2 2 3 4 3 2 3" xfId="21781" xr:uid="{36F3AF56-3AEE-4220-91C0-D0D7D8E9CF2C}"/>
    <cellStyle name="Comma 2 2 2 2 2 3 4 3 3" xfId="10261" xr:uid="{04C6E5F4-78D0-445F-B346-32E44783A86B}"/>
    <cellStyle name="Comma 2 2 2 2 2 3 4 3 3 2" xfId="25621" xr:uid="{A1B0159D-6318-409E-B5EB-E6D1D0B8127C}"/>
    <cellStyle name="Comma 2 2 2 2 2 3 4 3 4" xfId="17941" xr:uid="{A250D49A-CF32-4D0D-BE29-0A2D71C117D6}"/>
    <cellStyle name="Comma 2 2 2 2 2 3 4 4" xfId="4501" xr:uid="{8CE1BB72-DE02-46ED-8A9C-750D18E9E654}"/>
    <cellStyle name="Comma 2 2 2 2 2 3 4 4 2" xfId="12181" xr:uid="{A329C8CC-C251-42B6-BBB0-AFA8283BCECA}"/>
    <cellStyle name="Comma 2 2 2 2 2 3 4 4 2 2" xfId="27541" xr:uid="{F07C5C47-038D-4421-A2B6-42AD7BE61AB9}"/>
    <cellStyle name="Comma 2 2 2 2 2 3 4 4 3" xfId="19861" xr:uid="{E06765F7-1879-4FC7-B920-626D54953D5F}"/>
    <cellStyle name="Comma 2 2 2 2 2 3 4 5" xfId="8341" xr:uid="{444AA95B-60D3-47AB-9391-F7A7946729C4}"/>
    <cellStyle name="Comma 2 2 2 2 2 3 4 5 2" xfId="23701" xr:uid="{DB7A483F-9A1A-4D17-B31D-3E1CA8375B0D}"/>
    <cellStyle name="Comma 2 2 2 2 2 3 4 6" xfId="16021" xr:uid="{A0997F2A-585B-4BBB-A1C3-FB1DF65C7B27}"/>
    <cellStyle name="Comma 2 2 2 2 2 3 5" xfId="1141" xr:uid="{3CD40092-36FC-4020-9C5F-56CA0C56ADD4}"/>
    <cellStyle name="Comma 2 2 2 2 2 3 5 2" xfId="3061" xr:uid="{93CD8A5E-7F1F-42A2-ADBE-D0266A1C7D71}"/>
    <cellStyle name="Comma 2 2 2 2 2 3 5 2 2" xfId="6901" xr:uid="{2116F342-CB9D-4798-8548-25011DA4DA1F}"/>
    <cellStyle name="Comma 2 2 2 2 2 3 5 2 2 2" xfId="14581" xr:uid="{D89F8F77-85CC-474D-AB15-F95A61808E25}"/>
    <cellStyle name="Comma 2 2 2 2 2 3 5 2 2 2 2" xfId="29941" xr:uid="{4454684A-9960-472D-AFE6-5EDF52D1D684}"/>
    <cellStyle name="Comma 2 2 2 2 2 3 5 2 2 3" xfId="22261" xr:uid="{9E8A8E20-73DE-4977-9FBA-7F051A912317}"/>
    <cellStyle name="Comma 2 2 2 2 2 3 5 2 3" xfId="10741" xr:uid="{B6AB1493-8FC0-4A99-AC68-486D9B71EBED}"/>
    <cellStyle name="Comma 2 2 2 2 2 3 5 2 3 2" xfId="26101" xr:uid="{050C6C60-7A95-4561-96B7-9A05B1E014E3}"/>
    <cellStyle name="Comma 2 2 2 2 2 3 5 2 4" xfId="18421" xr:uid="{720F5559-2919-490F-B93B-CF52D06511D5}"/>
    <cellStyle name="Comma 2 2 2 2 2 3 5 3" xfId="4981" xr:uid="{F6607F48-452B-4121-9491-A99AA6292ED5}"/>
    <cellStyle name="Comma 2 2 2 2 2 3 5 3 2" xfId="12661" xr:uid="{1C6C19E6-042C-415B-8B08-9C0E84C2B72B}"/>
    <cellStyle name="Comma 2 2 2 2 2 3 5 3 2 2" xfId="28021" xr:uid="{D24966AD-ABF5-4997-AB9E-331C0DF05929}"/>
    <cellStyle name="Comma 2 2 2 2 2 3 5 3 3" xfId="20341" xr:uid="{46232325-3B4C-4398-A950-3F48427BC102}"/>
    <cellStyle name="Comma 2 2 2 2 2 3 5 4" xfId="8821" xr:uid="{62F6BAFF-4938-4FC2-864D-664E634F0046}"/>
    <cellStyle name="Comma 2 2 2 2 2 3 5 4 2" xfId="24181" xr:uid="{1F4BD48C-A873-4CCD-B774-ED2D39A0AA3A}"/>
    <cellStyle name="Comma 2 2 2 2 2 3 5 5" xfId="16501" xr:uid="{5E152527-79B6-49A1-BCE4-FE9FC5F34A22}"/>
    <cellStyle name="Comma 2 2 2 2 2 3 6" xfId="2101" xr:uid="{C87B4C1C-2B0A-4C71-90EB-B08E0BDB5C20}"/>
    <cellStyle name="Comma 2 2 2 2 2 3 6 2" xfId="5941" xr:uid="{9F088B1D-9462-4B18-8CF3-E8E45285E412}"/>
    <cellStyle name="Comma 2 2 2 2 2 3 6 2 2" xfId="13621" xr:uid="{DC597B52-4A55-4F23-95F2-7151A426F44E}"/>
    <cellStyle name="Comma 2 2 2 2 2 3 6 2 2 2" xfId="28981" xr:uid="{645186B1-54E7-430F-92FA-688E8F239602}"/>
    <cellStyle name="Comma 2 2 2 2 2 3 6 2 3" xfId="21301" xr:uid="{14B7F039-26B8-4A46-A9FC-88F4364E5B98}"/>
    <cellStyle name="Comma 2 2 2 2 2 3 6 3" xfId="9781" xr:uid="{F2CFEB9F-A8AA-4B25-AF26-A55DCD098A6E}"/>
    <cellStyle name="Comma 2 2 2 2 2 3 6 3 2" xfId="25141" xr:uid="{91C51218-DF68-4DD7-884B-209EB80318FF}"/>
    <cellStyle name="Comma 2 2 2 2 2 3 6 4" xfId="17461" xr:uid="{C6BF997A-0FC2-431F-BC5F-E2F5A96BBE3C}"/>
    <cellStyle name="Comma 2 2 2 2 2 3 7" xfId="4021" xr:uid="{85385311-CA96-49AA-AF9F-2895C6171628}"/>
    <cellStyle name="Comma 2 2 2 2 2 3 7 2" xfId="11701" xr:uid="{A380C796-5F20-488D-804B-53B8B0B8D17A}"/>
    <cellStyle name="Comma 2 2 2 2 2 3 7 2 2" xfId="27061" xr:uid="{84C7A221-2200-464A-AF0A-A9B24D16EABC}"/>
    <cellStyle name="Comma 2 2 2 2 2 3 7 3" xfId="19381" xr:uid="{999844D1-408F-4379-B692-FA4ECE76214A}"/>
    <cellStyle name="Comma 2 2 2 2 2 3 8" xfId="7861" xr:uid="{A9242214-6909-4E59-A931-E330AB6462DE}"/>
    <cellStyle name="Comma 2 2 2 2 2 3 8 2" xfId="23221" xr:uid="{50D4F413-65B1-42EA-BE81-EBF950C301A9}"/>
    <cellStyle name="Comma 2 2 2 2 2 3 9" xfId="15541" xr:uid="{0D23C108-051D-4ACF-9129-25C832ACD2B5}"/>
    <cellStyle name="Comma 2 2 2 2 2 4" xfId="241" xr:uid="{D1BE6894-4054-4780-A862-0700E42B33E8}"/>
    <cellStyle name="Comma 2 2 2 2 2 4 2" xfId="481" xr:uid="{E740A997-F772-4F77-8905-C11737F56AEF}"/>
    <cellStyle name="Comma 2 2 2 2 2 4 2 2" xfId="961" xr:uid="{D76087E3-468B-4052-9467-E63AD63B561E}"/>
    <cellStyle name="Comma 2 2 2 2 2 4 2 2 2" xfId="1921" xr:uid="{9BC449CB-14F7-42A4-8A79-A588D57D0510}"/>
    <cellStyle name="Comma 2 2 2 2 2 4 2 2 2 2" xfId="3841" xr:uid="{E688E831-AAB7-4035-8971-34525CB5F2D6}"/>
    <cellStyle name="Comma 2 2 2 2 2 4 2 2 2 2 2" xfId="7681" xr:uid="{820CE058-5CF4-4954-8E57-1A51DB8B8BA8}"/>
    <cellStyle name="Comma 2 2 2 2 2 4 2 2 2 2 2 2" xfId="15361" xr:uid="{6825B5BD-C06F-4EC6-B51D-05D6D7E361A1}"/>
    <cellStyle name="Comma 2 2 2 2 2 4 2 2 2 2 2 2 2" xfId="30721" xr:uid="{86DD963D-E065-4FF3-88DF-53676AC7DA24}"/>
    <cellStyle name="Comma 2 2 2 2 2 4 2 2 2 2 2 3" xfId="23041" xr:uid="{D7CA3735-CB37-4719-B14F-7D1AF6CE724B}"/>
    <cellStyle name="Comma 2 2 2 2 2 4 2 2 2 2 3" xfId="11521" xr:uid="{C8D58F7D-3E5E-4B25-8E90-20713251A85F}"/>
    <cellStyle name="Comma 2 2 2 2 2 4 2 2 2 2 3 2" xfId="26881" xr:uid="{153A29F6-D9F2-4425-9ECD-DC75EC2FA06C}"/>
    <cellStyle name="Comma 2 2 2 2 2 4 2 2 2 2 4" xfId="19201" xr:uid="{6B366F98-4E2B-41F7-A620-673C0CACF99D}"/>
    <cellStyle name="Comma 2 2 2 2 2 4 2 2 2 3" xfId="5761" xr:uid="{B4832D3E-6FB7-40BF-8122-B9C5BD3934E7}"/>
    <cellStyle name="Comma 2 2 2 2 2 4 2 2 2 3 2" xfId="13441" xr:uid="{3A86B8DF-4C98-4DBC-870F-58EB4EA0C948}"/>
    <cellStyle name="Comma 2 2 2 2 2 4 2 2 2 3 2 2" xfId="28801" xr:uid="{F52AF310-D9FE-43A5-B906-0E37155C757B}"/>
    <cellStyle name="Comma 2 2 2 2 2 4 2 2 2 3 3" xfId="21121" xr:uid="{6226834A-6603-43D4-A246-084F3E42AA05}"/>
    <cellStyle name="Comma 2 2 2 2 2 4 2 2 2 4" xfId="9601" xr:uid="{D5BB235F-569F-4D56-A5EC-7BFFF99B6BE0}"/>
    <cellStyle name="Comma 2 2 2 2 2 4 2 2 2 4 2" xfId="24961" xr:uid="{F051F868-46FD-42B8-B67B-01AB1E98860F}"/>
    <cellStyle name="Comma 2 2 2 2 2 4 2 2 2 5" xfId="17281" xr:uid="{6BE4B9C0-E58B-41AB-A51D-E05A89F29789}"/>
    <cellStyle name="Comma 2 2 2 2 2 4 2 2 3" xfId="2881" xr:uid="{D7092648-E928-4207-B4B8-B25B453EE9FB}"/>
    <cellStyle name="Comma 2 2 2 2 2 4 2 2 3 2" xfId="6721" xr:uid="{8D70005D-57BE-4B4F-8F85-74D37835FE03}"/>
    <cellStyle name="Comma 2 2 2 2 2 4 2 2 3 2 2" xfId="14401" xr:uid="{0864B164-2FCC-424B-869F-7D3D9107D406}"/>
    <cellStyle name="Comma 2 2 2 2 2 4 2 2 3 2 2 2" xfId="29761" xr:uid="{A63BA85E-96B2-42C6-BCF3-462449480380}"/>
    <cellStyle name="Comma 2 2 2 2 2 4 2 2 3 2 3" xfId="22081" xr:uid="{33E4FA22-E0DD-4D42-A1FC-59109096CFD1}"/>
    <cellStyle name="Comma 2 2 2 2 2 4 2 2 3 3" xfId="10561" xr:uid="{FE204A24-8463-4E77-83BE-7C3FBB8B93B1}"/>
    <cellStyle name="Comma 2 2 2 2 2 4 2 2 3 3 2" xfId="25921" xr:uid="{581FC1F2-A6D6-49AA-B2D6-7E6983F5FBEB}"/>
    <cellStyle name="Comma 2 2 2 2 2 4 2 2 3 4" xfId="18241" xr:uid="{90B7BE98-38FF-4D49-866B-276675A36D2F}"/>
    <cellStyle name="Comma 2 2 2 2 2 4 2 2 4" xfId="4801" xr:uid="{FAD35E3E-7726-40FC-9020-21CEE5FAF533}"/>
    <cellStyle name="Comma 2 2 2 2 2 4 2 2 4 2" xfId="12481" xr:uid="{3AFEB98F-E4EA-48C2-81BB-0632C75D9843}"/>
    <cellStyle name="Comma 2 2 2 2 2 4 2 2 4 2 2" xfId="27841" xr:uid="{134E395C-E6F4-4A8E-B0C2-71AB9ABF0035}"/>
    <cellStyle name="Comma 2 2 2 2 2 4 2 2 4 3" xfId="20161" xr:uid="{DA42CD8F-7F4D-44B5-83CB-72CEDC48A5A2}"/>
    <cellStyle name="Comma 2 2 2 2 2 4 2 2 5" xfId="8641" xr:uid="{FB18355F-8646-4A73-BC06-351B7EDD8F21}"/>
    <cellStyle name="Comma 2 2 2 2 2 4 2 2 5 2" xfId="24001" xr:uid="{811A62D4-3E04-45E7-A122-195F208D85E9}"/>
    <cellStyle name="Comma 2 2 2 2 2 4 2 2 6" xfId="16321" xr:uid="{2C0D52C3-8CA9-4E80-B7F7-DB38CEE0952E}"/>
    <cellStyle name="Comma 2 2 2 2 2 4 2 3" xfId="1441" xr:uid="{814AE62B-D3F2-4AF1-86AB-335BE55237F9}"/>
    <cellStyle name="Comma 2 2 2 2 2 4 2 3 2" xfId="3361" xr:uid="{1A31CA04-55A3-4D5E-861E-FA397A512D64}"/>
    <cellStyle name="Comma 2 2 2 2 2 4 2 3 2 2" xfId="7201" xr:uid="{3D630112-DD25-465A-B9E0-C0C42E0C0ACB}"/>
    <cellStyle name="Comma 2 2 2 2 2 4 2 3 2 2 2" xfId="14881" xr:uid="{2EE582AF-E3BD-44C4-8DFE-0867E94EE8BA}"/>
    <cellStyle name="Comma 2 2 2 2 2 4 2 3 2 2 2 2" xfId="30241" xr:uid="{A0D3A522-6BFF-45B2-AA6B-40D2925169D2}"/>
    <cellStyle name="Comma 2 2 2 2 2 4 2 3 2 2 3" xfId="22561" xr:uid="{5F78EB1B-9BFB-47EE-A43B-77792305AF21}"/>
    <cellStyle name="Comma 2 2 2 2 2 4 2 3 2 3" xfId="11041" xr:uid="{79B4B1AA-28B3-4396-B8D8-5AEEDC28520D}"/>
    <cellStyle name="Comma 2 2 2 2 2 4 2 3 2 3 2" xfId="26401" xr:uid="{A11EEA8F-FA95-4CBE-9FA1-3B6DC7C9BBA6}"/>
    <cellStyle name="Comma 2 2 2 2 2 4 2 3 2 4" xfId="18721" xr:uid="{0BACE5C1-56B0-4B8E-900D-0D522BC76B8E}"/>
    <cellStyle name="Comma 2 2 2 2 2 4 2 3 3" xfId="5281" xr:uid="{26D34C38-1857-4917-9E43-0863496E62F7}"/>
    <cellStyle name="Comma 2 2 2 2 2 4 2 3 3 2" xfId="12961" xr:uid="{01C35B39-18F2-41AF-92A0-87E6DFDB6E41}"/>
    <cellStyle name="Comma 2 2 2 2 2 4 2 3 3 2 2" xfId="28321" xr:uid="{ABC1A269-49AD-4F9A-A239-392139E14BC0}"/>
    <cellStyle name="Comma 2 2 2 2 2 4 2 3 3 3" xfId="20641" xr:uid="{7579E382-E9C0-421F-A72D-1B95C919B88A}"/>
    <cellStyle name="Comma 2 2 2 2 2 4 2 3 4" xfId="9121" xr:uid="{1721321C-45A2-44CA-AD74-55829304C1DC}"/>
    <cellStyle name="Comma 2 2 2 2 2 4 2 3 4 2" xfId="24481" xr:uid="{F4A269A3-751A-44BA-9F94-E283D2CD2B5E}"/>
    <cellStyle name="Comma 2 2 2 2 2 4 2 3 5" xfId="16801" xr:uid="{E8A5535C-23A2-43EA-9B69-0F548961488D}"/>
    <cellStyle name="Comma 2 2 2 2 2 4 2 4" xfId="2401" xr:uid="{56C83BBF-7B41-4C68-B816-4ADA389E7641}"/>
    <cellStyle name="Comma 2 2 2 2 2 4 2 4 2" xfId="6241" xr:uid="{918EBCFE-7927-4AAB-8E26-4983D1492318}"/>
    <cellStyle name="Comma 2 2 2 2 2 4 2 4 2 2" xfId="13921" xr:uid="{493480A3-6AC6-4504-8DFE-0BB1CCE13CF8}"/>
    <cellStyle name="Comma 2 2 2 2 2 4 2 4 2 2 2" xfId="29281" xr:uid="{D8C8A6B7-665A-4609-8D35-C3D12A787532}"/>
    <cellStyle name="Comma 2 2 2 2 2 4 2 4 2 3" xfId="21601" xr:uid="{3276671E-2008-463F-B72B-B762B602BF60}"/>
    <cellStyle name="Comma 2 2 2 2 2 4 2 4 3" xfId="10081" xr:uid="{55ED1A84-C537-4DD0-90F7-22A7BB32CB01}"/>
    <cellStyle name="Comma 2 2 2 2 2 4 2 4 3 2" xfId="25441" xr:uid="{CB5CF041-4DDF-414A-A6CC-ED60A556C1F6}"/>
    <cellStyle name="Comma 2 2 2 2 2 4 2 4 4" xfId="17761" xr:uid="{8D525447-9BE5-424C-B0F6-50C674D23F01}"/>
    <cellStyle name="Comma 2 2 2 2 2 4 2 5" xfId="4321" xr:uid="{C00E5537-164E-420D-AF88-5B882D39E238}"/>
    <cellStyle name="Comma 2 2 2 2 2 4 2 5 2" xfId="12001" xr:uid="{C1614D55-CBB1-4E60-8BA4-64D13A19D7A3}"/>
    <cellStyle name="Comma 2 2 2 2 2 4 2 5 2 2" xfId="27361" xr:uid="{FF701DE6-A063-42FF-A973-55189680AC4D}"/>
    <cellStyle name="Comma 2 2 2 2 2 4 2 5 3" xfId="19681" xr:uid="{9289476C-3727-47B0-9A83-DF909D05A423}"/>
    <cellStyle name="Comma 2 2 2 2 2 4 2 6" xfId="8161" xr:uid="{FD6B6FF6-FF1F-45D8-ABC6-267C052A1F8E}"/>
    <cellStyle name="Comma 2 2 2 2 2 4 2 6 2" xfId="23521" xr:uid="{C1AF91F9-BFE0-46CB-ADC3-4F4EE7E6B4A4}"/>
    <cellStyle name="Comma 2 2 2 2 2 4 2 7" xfId="15841" xr:uid="{D8F8FC65-4BAA-4A14-BFFF-A213DCB7A1CA}"/>
    <cellStyle name="Comma 2 2 2 2 2 4 3" xfId="721" xr:uid="{77AF57D5-856B-47DE-9527-56A3275ACE31}"/>
    <cellStyle name="Comma 2 2 2 2 2 4 3 2" xfId="1681" xr:uid="{3879BAF7-1F50-4A29-847E-68960F0B098D}"/>
    <cellStyle name="Comma 2 2 2 2 2 4 3 2 2" xfId="3601" xr:uid="{AAFE9928-C1D6-42A4-8E0D-1F3A5E06DF6A}"/>
    <cellStyle name="Comma 2 2 2 2 2 4 3 2 2 2" xfId="7441" xr:uid="{C1440246-A913-4890-B267-2A438CAE0DED}"/>
    <cellStyle name="Comma 2 2 2 2 2 4 3 2 2 2 2" xfId="15121" xr:uid="{5DBBEE19-BF10-4C0F-9870-2DB53BD2748C}"/>
    <cellStyle name="Comma 2 2 2 2 2 4 3 2 2 2 2 2" xfId="30481" xr:uid="{515B258A-DFFD-41D8-8B46-A46FB9906CA0}"/>
    <cellStyle name="Comma 2 2 2 2 2 4 3 2 2 2 3" xfId="22801" xr:uid="{19CB35E1-883D-40C2-8CBC-6B51D094F96B}"/>
    <cellStyle name="Comma 2 2 2 2 2 4 3 2 2 3" xfId="11281" xr:uid="{1945D814-C6FA-48B0-8D48-999151AAE318}"/>
    <cellStyle name="Comma 2 2 2 2 2 4 3 2 2 3 2" xfId="26641" xr:uid="{D8F482FF-7ADC-481F-91C6-2C01C142CB0F}"/>
    <cellStyle name="Comma 2 2 2 2 2 4 3 2 2 4" xfId="18961" xr:uid="{719E02CD-7BF9-4DF0-8931-31275D4F754C}"/>
    <cellStyle name="Comma 2 2 2 2 2 4 3 2 3" xfId="5521" xr:uid="{071A3816-8DC7-4BF9-9502-75E028C61D87}"/>
    <cellStyle name="Comma 2 2 2 2 2 4 3 2 3 2" xfId="13201" xr:uid="{D9550B83-C0D5-4BBE-974A-D6EA60157759}"/>
    <cellStyle name="Comma 2 2 2 2 2 4 3 2 3 2 2" xfId="28561" xr:uid="{E21A3EED-6BB2-4714-ADDA-2FBCBD42CCF9}"/>
    <cellStyle name="Comma 2 2 2 2 2 4 3 2 3 3" xfId="20881" xr:uid="{E6AEDD51-711F-4460-A289-99B53A46879C}"/>
    <cellStyle name="Comma 2 2 2 2 2 4 3 2 4" xfId="9361" xr:uid="{F6045069-EECB-4AD0-9D8E-E4ACA52EF90F}"/>
    <cellStyle name="Comma 2 2 2 2 2 4 3 2 4 2" xfId="24721" xr:uid="{D8DFBFA4-B617-4393-8E7D-118834BB6AA8}"/>
    <cellStyle name="Comma 2 2 2 2 2 4 3 2 5" xfId="17041" xr:uid="{BA332B71-ACE1-4905-8433-0337CA231B63}"/>
    <cellStyle name="Comma 2 2 2 2 2 4 3 3" xfId="2641" xr:uid="{4DD4DBA7-4B8B-4404-A0BF-097E1189435E}"/>
    <cellStyle name="Comma 2 2 2 2 2 4 3 3 2" xfId="6481" xr:uid="{ADF984A5-914E-4DEE-AF0F-C25080469D36}"/>
    <cellStyle name="Comma 2 2 2 2 2 4 3 3 2 2" xfId="14161" xr:uid="{BC60CB71-14BA-4578-8F28-22704418B22D}"/>
    <cellStyle name="Comma 2 2 2 2 2 4 3 3 2 2 2" xfId="29521" xr:uid="{7DC83D75-9F59-4748-8C48-0423CF55D910}"/>
    <cellStyle name="Comma 2 2 2 2 2 4 3 3 2 3" xfId="21841" xr:uid="{BD191FC5-7B3B-41AC-8E8F-D0939178D0E1}"/>
    <cellStyle name="Comma 2 2 2 2 2 4 3 3 3" xfId="10321" xr:uid="{BFC20A0A-2196-425D-A86B-EA88331673FE}"/>
    <cellStyle name="Comma 2 2 2 2 2 4 3 3 3 2" xfId="25681" xr:uid="{1BC397EB-3355-4B3A-BE7D-F1073759754B}"/>
    <cellStyle name="Comma 2 2 2 2 2 4 3 3 4" xfId="18001" xr:uid="{B47D97E2-F830-4A14-B5AF-448E6C7D6973}"/>
    <cellStyle name="Comma 2 2 2 2 2 4 3 4" xfId="4561" xr:uid="{C44DB8FE-D175-4D6A-A655-6F8FA5A4EFC3}"/>
    <cellStyle name="Comma 2 2 2 2 2 4 3 4 2" xfId="12241" xr:uid="{173C7408-8500-415B-B3DD-36953D8E50E0}"/>
    <cellStyle name="Comma 2 2 2 2 2 4 3 4 2 2" xfId="27601" xr:uid="{597DADE7-0AC4-4DCC-8B4A-12E718E26707}"/>
    <cellStyle name="Comma 2 2 2 2 2 4 3 4 3" xfId="19921" xr:uid="{ED3315E6-3404-4E08-BFA7-8CB412B59A4A}"/>
    <cellStyle name="Comma 2 2 2 2 2 4 3 5" xfId="8401" xr:uid="{38D2BB38-48B8-4B47-98D1-6CBB93EE42E6}"/>
    <cellStyle name="Comma 2 2 2 2 2 4 3 5 2" xfId="23761" xr:uid="{8146BC76-582C-4406-99DC-DEF0D7D2EDB1}"/>
    <cellStyle name="Comma 2 2 2 2 2 4 3 6" xfId="16081" xr:uid="{342A8784-9F74-4EF6-A646-00A5E1143A5A}"/>
    <cellStyle name="Comma 2 2 2 2 2 4 4" xfId="1201" xr:uid="{D643C0A4-424A-4B4B-A4B7-597B6789A9A9}"/>
    <cellStyle name="Comma 2 2 2 2 2 4 4 2" xfId="3121" xr:uid="{DABE1FC1-37D5-4AD0-9665-0C7A43890317}"/>
    <cellStyle name="Comma 2 2 2 2 2 4 4 2 2" xfId="6961" xr:uid="{E6C8C50F-31AB-4C85-BB01-2C5E9907EAA8}"/>
    <cellStyle name="Comma 2 2 2 2 2 4 4 2 2 2" xfId="14641" xr:uid="{7109F7EC-C29B-446C-A149-D9454B4222D7}"/>
    <cellStyle name="Comma 2 2 2 2 2 4 4 2 2 2 2" xfId="30001" xr:uid="{CCBE3AF0-0855-4818-A0D2-4AB55EC48491}"/>
    <cellStyle name="Comma 2 2 2 2 2 4 4 2 2 3" xfId="22321" xr:uid="{8E3F1A46-A370-486E-A5FE-96AB27303AFF}"/>
    <cellStyle name="Comma 2 2 2 2 2 4 4 2 3" xfId="10801" xr:uid="{27B83272-C299-48C9-BCDB-E3C2FA2F1273}"/>
    <cellStyle name="Comma 2 2 2 2 2 4 4 2 3 2" xfId="26161" xr:uid="{38827116-37C4-4EC5-9387-60009D91E639}"/>
    <cellStyle name="Comma 2 2 2 2 2 4 4 2 4" xfId="18481" xr:uid="{2C5FA493-E46E-421F-97DC-1746B697AEDD}"/>
    <cellStyle name="Comma 2 2 2 2 2 4 4 3" xfId="5041" xr:uid="{AC983F81-D385-4420-AE0F-0A28FAD4D182}"/>
    <cellStyle name="Comma 2 2 2 2 2 4 4 3 2" xfId="12721" xr:uid="{D359E04B-A936-4FA3-A0EA-ED24C90715D9}"/>
    <cellStyle name="Comma 2 2 2 2 2 4 4 3 2 2" xfId="28081" xr:uid="{2142614D-1C12-4328-9A5A-06E2E516B344}"/>
    <cellStyle name="Comma 2 2 2 2 2 4 4 3 3" xfId="20401" xr:uid="{4F2AE67A-7DBD-48A9-919F-365A15EA4021}"/>
    <cellStyle name="Comma 2 2 2 2 2 4 4 4" xfId="8881" xr:uid="{31694DC4-15A9-4863-845E-544233CC1931}"/>
    <cellStyle name="Comma 2 2 2 2 2 4 4 4 2" xfId="24241" xr:uid="{EA3D526A-CC0A-410C-BDE8-CDAA0FC57404}"/>
    <cellStyle name="Comma 2 2 2 2 2 4 4 5" xfId="16561" xr:uid="{E1ED3586-829B-4ED6-8D65-38B816A4C2BC}"/>
    <cellStyle name="Comma 2 2 2 2 2 4 5" xfId="2161" xr:uid="{5364732F-C837-42EA-BCA3-AEB95DE940E3}"/>
    <cellStyle name="Comma 2 2 2 2 2 4 5 2" xfId="6001" xr:uid="{32D92F7D-4D9D-43A5-A5C7-6922D5BA3631}"/>
    <cellStyle name="Comma 2 2 2 2 2 4 5 2 2" xfId="13681" xr:uid="{F1B7D8E6-05A8-4EE4-B265-DE21DDEFDA13}"/>
    <cellStyle name="Comma 2 2 2 2 2 4 5 2 2 2" xfId="29041" xr:uid="{8BF6D09A-7293-4915-B562-A232F0A8D8CB}"/>
    <cellStyle name="Comma 2 2 2 2 2 4 5 2 3" xfId="21361" xr:uid="{F8D6952A-0E88-4BAB-AFDF-F081B853F9A9}"/>
    <cellStyle name="Comma 2 2 2 2 2 4 5 3" xfId="9841" xr:uid="{34D6F44A-AA39-4E87-B4A4-4B92A20E9A2F}"/>
    <cellStyle name="Comma 2 2 2 2 2 4 5 3 2" xfId="25201" xr:uid="{6806F373-DD00-4E13-8F4A-D061852D5029}"/>
    <cellStyle name="Comma 2 2 2 2 2 4 5 4" xfId="17521" xr:uid="{050DCA10-6EA1-4DCA-9336-4F86C35BCBF9}"/>
    <cellStyle name="Comma 2 2 2 2 2 4 6" xfId="4081" xr:uid="{0C14835B-B231-4253-9D3C-752F0DB29554}"/>
    <cellStyle name="Comma 2 2 2 2 2 4 6 2" xfId="11761" xr:uid="{470DCA1E-69D4-42D2-A705-C0671786AEF6}"/>
    <cellStyle name="Comma 2 2 2 2 2 4 6 2 2" xfId="27121" xr:uid="{1350FB2F-ABEC-48FE-A1D5-01C9EFE2C4BF}"/>
    <cellStyle name="Comma 2 2 2 2 2 4 6 3" xfId="19441" xr:uid="{1B704F8B-76B0-44F5-B822-F4B921AD4534}"/>
    <cellStyle name="Comma 2 2 2 2 2 4 7" xfId="7921" xr:uid="{5794E323-EE8E-4447-BFF5-6A72E9044339}"/>
    <cellStyle name="Comma 2 2 2 2 2 4 7 2" xfId="23281" xr:uid="{9D298287-8AA4-4C3E-850A-001A6D9E8CD5}"/>
    <cellStyle name="Comma 2 2 2 2 2 4 8" xfId="15601" xr:uid="{810E9EC3-7FCE-4D8B-BD9B-25A5FD6743C4}"/>
    <cellStyle name="Comma 2 2 2 2 2 5" xfId="361" xr:uid="{B86C6983-B05E-4E84-B81C-9DDD3E0E5129}"/>
    <cellStyle name="Comma 2 2 2 2 2 5 2" xfId="841" xr:uid="{9CE25347-3781-4196-8C2E-F3717817B65F}"/>
    <cellStyle name="Comma 2 2 2 2 2 5 2 2" xfId="1801" xr:uid="{90B8D7B8-6D53-4D2E-95CB-EA8391796B89}"/>
    <cellStyle name="Comma 2 2 2 2 2 5 2 2 2" xfId="3721" xr:uid="{7B76FA8D-1ED3-4D85-85F6-B91C4BA746CD}"/>
    <cellStyle name="Comma 2 2 2 2 2 5 2 2 2 2" xfId="7561" xr:uid="{D19EBB80-381C-4AB3-AAEE-64F082EEC39A}"/>
    <cellStyle name="Comma 2 2 2 2 2 5 2 2 2 2 2" xfId="15241" xr:uid="{A5BCFF82-7E19-4916-88A8-7A8BA6645900}"/>
    <cellStyle name="Comma 2 2 2 2 2 5 2 2 2 2 2 2" xfId="30601" xr:uid="{0CED3BEF-3B85-43FF-9F6E-E4601766C383}"/>
    <cellStyle name="Comma 2 2 2 2 2 5 2 2 2 2 3" xfId="22921" xr:uid="{AD15DC41-C925-4D74-9DFF-6846233069BA}"/>
    <cellStyle name="Comma 2 2 2 2 2 5 2 2 2 3" xfId="11401" xr:uid="{D024CCF5-9C52-408F-B8E1-836B96B73938}"/>
    <cellStyle name="Comma 2 2 2 2 2 5 2 2 2 3 2" xfId="26761" xr:uid="{462BE6E7-99A7-44DE-914D-0886F9843C25}"/>
    <cellStyle name="Comma 2 2 2 2 2 5 2 2 2 4" xfId="19081" xr:uid="{FE77496D-AC3A-44E5-A9F4-74B9D45736C8}"/>
    <cellStyle name="Comma 2 2 2 2 2 5 2 2 3" xfId="5641" xr:uid="{B451F29C-D3AA-4589-A24D-300180B7FE3B}"/>
    <cellStyle name="Comma 2 2 2 2 2 5 2 2 3 2" xfId="13321" xr:uid="{6AADC0AE-BCF4-4C9A-B9DA-7586F551B7B2}"/>
    <cellStyle name="Comma 2 2 2 2 2 5 2 2 3 2 2" xfId="28681" xr:uid="{1B0BB044-45F6-4902-B480-FA748C186661}"/>
    <cellStyle name="Comma 2 2 2 2 2 5 2 2 3 3" xfId="21001" xr:uid="{A78530A6-7048-4F80-B71A-1C35AA608FD5}"/>
    <cellStyle name="Comma 2 2 2 2 2 5 2 2 4" xfId="9481" xr:uid="{B693BD84-3CFA-486C-A8FB-ECD923115333}"/>
    <cellStyle name="Comma 2 2 2 2 2 5 2 2 4 2" xfId="24841" xr:uid="{CEDF8E3B-575B-49EB-A70F-3DBB48EEBEC8}"/>
    <cellStyle name="Comma 2 2 2 2 2 5 2 2 5" xfId="17161" xr:uid="{D5F5DD4A-5C33-4D50-B3C1-E08ED169DE09}"/>
    <cellStyle name="Comma 2 2 2 2 2 5 2 3" xfId="2761" xr:uid="{509021F0-DA40-4981-BD2C-7497D90B09B8}"/>
    <cellStyle name="Comma 2 2 2 2 2 5 2 3 2" xfId="6601" xr:uid="{238D7D01-9B91-4A97-8E30-5DD2525C89DF}"/>
    <cellStyle name="Comma 2 2 2 2 2 5 2 3 2 2" xfId="14281" xr:uid="{90062884-A9C9-4A5C-8C36-E93E9165AAEC}"/>
    <cellStyle name="Comma 2 2 2 2 2 5 2 3 2 2 2" xfId="29641" xr:uid="{E9303ED4-99B8-4B74-92B7-9C979C843F16}"/>
    <cellStyle name="Comma 2 2 2 2 2 5 2 3 2 3" xfId="21961" xr:uid="{426E4A23-E106-4D9D-B35C-D772ADC6892C}"/>
    <cellStyle name="Comma 2 2 2 2 2 5 2 3 3" xfId="10441" xr:uid="{B6A9BFE2-B1EE-49CA-8049-86DC29750654}"/>
    <cellStyle name="Comma 2 2 2 2 2 5 2 3 3 2" xfId="25801" xr:uid="{14CF6079-62C7-4832-A5C2-104546CEF98E}"/>
    <cellStyle name="Comma 2 2 2 2 2 5 2 3 4" xfId="18121" xr:uid="{E747B974-7C3C-49A6-9D69-0EDA38C6D2B0}"/>
    <cellStyle name="Comma 2 2 2 2 2 5 2 4" xfId="4681" xr:uid="{0223E753-33BA-48AD-B115-1330BC498DA3}"/>
    <cellStyle name="Comma 2 2 2 2 2 5 2 4 2" xfId="12361" xr:uid="{035BF41F-7E3B-4702-96F4-D921E6AAB3AE}"/>
    <cellStyle name="Comma 2 2 2 2 2 5 2 4 2 2" xfId="27721" xr:uid="{F17415C9-C8F2-43FE-8F05-0F0AD0B4FB8A}"/>
    <cellStyle name="Comma 2 2 2 2 2 5 2 4 3" xfId="20041" xr:uid="{631F8430-1BC2-4A3D-BED7-404B60F61D94}"/>
    <cellStyle name="Comma 2 2 2 2 2 5 2 5" xfId="8521" xr:uid="{FD76F049-19A6-4974-AFA1-2D5F2817D26D}"/>
    <cellStyle name="Comma 2 2 2 2 2 5 2 5 2" xfId="23881" xr:uid="{03408407-EB5E-4489-B4ED-D09C0A2E940C}"/>
    <cellStyle name="Comma 2 2 2 2 2 5 2 6" xfId="16201" xr:uid="{122956D3-D17D-4408-8FDA-95984650CA11}"/>
    <cellStyle name="Comma 2 2 2 2 2 5 3" xfId="1321" xr:uid="{8484A4A4-DBFF-41B6-AE4D-B8047AA1DFEA}"/>
    <cellStyle name="Comma 2 2 2 2 2 5 3 2" xfId="3241" xr:uid="{8B8BF865-26DB-4166-999C-ADB6DF378F13}"/>
    <cellStyle name="Comma 2 2 2 2 2 5 3 2 2" xfId="7081" xr:uid="{0DD1BF9C-3241-4A75-B2DF-2B56E0CAED40}"/>
    <cellStyle name="Comma 2 2 2 2 2 5 3 2 2 2" xfId="14761" xr:uid="{8C039D41-9AD8-4EDA-AA8A-424F8F0332EF}"/>
    <cellStyle name="Comma 2 2 2 2 2 5 3 2 2 2 2" xfId="30121" xr:uid="{28E754EE-9E63-44AA-BD1F-98F474EA48EC}"/>
    <cellStyle name="Comma 2 2 2 2 2 5 3 2 2 3" xfId="22441" xr:uid="{32CCABF8-8878-4045-BBFE-6EB4A0ECFB58}"/>
    <cellStyle name="Comma 2 2 2 2 2 5 3 2 3" xfId="10921" xr:uid="{EC0D73BB-FB7A-4FDC-8E3C-F1B41499FF9D}"/>
    <cellStyle name="Comma 2 2 2 2 2 5 3 2 3 2" xfId="26281" xr:uid="{6A0D658E-18F1-4234-A15E-3FC4740DFB14}"/>
    <cellStyle name="Comma 2 2 2 2 2 5 3 2 4" xfId="18601" xr:uid="{532D3DFF-DCE2-4E63-8262-A0343D24DAA4}"/>
    <cellStyle name="Comma 2 2 2 2 2 5 3 3" xfId="5161" xr:uid="{C2A64994-FC68-4BD6-902E-CCF304697505}"/>
    <cellStyle name="Comma 2 2 2 2 2 5 3 3 2" xfId="12841" xr:uid="{D2D70176-E747-4D1F-A2E6-63177E7B2E00}"/>
    <cellStyle name="Comma 2 2 2 2 2 5 3 3 2 2" xfId="28201" xr:uid="{AF8990EF-8A73-4D74-B972-60461F4EE09F}"/>
    <cellStyle name="Comma 2 2 2 2 2 5 3 3 3" xfId="20521" xr:uid="{5A340FA1-E35B-4C65-9223-F16C9EE80296}"/>
    <cellStyle name="Comma 2 2 2 2 2 5 3 4" xfId="9001" xr:uid="{81A949B7-FC4E-41D6-8C25-4F89F362FCC6}"/>
    <cellStyle name="Comma 2 2 2 2 2 5 3 4 2" xfId="24361" xr:uid="{A878C936-CDED-46E4-8C7F-17DB37DC71AC}"/>
    <cellStyle name="Comma 2 2 2 2 2 5 3 5" xfId="16681" xr:uid="{F7D9EBC4-12C4-4CD5-B3AE-7FDF2DCDBF9E}"/>
    <cellStyle name="Comma 2 2 2 2 2 5 4" xfId="2281" xr:uid="{BFB76CBD-E8BB-4889-AAC6-F502A583ACE3}"/>
    <cellStyle name="Comma 2 2 2 2 2 5 4 2" xfId="6121" xr:uid="{58631FD2-1AE3-4E00-AAE3-10EB08986784}"/>
    <cellStyle name="Comma 2 2 2 2 2 5 4 2 2" xfId="13801" xr:uid="{57BDEE6B-48C1-4E7B-91A1-CB0F226DB1EF}"/>
    <cellStyle name="Comma 2 2 2 2 2 5 4 2 2 2" xfId="29161" xr:uid="{71A8E300-576A-49CA-99AD-3E7930C96DA0}"/>
    <cellStyle name="Comma 2 2 2 2 2 5 4 2 3" xfId="21481" xr:uid="{7BBCDDD5-E86E-4557-A826-86B928E48025}"/>
    <cellStyle name="Comma 2 2 2 2 2 5 4 3" xfId="9961" xr:uid="{F7D5C577-57D4-478D-8F99-DED25D62926F}"/>
    <cellStyle name="Comma 2 2 2 2 2 5 4 3 2" xfId="25321" xr:uid="{A9EE2966-8292-411E-98B5-DB92002DE01A}"/>
    <cellStyle name="Comma 2 2 2 2 2 5 4 4" xfId="17641" xr:uid="{7FAA6061-C7C1-45C8-860E-A07BE7BE328C}"/>
    <cellStyle name="Comma 2 2 2 2 2 5 5" xfId="4201" xr:uid="{FB8CD519-6927-4692-820E-6F762F93EF4D}"/>
    <cellStyle name="Comma 2 2 2 2 2 5 5 2" xfId="11881" xr:uid="{F277ED56-9DD9-4882-90A0-E2D96DD9D8AD}"/>
    <cellStyle name="Comma 2 2 2 2 2 5 5 2 2" xfId="27241" xr:uid="{D8C86546-00D2-4F06-91E8-F1AFC600110C}"/>
    <cellStyle name="Comma 2 2 2 2 2 5 5 3" xfId="19561" xr:uid="{6B7325D1-36A8-4E8E-A3E4-D6557C90DA66}"/>
    <cellStyle name="Comma 2 2 2 2 2 5 6" xfId="8041" xr:uid="{B4DAE739-26CD-4606-9FFC-E68C5D5B5E87}"/>
    <cellStyle name="Comma 2 2 2 2 2 5 6 2" xfId="23401" xr:uid="{5F077A4B-0B5D-4D4C-8D59-002E128396FD}"/>
    <cellStyle name="Comma 2 2 2 2 2 5 7" xfId="15721" xr:uid="{4056F587-27A8-42D1-9A91-669CE0B5931E}"/>
    <cellStyle name="Comma 2 2 2 2 2 6" xfId="601" xr:uid="{E813585C-2B76-47F5-A84E-30245E4F0149}"/>
    <cellStyle name="Comma 2 2 2 2 2 6 2" xfId="1561" xr:uid="{D07F798F-BB74-40C2-A582-2C4A39A6A539}"/>
    <cellStyle name="Comma 2 2 2 2 2 6 2 2" xfId="3481" xr:uid="{A21EA3FC-0EA0-4CF9-97C0-4DAC537A0C49}"/>
    <cellStyle name="Comma 2 2 2 2 2 6 2 2 2" xfId="7321" xr:uid="{331BFA42-D98F-41F7-A642-DB52E0BC637F}"/>
    <cellStyle name="Comma 2 2 2 2 2 6 2 2 2 2" xfId="15001" xr:uid="{915B309E-E009-4321-AC38-F892705569E1}"/>
    <cellStyle name="Comma 2 2 2 2 2 6 2 2 2 2 2" xfId="30361" xr:uid="{63A41E6A-18C9-44F2-AD93-3051E7102276}"/>
    <cellStyle name="Comma 2 2 2 2 2 6 2 2 2 3" xfId="22681" xr:uid="{15A074F0-B09D-4651-88DE-BDC9A8E24FA0}"/>
    <cellStyle name="Comma 2 2 2 2 2 6 2 2 3" xfId="11161" xr:uid="{8DF25476-4E69-4589-B0D5-7F69429E7217}"/>
    <cellStyle name="Comma 2 2 2 2 2 6 2 2 3 2" xfId="26521" xr:uid="{9981749C-3EB7-4B93-8620-0EC0A181BA48}"/>
    <cellStyle name="Comma 2 2 2 2 2 6 2 2 4" xfId="18841" xr:uid="{A711B5F9-5005-4D53-9387-EE95CFA83D29}"/>
    <cellStyle name="Comma 2 2 2 2 2 6 2 3" xfId="5401" xr:uid="{48D691FC-F51C-491E-ABFF-0A61CF8E806A}"/>
    <cellStyle name="Comma 2 2 2 2 2 6 2 3 2" xfId="13081" xr:uid="{2DBD81F2-65E5-4C09-88D3-C427C25F0D97}"/>
    <cellStyle name="Comma 2 2 2 2 2 6 2 3 2 2" xfId="28441" xr:uid="{830C5137-1F34-4E94-8674-4E7A24B84F01}"/>
    <cellStyle name="Comma 2 2 2 2 2 6 2 3 3" xfId="20761" xr:uid="{BAE50C6E-BC5B-4DE0-8611-ECB86AEB17A0}"/>
    <cellStyle name="Comma 2 2 2 2 2 6 2 4" xfId="9241" xr:uid="{FE35E77C-C4D7-4330-8640-B8865C260D60}"/>
    <cellStyle name="Comma 2 2 2 2 2 6 2 4 2" xfId="24601" xr:uid="{F819E709-162B-4C56-9682-89BAD3E4CA72}"/>
    <cellStyle name="Comma 2 2 2 2 2 6 2 5" xfId="16921" xr:uid="{DFCD59EF-9C70-430E-B6E8-A4D4E7E4E676}"/>
    <cellStyle name="Comma 2 2 2 2 2 6 3" xfId="2521" xr:uid="{D65C5EB0-80E8-4638-8EE9-C654336BED32}"/>
    <cellStyle name="Comma 2 2 2 2 2 6 3 2" xfId="6361" xr:uid="{DDC23A13-5589-4C85-B361-3FDDB8C719C4}"/>
    <cellStyle name="Comma 2 2 2 2 2 6 3 2 2" xfId="14041" xr:uid="{F41BC98B-C862-4B88-89F9-35886B147353}"/>
    <cellStyle name="Comma 2 2 2 2 2 6 3 2 2 2" xfId="29401" xr:uid="{7C795EF7-7E76-4716-AACB-16483722347C}"/>
    <cellStyle name="Comma 2 2 2 2 2 6 3 2 3" xfId="21721" xr:uid="{D53793A1-2886-437E-A552-99DB780448F0}"/>
    <cellStyle name="Comma 2 2 2 2 2 6 3 3" xfId="10201" xr:uid="{E96F8CE0-79F6-4601-9A5D-9560C9921533}"/>
    <cellStyle name="Comma 2 2 2 2 2 6 3 3 2" xfId="25561" xr:uid="{476F5757-3969-46AC-B9C7-A981E1144B69}"/>
    <cellStyle name="Comma 2 2 2 2 2 6 3 4" xfId="17881" xr:uid="{9AAC8927-A503-40B8-A844-CF2FF9BBCB8B}"/>
    <cellStyle name="Comma 2 2 2 2 2 6 4" xfId="4441" xr:uid="{883ABB94-609C-446E-A146-F071073F0316}"/>
    <cellStyle name="Comma 2 2 2 2 2 6 4 2" xfId="12121" xr:uid="{36C96567-2220-4D45-9B49-66C76DC47607}"/>
    <cellStyle name="Comma 2 2 2 2 2 6 4 2 2" xfId="27481" xr:uid="{C855AB96-2C9C-4D53-8F2A-13B66BFC1E10}"/>
    <cellStyle name="Comma 2 2 2 2 2 6 4 3" xfId="19801" xr:uid="{B656221F-A577-48EF-BB14-BE9091B6C50E}"/>
    <cellStyle name="Comma 2 2 2 2 2 6 5" xfId="8281" xr:uid="{E1369337-0B8F-4D29-BE28-67820956672C}"/>
    <cellStyle name="Comma 2 2 2 2 2 6 5 2" xfId="23641" xr:uid="{08D6DB92-5A71-4AE5-88DF-10FBDEDDBA2B}"/>
    <cellStyle name="Comma 2 2 2 2 2 6 6" xfId="15961" xr:uid="{F2798A8F-3F1B-47AC-967A-42560166BBD8}"/>
    <cellStyle name="Comma 2 2 2 2 2 7" xfId="1081" xr:uid="{0C441B22-0D5D-41CF-BCDB-D9BBC93CB98F}"/>
    <cellStyle name="Comma 2 2 2 2 2 7 2" xfId="3001" xr:uid="{E77F5285-2C49-4340-A982-974188A0F283}"/>
    <cellStyle name="Comma 2 2 2 2 2 7 2 2" xfId="6841" xr:uid="{F122174C-A361-4154-A266-A452560A32C1}"/>
    <cellStyle name="Comma 2 2 2 2 2 7 2 2 2" xfId="14521" xr:uid="{903574D3-3CCA-40FD-BA9F-FB0553A54A94}"/>
    <cellStyle name="Comma 2 2 2 2 2 7 2 2 2 2" xfId="29881" xr:uid="{4BD39239-3A58-4719-8C7A-C359844986F1}"/>
    <cellStyle name="Comma 2 2 2 2 2 7 2 2 3" xfId="22201" xr:uid="{4A4A20D1-6B83-4C04-A5DC-5115035F5409}"/>
    <cellStyle name="Comma 2 2 2 2 2 7 2 3" xfId="10681" xr:uid="{DD9F2314-1A4C-4F26-AC5E-24D480EA9199}"/>
    <cellStyle name="Comma 2 2 2 2 2 7 2 3 2" xfId="26041" xr:uid="{9B62F631-A3BB-4345-BBA2-4D45909587FF}"/>
    <cellStyle name="Comma 2 2 2 2 2 7 2 4" xfId="18361" xr:uid="{49DB2561-32E9-4069-9981-93ABF90EDAE1}"/>
    <cellStyle name="Comma 2 2 2 2 2 7 3" xfId="4921" xr:uid="{66F9328F-B8DE-4651-9F1C-82228D247547}"/>
    <cellStyle name="Comma 2 2 2 2 2 7 3 2" xfId="12601" xr:uid="{6E4D1B51-049C-4DC5-897D-04FCB23FA47D}"/>
    <cellStyle name="Comma 2 2 2 2 2 7 3 2 2" xfId="27961" xr:uid="{6ED8EAD0-A476-4702-A60E-73E4103B1CB8}"/>
    <cellStyle name="Comma 2 2 2 2 2 7 3 3" xfId="20281" xr:uid="{76B51CCB-F654-4B23-92C1-D55284871E27}"/>
    <cellStyle name="Comma 2 2 2 2 2 7 4" xfId="8761" xr:uid="{B1F2E703-5F79-4481-81E4-B5EC64A3A280}"/>
    <cellStyle name="Comma 2 2 2 2 2 7 4 2" xfId="24121" xr:uid="{68F395E9-C483-4DCC-B64D-14CDA8DE4CD1}"/>
    <cellStyle name="Comma 2 2 2 2 2 7 5" xfId="16441" xr:uid="{932DB8D2-03A9-4D9D-ACE2-EA8DA6501518}"/>
    <cellStyle name="Comma 2 2 2 2 2 8" xfId="2041" xr:uid="{658D8AB4-CDF8-41C2-846D-79530BE05488}"/>
    <cellStyle name="Comma 2 2 2 2 2 8 2" xfId="5881" xr:uid="{C2EC4507-2307-431A-91B9-CD33D47586CF}"/>
    <cellStyle name="Comma 2 2 2 2 2 8 2 2" xfId="13561" xr:uid="{37AB11CE-1DE3-4C06-AE62-0A8B8C8B5B5D}"/>
    <cellStyle name="Comma 2 2 2 2 2 8 2 2 2" xfId="28921" xr:uid="{857ADD60-50C6-4321-83D1-5E3C66E3EB53}"/>
    <cellStyle name="Comma 2 2 2 2 2 8 2 3" xfId="21241" xr:uid="{3763C062-7FC0-425A-A4B1-404141B8A62F}"/>
    <cellStyle name="Comma 2 2 2 2 2 8 3" xfId="9721" xr:uid="{9851963B-BFCE-4CB6-AAFA-8A6B89DDE9C9}"/>
    <cellStyle name="Comma 2 2 2 2 2 8 3 2" xfId="25081" xr:uid="{5AE6499F-243D-454C-9AA4-F731A2FBF36A}"/>
    <cellStyle name="Comma 2 2 2 2 2 8 4" xfId="17401" xr:uid="{AAE14731-7535-4F10-92C5-E6792229C7C8}"/>
    <cellStyle name="Comma 2 2 2 2 2 9" xfId="3961" xr:uid="{99F50E1E-7D17-4FB8-8D87-BC5BFA7BADCF}"/>
    <cellStyle name="Comma 2 2 2 2 2 9 2" xfId="11641" xr:uid="{1B809B19-90A3-4B5F-9144-0132735A9249}"/>
    <cellStyle name="Comma 2 2 2 2 2 9 2 2" xfId="27001" xr:uid="{B5EC873E-53D3-49ED-A79E-C147CE9B916E}"/>
    <cellStyle name="Comma 2 2 2 2 2 9 3" xfId="19321" xr:uid="{BED425FF-C68F-4BEB-B45A-A2F8A8286EBB}"/>
    <cellStyle name="Comma 2 2 2 2 3" xfId="136" xr:uid="{8FD7DE40-3E7E-445F-9EF3-0FA6ADA9E134}"/>
    <cellStyle name="Comma 2 2 2 2 3 10" xfId="15496" xr:uid="{3133F8E5-1A7A-4642-B983-239E18928CC5}"/>
    <cellStyle name="Comma 2 2 2 2 3 2" xfId="196" xr:uid="{57B2A08D-5E8B-4741-BF62-7C62815A43B9}"/>
    <cellStyle name="Comma 2 2 2 2 3 2 2" xfId="316" xr:uid="{E611F930-3FCE-4273-ADBF-C69B0FF68D0B}"/>
    <cellStyle name="Comma 2 2 2 2 3 2 2 2" xfId="556" xr:uid="{89F0406E-CEC6-463F-8FF6-C948640AEB84}"/>
    <cellStyle name="Comma 2 2 2 2 3 2 2 2 2" xfId="1036" xr:uid="{B2D03139-3EF7-4D8F-9299-1B8AC22B53DA}"/>
    <cellStyle name="Comma 2 2 2 2 3 2 2 2 2 2" xfId="1996" xr:uid="{3F9289CD-A1C8-4543-A411-907DFCA05E22}"/>
    <cellStyle name="Comma 2 2 2 2 3 2 2 2 2 2 2" xfId="3916" xr:uid="{4766EB5C-44F4-4527-A921-3C8F674541A0}"/>
    <cellStyle name="Comma 2 2 2 2 3 2 2 2 2 2 2 2" xfId="7756" xr:uid="{ACF792B5-988B-419E-BF9A-C6AF717F2CA1}"/>
    <cellStyle name="Comma 2 2 2 2 3 2 2 2 2 2 2 2 2" xfId="15436" xr:uid="{293885A8-8320-40D1-A53F-955BB7095733}"/>
    <cellStyle name="Comma 2 2 2 2 3 2 2 2 2 2 2 2 2 2" xfId="30796" xr:uid="{8090BFA1-1C67-4756-99B5-F3E4A58399C0}"/>
    <cellStyle name="Comma 2 2 2 2 3 2 2 2 2 2 2 2 3" xfId="23116" xr:uid="{20B846A3-B2CD-41EF-9ECF-56FE5F95F8B0}"/>
    <cellStyle name="Comma 2 2 2 2 3 2 2 2 2 2 2 3" xfId="11596" xr:uid="{32737B25-CA31-4BEB-8A27-D5352C06AFD3}"/>
    <cellStyle name="Comma 2 2 2 2 3 2 2 2 2 2 2 3 2" xfId="26956" xr:uid="{620E7831-2B81-4547-B0DC-DD77C1F2334D}"/>
    <cellStyle name="Comma 2 2 2 2 3 2 2 2 2 2 2 4" xfId="19276" xr:uid="{FCC54D2C-7D9F-46AC-A1A4-D3E77377BFBA}"/>
    <cellStyle name="Comma 2 2 2 2 3 2 2 2 2 2 3" xfId="5836" xr:uid="{E6CEACD0-F7C6-43B3-9436-735D849A864B}"/>
    <cellStyle name="Comma 2 2 2 2 3 2 2 2 2 2 3 2" xfId="13516" xr:uid="{B2D375FA-C636-4136-8A97-0C24F025B45F}"/>
    <cellStyle name="Comma 2 2 2 2 3 2 2 2 2 2 3 2 2" xfId="28876" xr:uid="{51D70675-A561-451B-9EB8-6D4748B1AD82}"/>
    <cellStyle name="Comma 2 2 2 2 3 2 2 2 2 2 3 3" xfId="21196" xr:uid="{60BFC715-6778-413E-8A29-D7AFE5C2CEE2}"/>
    <cellStyle name="Comma 2 2 2 2 3 2 2 2 2 2 4" xfId="9676" xr:uid="{8751F7FD-64CB-4FEF-8152-8B1F3B1C4F03}"/>
    <cellStyle name="Comma 2 2 2 2 3 2 2 2 2 2 4 2" xfId="25036" xr:uid="{1A6D3556-5556-4139-90F4-2588075A39F9}"/>
    <cellStyle name="Comma 2 2 2 2 3 2 2 2 2 2 5" xfId="17356" xr:uid="{BE576ABE-9DD9-4381-9972-B5AAA2B10FF5}"/>
    <cellStyle name="Comma 2 2 2 2 3 2 2 2 2 3" xfId="2956" xr:uid="{90B191EA-AD3A-4EB9-8EFC-7C581F2A4AB7}"/>
    <cellStyle name="Comma 2 2 2 2 3 2 2 2 2 3 2" xfId="6796" xr:uid="{23227FAD-9560-4009-8E5D-333759BD2B7D}"/>
    <cellStyle name="Comma 2 2 2 2 3 2 2 2 2 3 2 2" xfId="14476" xr:uid="{09C0BEFC-1C55-4F91-9B4C-EF0E5B49C2D2}"/>
    <cellStyle name="Comma 2 2 2 2 3 2 2 2 2 3 2 2 2" xfId="29836" xr:uid="{B3D4CE6C-A1F4-4964-AC64-8B6E82588062}"/>
    <cellStyle name="Comma 2 2 2 2 3 2 2 2 2 3 2 3" xfId="22156" xr:uid="{1E44405B-98E4-48D5-8AA8-AEE12D098013}"/>
    <cellStyle name="Comma 2 2 2 2 3 2 2 2 2 3 3" xfId="10636" xr:uid="{64D4FEE6-8692-4E7C-9ECB-043F35B9DF7B}"/>
    <cellStyle name="Comma 2 2 2 2 3 2 2 2 2 3 3 2" xfId="25996" xr:uid="{39EE60E2-08BA-43B7-AEC9-BFD7564D7126}"/>
    <cellStyle name="Comma 2 2 2 2 3 2 2 2 2 3 4" xfId="18316" xr:uid="{0FFBE9D7-CFD1-494D-AB41-A5E9DA7F8A1A}"/>
    <cellStyle name="Comma 2 2 2 2 3 2 2 2 2 4" xfId="4876" xr:uid="{EF1D2DC8-9229-41E5-B907-42B8874A6699}"/>
    <cellStyle name="Comma 2 2 2 2 3 2 2 2 2 4 2" xfId="12556" xr:uid="{83EC20B4-50F5-4677-A81E-F5F2D4D3C7C2}"/>
    <cellStyle name="Comma 2 2 2 2 3 2 2 2 2 4 2 2" xfId="27916" xr:uid="{E610C256-E346-40A2-B83A-5ABF49345088}"/>
    <cellStyle name="Comma 2 2 2 2 3 2 2 2 2 4 3" xfId="20236" xr:uid="{29A8B5E6-CC7B-4DB2-87BA-686C72CC7B2F}"/>
    <cellStyle name="Comma 2 2 2 2 3 2 2 2 2 5" xfId="8716" xr:uid="{A3CDBD77-A7F9-4133-BC10-365A27A723B1}"/>
    <cellStyle name="Comma 2 2 2 2 3 2 2 2 2 5 2" xfId="24076" xr:uid="{958B8C4D-C372-4A7C-B7BF-7F74811A99E1}"/>
    <cellStyle name="Comma 2 2 2 2 3 2 2 2 2 6" xfId="16396" xr:uid="{FD58ED35-407E-4EF2-A27B-3C1E45E79772}"/>
    <cellStyle name="Comma 2 2 2 2 3 2 2 2 3" xfId="1516" xr:uid="{E507020E-D463-4004-9FD2-3235147B8241}"/>
    <cellStyle name="Comma 2 2 2 2 3 2 2 2 3 2" xfId="3436" xr:uid="{DC7265CF-6EF3-469F-89C1-21981B5DD938}"/>
    <cellStyle name="Comma 2 2 2 2 3 2 2 2 3 2 2" xfId="7276" xr:uid="{0D3F8DBC-B869-4174-A76C-F4C02E361C27}"/>
    <cellStyle name="Comma 2 2 2 2 3 2 2 2 3 2 2 2" xfId="14956" xr:uid="{A8831B88-BB44-4BF1-88CE-645FFE7E9675}"/>
    <cellStyle name="Comma 2 2 2 2 3 2 2 2 3 2 2 2 2" xfId="30316" xr:uid="{80F97C1A-1CAF-40AE-B410-B21D4E4B7D98}"/>
    <cellStyle name="Comma 2 2 2 2 3 2 2 2 3 2 2 3" xfId="22636" xr:uid="{E61921B5-2104-4714-BDD5-B9C5CDFA6FC2}"/>
    <cellStyle name="Comma 2 2 2 2 3 2 2 2 3 2 3" xfId="11116" xr:uid="{54E788F7-F5C0-48C3-BDF9-73C1796493C6}"/>
    <cellStyle name="Comma 2 2 2 2 3 2 2 2 3 2 3 2" xfId="26476" xr:uid="{BE423EB0-A579-490D-A047-5F2FFCEF1D4B}"/>
    <cellStyle name="Comma 2 2 2 2 3 2 2 2 3 2 4" xfId="18796" xr:uid="{C62C5C3C-4873-4EF8-A504-DB11C6534DE8}"/>
    <cellStyle name="Comma 2 2 2 2 3 2 2 2 3 3" xfId="5356" xr:uid="{5283D7BE-9457-4362-B1D0-F1180B46BBE4}"/>
    <cellStyle name="Comma 2 2 2 2 3 2 2 2 3 3 2" xfId="13036" xr:uid="{E25A4A75-586C-43A8-88E4-0F34DE05D815}"/>
    <cellStyle name="Comma 2 2 2 2 3 2 2 2 3 3 2 2" xfId="28396" xr:uid="{2B428CBA-EEC6-43CF-9937-DDE1239D2DAF}"/>
    <cellStyle name="Comma 2 2 2 2 3 2 2 2 3 3 3" xfId="20716" xr:uid="{E6885F2E-EB06-4D7B-8B01-82B387622E09}"/>
    <cellStyle name="Comma 2 2 2 2 3 2 2 2 3 4" xfId="9196" xr:uid="{C6C0855F-925E-4E53-92BC-BF6D0522339A}"/>
    <cellStyle name="Comma 2 2 2 2 3 2 2 2 3 4 2" xfId="24556" xr:uid="{EBDF6B22-8789-446B-B387-EA8B53D72E5E}"/>
    <cellStyle name="Comma 2 2 2 2 3 2 2 2 3 5" xfId="16876" xr:uid="{EBC0E29D-B2E8-49E6-A7E9-5C2D6608507E}"/>
    <cellStyle name="Comma 2 2 2 2 3 2 2 2 4" xfId="2476" xr:uid="{85F33E0A-A942-474E-9BCB-B3B9B972A18C}"/>
    <cellStyle name="Comma 2 2 2 2 3 2 2 2 4 2" xfId="6316" xr:uid="{2DD3D541-8A02-464C-8C24-68B7F7537E48}"/>
    <cellStyle name="Comma 2 2 2 2 3 2 2 2 4 2 2" xfId="13996" xr:uid="{2DCE8293-395C-4750-8FC3-93B5711529AC}"/>
    <cellStyle name="Comma 2 2 2 2 3 2 2 2 4 2 2 2" xfId="29356" xr:uid="{49249F65-A7A5-413E-91E0-017CC0E186A2}"/>
    <cellStyle name="Comma 2 2 2 2 3 2 2 2 4 2 3" xfId="21676" xr:uid="{4A273EF5-91DE-42A9-A572-D29484CD0AF3}"/>
    <cellStyle name="Comma 2 2 2 2 3 2 2 2 4 3" xfId="10156" xr:uid="{F5DD5378-0494-4A81-BE61-9D9B207A05BC}"/>
    <cellStyle name="Comma 2 2 2 2 3 2 2 2 4 3 2" xfId="25516" xr:uid="{F05A83E4-6FDC-4C87-9BAB-0CD3957612D5}"/>
    <cellStyle name="Comma 2 2 2 2 3 2 2 2 4 4" xfId="17836" xr:uid="{F2459228-3AC1-42B1-BCEB-B90715E4B854}"/>
    <cellStyle name="Comma 2 2 2 2 3 2 2 2 5" xfId="4396" xr:uid="{E32C9A45-6EE1-40A6-BFFB-D0CE9D6DA043}"/>
    <cellStyle name="Comma 2 2 2 2 3 2 2 2 5 2" xfId="12076" xr:uid="{F92035CC-3D8A-48FF-B093-471A3ECFE729}"/>
    <cellStyle name="Comma 2 2 2 2 3 2 2 2 5 2 2" xfId="27436" xr:uid="{F65A16C9-3E39-4806-AA34-3B853ECCB3D5}"/>
    <cellStyle name="Comma 2 2 2 2 3 2 2 2 5 3" xfId="19756" xr:uid="{0D403C3C-B7AB-42F1-A25C-0A772AA3CC64}"/>
    <cellStyle name="Comma 2 2 2 2 3 2 2 2 6" xfId="8236" xr:uid="{2AFE0DD8-26CF-41D7-A6D9-B167A27B4677}"/>
    <cellStyle name="Comma 2 2 2 2 3 2 2 2 6 2" xfId="23596" xr:uid="{923D2B45-C518-4EB3-91EC-1197A461CDC4}"/>
    <cellStyle name="Comma 2 2 2 2 3 2 2 2 7" xfId="15916" xr:uid="{87229975-7CE9-48B9-9353-4F9D3B57647A}"/>
    <cellStyle name="Comma 2 2 2 2 3 2 2 3" xfId="796" xr:uid="{055ECD34-C045-4CF3-9B6A-F18AA50EA5E3}"/>
    <cellStyle name="Comma 2 2 2 2 3 2 2 3 2" xfId="1756" xr:uid="{1E176C71-5D8D-4FED-BECC-48995669B283}"/>
    <cellStyle name="Comma 2 2 2 2 3 2 2 3 2 2" xfId="3676" xr:uid="{D38555FE-A2B9-45F0-83B0-0A25AC8B53D6}"/>
    <cellStyle name="Comma 2 2 2 2 3 2 2 3 2 2 2" xfId="7516" xr:uid="{960B7098-B7CE-4182-BB34-55462737B79D}"/>
    <cellStyle name="Comma 2 2 2 2 3 2 2 3 2 2 2 2" xfId="15196" xr:uid="{BF61CD15-C3A3-48FD-9D0E-6561B2E0AABD}"/>
    <cellStyle name="Comma 2 2 2 2 3 2 2 3 2 2 2 2 2" xfId="30556" xr:uid="{EAE9C7D0-D0B1-4952-A289-62B514AFFAA3}"/>
    <cellStyle name="Comma 2 2 2 2 3 2 2 3 2 2 2 3" xfId="22876" xr:uid="{7653C046-6499-477F-97DC-FFC46B71AF5B}"/>
    <cellStyle name="Comma 2 2 2 2 3 2 2 3 2 2 3" xfId="11356" xr:uid="{37584511-0EB4-4ECA-8DB0-8FBB478AA871}"/>
    <cellStyle name="Comma 2 2 2 2 3 2 2 3 2 2 3 2" xfId="26716" xr:uid="{A39D497D-5861-49C3-A6C5-3428D0FB48EB}"/>
    <cellStyle name="Comma 2 2 2 2 3 2 2 3 2 2 4" xfId="19036" xr:uid="{B460E0AC-3329-4508-A20A-775EEF57B4B1}"/>
    <cellStyle name="Comma 2 2 2 2 3 2 2 3 2 3" xfId="5596" xr:uid="{F0BF16E6-BC98-4956-8DBD-970A3A983E99}"/>
    <cellStyle name="Comma 2 2 2 2 3 2 2 3 2 3 2" xfId="13276" xr:uid="{1F421165-2A48-4CE0-9286-B8EFFF1FE6AB}"/>
    <cellStyle name="Comma 2 2 2 2 3 2 2 3 2 3 2 2" xfId="28636" xr:uid="{BE02E8B5-DAF1-486A-AD63-F9FF058B5A40}"/>
    <cellStyle name="Comma 2 2 2 2 3 2 2 3 2 3 3" xfId="20956" xr:uid="{6575B570-B0DA-4124-8DC6-5FCC1CAE5FB3}"/>
    <cellStyle name="Comma 2 2 2 2 3 2 2 3 2 4" xfId="9436" xr:uid="{2DA54291-FE50-4080-B19B-02C290B4FA90}"/>
    <cellStyle name="Comma 2 2 2 2 3 2 2 3 2 4 2" xfId="24796" xr:uid="{BB780FFD-17EA-4355-B973-294FA678A503}"/>
    <cellStyle name="Comma 2 2 2 2 3 2 2 3 2 5" xfId="17116" xr:uid="{C0DDC77A-318F-4F6B-AC6B-16763193CD2D}"/>
    <cellStyle name="Comma 2 2 2 2 3 2 2 3 3" xfId="2716" xr:uid="{78A4D677-118D-45CB-A5A3-89D5E2D2DBF5}"/>
    <cellStyle name="Comma 2 2 2 2 3 2 2 3 3 2" xfId="6556" xr:uid="{1AD5DAA3-F0BC-412A-A216-46072E93F839}"/>
    <cellStyle name="Comma 2 2 2 2 3 2 2 3 3 2 2" xfId="14236" xr:uid="{9014743B-753D-459B-B391-62BBFD10408B}"/>
    <cellStyle name="Comma 2 2 2 2 3 2 2 3 3 2 2 2" xfId="29596" xr:uid="{B4021F81-B772-46AC-95C3-11711437CB54}"/>
    <cellStyle name="Comma 2 2 2 2 3 2 2 3 3 2 3" xfId="21916" xr:uid="{7F84D02E-9417-4B78-90E3-0E79B1A7BA3D}"/>
    <cellStyle name="Comma 2 2 2 2 3 2 2 3 3 3" xfId="10396" xr:uid="{2E3B9304-6C43-4A29-9A75-83D49B1F6733}"/>
    <cellStyle name="Comma 2 2 2 2 3 2 2 3 3 3 2" xfId="25756" xr:uid="{6EFA3F6D-DBCA-4BC4-8238-F4A581312424}"/>
    <cellStyle name="Comma 2 2 2 2 3 2 2 3 3 4" xfId="18076" xr:uid="{2E12058D-B1D2-4757-948E-A91F6D50737F}"/>
    <cellStyle name="Comma 2 2 2 2 3 2 2 3 4" xfId="4636" xr:uid="{12D55DFE-F316-484B-90FD-90A173361AA0}"/>
    <cellStyle name="Comma 2 2 2 2 3 2 2 3 4 2" xfId="12316" xr:uid="{CAB323F7-08F8-4D25-B560-AA4F52D3FA67}"/>
    <cellStyle name="Comma 2 2 2 2 3 2 2 3 4 2 2" xfId="27676" xr:uid="{2B0C3426-5674-4F30-8141-14E2A157F7B5}"/>
    <cellStyle name="Comma 2 2 2 2 3 2 2 3 4 3" xfId="19996" xr:uid="{F2F7CBA3-E450-4709-A21F-258E8C8B2E05}"/>
    <cellStyle name="Comma 2 2 2 2 3 2 2 3 5" xfId="8476" xr:uid="{1B9229B7-489F-4541-90E6-8E9EDB94256E}"/>
    <cellStyle name="Comma 2 2 2 2 3 2 2 3 5 2" xfId="23836" xr:uid="{E37BE544-47E9-4C42-8F80-08CA010F4EEB}"/>
    <cellStyle name="Comma 2 2 2 2 3 2 2 3 6" xfId="16156" xr:uid="{27D54434-353F-42D6-A7EE-1DAE2CD7C89A}"/>
    <cellStyle name="Comma 2 2 2 2 3 2 2 4" xfId="1276" xr:uid="{AFB2AF40-4FC7-4677-9B18-FF12851949E8}"/>
    <cellStyle name="Comma 2 2 2 2 3 2 2 4 2" xfId="3196" xr:uid="{FC258FEF-3A33-4480-B847-EB35F2F542D1}"/>
    <cellStyle name="Comma 2 2 2 2 3 2 2 4 2 2" xfId="7036" xr:uid="{5C6F0B32-222E-446F-8E0C-04D22FA94D41}"/>
    <cellStyle name="Comma 2 2 2 2 3 2 2 4 2 2 2" xfId="14716" xr:uid="{A10B02A8-592B-4BA2-9EFF-BD265C5873AE}"/>
    <cellStyle name="Comma 2 2 2 2 3 2 2 4 2 2 2 2" xfId="30076" xr:uid="{EB1B6599-0F4A-4BA1-93B6-42D492964C9A}"/>
    <cellStyle name="Comma 2 2 2 2 3 2 2 4 2 2 3" xfId="22396" xr:uid="{C0CDCD2B-EACF-464B-ABB1-6950A92B7A09}"/>
    <cellStyle name="Comma 2 2 2 2 3 2 2 4 2 3" xfId="10876" xr:uid="{97A48389-42EB-4E08-A2F6-177BB1F95EF8}"/>
    <cellStyle name="Comma 2 2 2 2 3 2 2 4 2 3 2" xfId="26236" xr:uid="{0B9D1F42-F2FE-4ED4-9A67-1D2E62DF266E}"/>
    <cellStyle name="Comma 2 2 2 2 3 2 2 4 2 4" xfId="18556" xr:uid="{F289452B-4A63-417D-9EAD-23130D0517C1}"/>
    <cellStyle name="Comma 2 2 2 2 3 2 2 4 3" xfId="5116" xr:uid="{8856F6D6-C55B-415C-92C5-FFDF0F6000E0}"/>
    <cellStyle name="Comma 2 2 2 2 3 2 2 4 3 2" xfId="12796" xr:uid="{51A915F9-EC14-49D9-A2F5-8079DB9740B2}"/>
    <cellStyle name="Comma 2 2 2 2 3 2 2 4 3 2 2" xfId="28156" xr:uid="{4C2044BE-D9A5-4F46-B78A-02BC4BB6EED1}"/>
    <cellStyle name="Comma 2 2 2 2 3 2 2 4 3 3" xfId="20476" xr:uid="{A8E2737F-95C3-4400-B618-CEBEC9AD98F1}"/>
    <cellStyle name="Comma 2 2 2 2 3 2 2 4 4" xfId="8956" xr:uid="{10C08A76-1B4F-42FF-A0B2-A6F4DAE94A79}"/>
    <cellStyle name="Comma 2 2 2 2 3 2 2 4 4 2" xfId="24316" xr:uid="{BEE85D6E-DD62-494B-A8CD-0579FA6D16FC}"/>
    <cellStyle name="Comma 2 2 2 2 3 2 2 4 5" xfId="16636" xr:uid="{41BF0B91-0D86-44CB-85A9-508A5C606936}"/>
    <cellStyle name="Comma 2 2 2 2 3 2 2 5" xfId="2236" xr:uid="{34758DD9-2F81-4B4B-B995-032A77097EFA}"/>
    <cellStyle name="Comma 2 2 2 2 3 2 2 5 2" xfId="6076" xr:uid="{FE140843-6B34-454B-B90C-1D298BA2F50C}"/>
    <cellStyle name="Comma 2 2 2 2 3 2 2 5 2 2" xfId="13756" xr:uid="{DC5908F4-ECF2-432C-98AC-BFE722E2A071}"/>
    <cellStyle name="Comma 2 2 2 2 3 2 2 5 2 2 2" xfId="29116" xr:uid="{524DF58A-511A-4BA3-A912-1EB5FF87394C}"/>
    <cellStyle name="Comma 2 2 2 2 3 2 2 5 2 3" xfId="21436" xr:uid="{AAB8DE66-B55D-4F5B-AEED-3AA369F6DA35}"/>
    <cellStyle name="Comma 2 2 2 2 3 2 2 5 3" xfId="9916" xr:uid="{B3BC34BD-75F7-406F-BD77-3A513A382B15}"/>
    <cellStyle name="Comma 2 2 2 2 3 2 2 5 3 2" xfId="25276" xr:uid="{7F5E3465-C0B3-476E-9D6D-4810DC380813}"/>
    <cellStyle name="Comma 2 2 2 2 3 2 2 5 4" xfId="17596" xr:uid="{231E6DCF-4959-4A13-AB7E-448A641F9B3E}"/>
    <cellStyle name="Comma 2 2 2 2 3 2 2 6" xfId="4156" xr:uid="{32E7057F-DCA8-4032-9E92-804C5D0FA947}"/>
    <cellStyle name="Comma 2 2 2 2 3 2 2 6 2" xfId="11836" xr:uid="{56E4AE12-FD26-42DB-A115-F8244C47EDD9}"/>
    <cellStyle name="Comma 2 2 2 2 3 2 2 6 2 2" xfId="27196" xr:uid="{9BFB2C93-BA84-4C1D-A1B6-4EF1E783F28C}"/>
    <cellStyle name="Comma 2 2 2 2 3 2 2 6 3" xfId="19516" xr:uid="{C3E706ED-B6D4-46F2-B70E-C9D6F6CB58AC}"/>
    <cellStyle name="Comma 2 2 2 2 3 2 2 7" xfId="7996" xr:uid="{BD56021A-F54C-4318-909A-BFF76846ED66}"/>
    <cellStyle name="Comma 2 2 2 2 3 2 2 7 2" xfId="23356" xr:uid="{DC00D4BB-4C7C-4354-96A5-500742AE2ED2}"/>
    <cellStyle name="Comma 2 2 2 2 3 2 2 8" xfId="15676" xr:uid="{C267E884-6080-42BD-8D94-CAE8C43AEED0}"/>
    <cellStyle name="Comma 2 2 2 2 3 2 3" xfId="436" xr:uid="{4DFA3D1A-AFF1-436C-AC06-F432E7815A02}"/>
    <cellStyle name="Comma 2 2 2 2 3 2 3 2" xfId="916" xr:uid="{D1472D47-E8AD-4472-8D6A-9A2ADF25081F}"/>
    <cellStyle name="Comma 2 2 2 2 3 2 3 2 2" xfId="1876" xr:uid="{3B647144-331D-4766-961E-855FA75C43FE}"/>
    <cellStyle name="Comma 2 2 2 2 3 2 3 2 2 2" xfId="3796" xr:uid="{1E636832-219F-4F4C-86F3-FD2FAD0770BE}"/>
    <cellStyle name="Comma 2 2 2 2 3 2 3 2 2 2 2" xfId="7636" xr:uid="{59637658-3D6A-4908-BC70-8DFA1D915A89}"/>
    <cellStyle name="Comma 2 2 2 2 3 2 3 2 2 2 2 2" xfId="15316" xr:uid="{6A9A2BE2-07F5-445E-AFB2-451C337B2986}"/>
    <cellStyle name="Comma 2 2 2 2 3 2 3 2 2 2 2 2 2" xfId="30676" xr:uid="{FCE98110-996E-4846-9E15-8AA2D22F4AEE}"/>
    <cellStyle name="Comma 2 2 2 2 3 2 3 2 2 2 2 3" xfId="22996" xr:uid="{B0DEEFCB-1FB2-43ED-877C-A922B5482334}"/>
    <cellStyle name="Comma 2 2 2 2 3 2 3 2 2 2 3" xfId="11476" xr:uid="{CDF6B348-1D1A-4FC1-A257-AD7841BC2CC5}"/>
    <cellStyle name="Comma 2 2 2 2 3 2 3 2 2 2 3 2" xfId="26836" xr:uid="{C20D9872-EBEB-49B5-B2FD-0B29865253FA}"/>
    <cellStyle name="Comma 2 2 2 2 3 2 3 2 2 2 4" xfId="19156" xr:uid="{5EA7C03A-D092-4111-BD52-8DC472EACCE1}"/>
    <cellStyle name="Comma 2 2 2 2 3 2 3 2 2 3" xfId="5716" xr:uid="{64F5CCE2-260D-4EDF-8DD0-787AC4BE81D1}"/>
    <cellStyle name="Comma 2 2 2 2 3 2 3 2 2 3 2" xfId="13396" xr:uid="{4C5F8C64-892E-4CCD-B169-57BDF31641D9}"/>
    <cellStyle name="Comma 2 2 2 2 3 2 3 2 2 3 2 2" xfId="28756" xr:uid="{5DA818C0-B624-47AC-A48D-1A88B83E3B02}"/>
    <cellStyle name="Comma 2 2 2 2 3 2 3 2 2 3 3" xfId="21076" xr:uid="{051F6411-0C74-46F4-AEE5-5545F0B1074E}"/>
    <cellStyle name="Comma 2 2 2 2 3 2 3 2 2 4" xfId="9556" xr:uid="{23E8EF1E-3A7E-45A2-BA2C-283E71AF568A}"/>
    <cellStyle name="Comma 2 2 2 2 3 2 3 2 2 4 2" xfId="24916" xr:uid="{F7173ED2-6EB5-421C-9881-5E547F8F0916}"/>
    <cellStyle name="Comma 2 2 2 2 3 2 3 2 2 5" xfId="17236" xr:uid="{E04A2686-2BEE-45A8-BD18-FAF3F767721C}"/>
    <cellStyle name="Comma 2 2 2 2 3 2 3 2 3" xfId="2836" xr:uid="{8F6ABD17-FE5E-42DF-A684-8AAD31DB0B09}"/>
    <cellStyle name="Comma 2 2 2 2 3 2 3 2 3 2" xfId="6676" xr:uid="{BC9A6F72-ACB3-42CB-8DA9-1EE12C7D7531}"/>
    <cellStyle name="Comma 2 2 2 2 3 2 3 2 3 2 2" xfId="14356" xr:uid="{8B833240-FA6A-4DD9-B478-92228A198574}"/>
    <cellStyle name="Comma 2 2 2 2 3 2 3 2 3 2 2 2" xfId="29716" xr:uid="{38E63A70-463E-419D-87A5-1A3A819B001A}"/>
    <cellStyle name="Comma 2 2 2 2 3 2 3 2 3 2 3" xfId="22036" xr:uid="{5577766A-5D20-40E8-BF2A-6EB66CFEF5B4}"/>
    <cellStyle name="Comma 2 2 2 2 3 2 3 2 3 3" xfId="10516" xr:uid="{D042ED5E-8F6B-4719-80E0-E6E9AFB0F2E2}"/>
    <cellStyle name="Comma 2 2 2 2 3 2 3 2 3 3 2" xfId="25876" xr:uid="{31DE7974-C4F8-4593-A43E-18CB5B878773}"/>
    <cellStyle name="Comma 2 2 2 2 3 2 3 2 3 4" xfId="18196" xr:uid="{0B7220A3-D674-406F-9240-7113665720D0}"/>
    <cellStyle name="Comma 2 2 2 2 3 2 3 2 4" xfId="4756" xr:uid="{8900B712-FC29-4809-9E97-8229B71714D8}"/>
    <cellStyle name="Comma 2 2 2 2 3 2 3 2 4 2" xfId="12436" xr:uid="{A70E6EDC-3902-4626-8FBF-B150D0BA0B3D}"/>
    <cellStyle name="Comma 2 2 2 2 3 2 3 2 4 2 2" xfId="27796" xr:uid="{15A56670-238A-4333-B373-7105F438DAFE}"/>
    <cellStyle name="Comma 2 2 2 2 3 2 3 2 4 3" xfId="20116" xr:uid="{D78756B5-6254-40A7-B2DD-D5284EE3F3B0}"/>
    <cellStyle name="Comma 2 2 2 2 3 2 3 2 5" xfId="8596" xr:uid="{7A43E076-04E0-4CBD-8AAC-AA7C61FB53AB}"/>
    <cellStyle name="Comma 2 2 2 2 3 2 3 2 5 2" xfId="23956" xr:uid="{17B9107D-73DE-43D7-AA5C-E752C574FAE4}"/>
    <cellStyle name="Comma 2 2 2 2 3 2 3 2 6" xfId="16276" xr:uid="{74963DD3-A43B-4614-A246-14BE0D88D03D}"/>
    <cellStyle name="Comma 2 2 2 2 3 2 3 3" xfId="1396" xr:uid="{95858D74-D856-4B9D-BD8D-B43D8F81905A}"/>
    <cellStyle name="Comma 2 2 2 2 3 2 3 3 2" xfId="3316" xr:uid="{580D5FBE-C606-45FB-B883-97D3A37E9F47}"/>
    <cellStyle name="Comma 2 2 2 2 3 2 3 3 2 2" xfId="7156" xr:uid="{F6768426-6206-4432-97E0-937FCC087F73}"/>
    <cellStyle name="Comma 2 2 2 2 3 2 3 3 2 2 2" xfId="14836" xr:uid="{010BAAA3-41FE-43EF-A8B5-A4AD53E8BF65}"/>
    <cellStyle name="Comma 2 2 2 2 3 2 3 3 2 2 2 2" xfId="30196" xr:uid="{EAC2CB7D-7F27-4D92-9CB5-DFE59F49EF01}"/>
    <cellStyle name="Comma 2 2 2 2 3 2 3 3 2 2 3" xfId="22516" xr:uid="{D88F9616-7651-4099-BF38-DE8AA756DD32}"/>
    <cellStyle name="Comma 2 2 2 2 3 2 3 3 2 3" xfId="10996" xr:uid="{BF6093FB-264D-48F3-BE27-B5BBEE7E1E22}"/>
    <cellStyle name="Comma 2 2 2 2 3 2 3 3 2 3 2" xfId="26356" xr:uid="{6A84CD01-C93C-431E-81AC-E43529DB28E2}"/>
    <cellStyle name="Comma 2 2 2 2 3 2 3 3 2 4" xfId="18676" xr:uid="{E44BDFB3-0D7D-44A0-A72E-74BF4834A6FB}"/>
    <cellStyle name="Comma 2 2 2 2 3 2 3 3 3" xfId="5236" xr:uid="{CFE87292-B6E0-4226-9B65-D35E4F0BBB5A}"/>
    <cellStyle name="Comma 2 2 2 2 3 2 3 3 3 2" xfId="12916" xr:uid="{2B29D86F-5481-4928-8B44-16A78F39CEE2}"/>
    <cellStyle name="Comma 2 2 2 2 3 2 3 3 3 2 2" xfId="28276" xr:uid="{5D181BB2-F621-4BDB-906E-FDCF781991A5}"/>
    <cellStyle name="Comma 2 2 2 2 3 2 3 3 3 3" xfId="20596" xr:uid="{C40ECED7-317E-49A7-9C27-4F4C8B413C10}"/>
    <cellStyle name="Comma 2 2 2 2 3 2 3 3 4" xfId="9076" xr:uid="{9C53A527-7EC2-4459-B504-6027280889FF}"/>
    <cellStyle name="Comma 2 2 2 2 3 2 3 3 4 2" xfId="24436" xr:uid="{723750FA-7A75-428F-9E15-3B8FD652AB7A}"/>
    <cellStyle name="Comma 2 2 2 2 3 2 3 3 5" xfId="16756" xr:uid="{E1E3F277-680F-4FDE-A1AA-B625FCDA8102}"/>
    <cellStyle name="Comma 2 2 2 2 3 2 3 4" xfId="2356" xr:uid="{52291298-8191-409D-984B-6EFFEDA0F773}"/>
    <cellStyle name="Comma 2 2 2 2 3 2 3 4 2" xfId="6196" xr:uid="{DC98F9C0-5697-463C-A8D2-C34AC35F5AB0}"/>
    <cellStyle name="Comma 2 2 2 2 3 2 3 4 2 2" xfId="13876" xr:uid="{985248BB-56C2-47B7-AD65-45817381FC47}"/>
    <cellStyle name="Comma 2 2 2 2 3 2 3 4 2 2 2" xfId="29236" xr:uid="{C5ED5E6A-6787-4DFA-AEA5-F7D0B5480E66}"/>
    <cellStyle name="Comma 2 2 2 2 3 2 3 4 2 3" xfId="21556" xr:uid="{A78EF449-1C00-4BE1-9194-64ADE6B94232}"/>
    <cellStyle name="Comma 2 2 2 2 3 2 3 4 3" xfId="10036" xr:uid="{B58ECFA4-2282-45D4-B92D-7E3ED7FAE6EF}"/>
    <cellStyle name="Comma 2 2 2 2 3 2 3 4 3 2" xfId="25396" xr:uid="{F65C44F8-4B94-46AD-AD2D-A4ABB13F5048}"/>
    <cellStyle name="Comma 2 2 2 2 3 2 3 4 4" xfId="17716" xr:uid="{77C5AF41-F975-4E6A-A956-A1EAD989FAE1}"/>
    <cellStyle name="Comma 2 2 2 2 3 2 3 5" xfId="4276" xr:uid="{6C32B278-7857-4725-8558-0D65891B9871}"/>
    <cellStyle name="Comma 2 2 2 2 3 2 3 5 2" xfId="11956" xr:uid="{B5AA8DCF-4EC6-4218-9ED3-5D295498B48C}"/>
    <cellStyle name="Comma 2 2 2 2 3 2 3 5 2 2" xfId="27316" xr:uid="{0289D265-CF7F-4C21-84E1-82AA4BCAFF08}"/>
    <cellStyle name="Comma 2 2 2 2 3 2 3 5 3" xfId="19636" xr:uid="{B9745925-5D76-4BDC-8D0D-33E8CC4A5DCD}"/>
    <cellStyle name="Comma 2 2 2 2 3 2 3 6" xfId="8116" xr:uid="{E27F864E-F535-48C4-9720-D3B3EC9C6B63}"/>
    <cellStyle name="Comma 2 2 2 2 3 2 3 6 2" xfId="23476" xr:uid="{F382CE6C-990B-42A7-8525-4F26B249FE5C}"/>
    <cellStyle name="Comma 2 2 2 2 3 2 3 7" xfId="15796" xr:uid="{EF0BEC7C-4B1C-42CC-81D2-D3FDDD72F33F}"/>
    <cellStyle name="Comma 2 2 2 2 3 2 4" xfId="676" xr:uid="{2C96443D-A1D2-4C43-B311-8F6D211A562B}"/>
    <cellStyle name="Comma 2 2 2 2 3 2 4 2" xfId="1636" xr:uid="{1D58DB90-1D77-46B6-A6D7-1F018CCF1151}"/>
    <cellStyle name="Comma 2 2 2 2 3 2 4 2 2" xfId="3556" xr:uid="{DEA5ACDB-EE12-4BFF-A5FE-3689BD5C18EB}"/>
    <cellStyle name="Comma 2 2 2 2 3 2 4 2 2 2" xfId="7396" xr:uid="{EB499C83-0FC8-425E-83E0-0AE3F33420B2}"/>
    <cellStyle name="Comma 2 2 2 2 3 2 4 2 2 2 2" xfId="15076" xr:uid="{E8B3DA5F-2C00-4866-9CAD-45A47AE90DA8}"/>
    <cellStyle name="Comma 2 2 2 2 3 2 4 2 2 2 2 2" xfId="30436" xr:uid="{4F106052-DA42-4B50-A81C-D2DF73C968FF}"/>
    <cellStyle name="Comma 2 2 2 2 3 2 4 2 2 2 3" xfId="22756" xr:uid="{9A83042B-0046-4EFB-985E-7588DF796F0B}"/>
    <cellStyle name="Comma 2 2 2 2 3 2 4 2 2 3" xfId="11236" xr:uid="{6CADC4AB-9945-4FF5-BBEF-F21BDF8A346D}"/>
    <cellStyle name="Comma 2 2 2 2 3 2 4 2 2 3 2" xfId="26596" xr:uid="{8CD6ED1E-2ADA-4442-BECE-29FDC98334A8}"/>
    <cellStyle name="Comma 2 2 2 2 3 2 4 2 2 4" xfId="18916" xr:uid="{B0384E53-E77C-4501-8E36-85A82F1E544E}"/>
    <cellStyle name="Comma 2 2 2 2 3 2 4 2 3" xfId="5476" xr:uid="{E5DE9959-0CD6-4AA5-8CE1-BB431AC763CA}"/>
    <cellStyle name="Comma 2 2 2 2 3 2 4 2 3 2" xfId="13156" xr:uid="{4E48076F-94B3-4275-8E5A-4C3AC4EB2597}"/>
    <cellStyle name="Comma 2 2 2 2 3 2 4 2 3 2 2" xfId="28516" xr:uid="{8B3369B9-840C-47A4-A80B-3DB56EDA40E6}"/>
    <cellStyle name="Comma 2 2 2 2 3 2 4 2 3 3" xfId="20836" xr:uid="{734E197B-B2B1-43E3-8E56-53CBC562C789}"/>
    <cellStyle name="Comma 2 2 2 2 3 2 4 2 4" xfId="9316" xr:uid="{20B263C4-11DF-482A-A284-818BD2961FF4}"/>
    <cellStyle name="Comma 2 2 2 2 3 2 4 2 4 2" xfId="24676" xr:uid="{B671F053-A089-424F-887E-624D26D6FD7A}"/>
    <cellStyle name="Comma 2 2 2 2 3 2 4 2 5" xfId="16996" xr:uid="{00290223-ABF7-4A8E-B97C-8E414EB8609E}"/>
    <cellStyle name="Comma 2 2 2 2 3 2 4 3" xfId="2596" xr:uid="{343E8517-EAD5-4691-B531-334F662DBD16}"/>
    <cellStyle name="Comma 2 2 2 2 3 2 4 3 2" xfId="6436" xr:uid="{280F73B7-99EA-42CF-AC21-4A8B40EC652E}"/>
    <cellStyle name="Comma 2 2 2 2 3 2 4 3 2 2" xfId="14116" xr:uid="{43EEFA0F-958F-46B3-9C44-6A59C427D1AD}"/>
    <cellStyle name="Comma 2 2 2 2 3 2 4 3 2 2 2" xfId="29476" xr:uid="{8A7434E5-A54C-4A0D-9DC8-2E1B7EABFE7A}"/>
    <cellStyle name="Comma 2 2 2 2 3 2 4 3 2 3" xfId="21796" xr:uid="{29E9F646-F8C5-4411-A485-D3503343E1C7}"/>
    <cellStyle name="Comma 2 2 2 2 3 2 4 3 3" xfId="10276" xr:uid="{9F1E76B2-1167-4DCD-8F90-BEC5699C56A3}"/>
    <cellStyle name="Comma 2 2 2 2 3 2 4 3 3 2" xfId="25636" xr:uid="{044350B0-E9AD-4BD0-9A28-C13818776DEF}"/>
    <cellStyle name="Comma 2 2 2 2 3 2 4 3 4" xfId="17956" xr:uid="{219AD297-DF79-48D9-A580-58465FEE7DD7}"/>
    <cellStyle name="Comma 2 2 2 2 3 2 4 4" xfId="4516" xr:uid="{E8FAAF6E-BAC9-4BB1-8AED-D26664AA4426}"/>
    <cellStyle name="Comma 2 2 2 2 3 2 4 4 2" xfId="12196" xr:uid="{EABC11D9-A3A4-453F-9F88-DA6F090C4FE7}"/>
    <cellStyle name="Comma 2 2 2 2 3 2 4 4 2 2" xfId="27556" xr:uid="{EB765FF9-4A1E-4230-A48E-2A4D6FF24FBD}"/>
    <cellStyle name="Comma 2 2 2 2 3 2 4 4 3" xfId="19876" xr:uid="{F7A51B74-7618-4484-A095-4FD7A0C4C5A5}"/>
    <cellStyle name="Comma 2 2 2 2 3 2 4 5" xfId="8356" xr:uid="{DBE05A63-F192-4CC2-A398-C9A0D68AA1C4}"/>
    <cellStyle name="Comma 2 2 2 2 3 2 4 5 2" xfId="23716" xr:uid="{E16B6CAE-2BFC-45ED-8690-1950C9A645DF}"/>
    <cellStyle name="Comma 2 2 2 2 3 2 4 6" xfId="16036" xr:uid="{8C6EA762-2077-47A9-9EAF-0BBF9EAF6735}"/>
    <cellStyle name="Comma 2 2 2 2 3 2 5" xfId="1156" xr:uid="{20803157-FCDE-4B9C-8262-59D44493A4A4}"/>
    <cellStyle name="Comma 2 2 2 2 3 2 5 2" xfId="3076" xr:uid="{1809E589-36BA-4C64-AD12-21212CDC410C}"/>
    <cellStyle name="Comma 2 2 2 2 3 2 5 2 2" xfId="6916" xr:uid="{E48D87C5-61BE-4E5A-B095-EF48A23593F2}"/>
    <cellStyle name="Comma 2 2 2 2 3 2 5 2 2 2" xfId="14596" xr:uid="{DE486BCA-24F3-4C09-B409-0FB08BF9EEFE}"/>
    <cellStyle name="Comma 2 2 2 2 3 2 5 2 2 2 2" xfId="29956" xr:uid="{EB2C7392-0EDB-446B-B81E-3829D5B3EABB}"/>
    <cellStyle name="Comma 2 2 2 2 3 2 5 2 2 3" xfId="22276" xr:uid="{40B27227-18A5-43C1-94CE-03C1CD4B8896}"/>
    <cellStyle name="Comma 2 2 2 2 3 2 5 2 3" xfId="10756" xr:uid="{C97B4BA3-26F9-4BAC-9B57-6548F1D24A46}"/>
    <cellStyle name="Comma 2 2 2 2 3 2 5 2 3 2" xfId="26116" xr:uid="{7CF6A87B-E5F9-4580-810A-9DFD9EA93A49}"/>
    <cellStyle name="Comma 2 2 2 2 3 2 5 2 4" xfId="18436" xr:uid="{DCDE0038-3F17-41AE-A22F-81FAE49C81AC}"/>
    <cellStyle name="Comma 2 2 2 2 3 2 5 3" xfId="4996" xr:uid="{C56F9A3A-F557-458A-ABF3-B3261DBBDCA0}"/>
    <cellStyle name="Comma 2 2 2 2 3 2 5 3 2" xfId="12676" xr:uid="{E3D583EB-337B-420B-96BD-11AF86AB487F}"/>
    <cellStyle name="Comma 2 2 2 2 3 2 5 3 2 2" xfId="28036" xr:uid="{A4CF0C39-7732-45F9-89DD-55E35DBBCA28}"/>
    <cellStyle name="Comma 2 2 2 2 3 2 5 3 3" xfId="20356" xr:uid="{BEB0C33F-7BF5-46D2-8F3F-0C4F18188729}"/>
    <cellStyle name="Comma 2 2 2 2 3 2 5 4" xfId="8836" xr:uid="{75789C2A-F5D0-49A6-8C82-64B465936262}"/>
    <cellStyle name="Comma 2 2 2 2 3 2 5 4 2" xfId="24196" xr:uid="{2D12EAAB-5B83-452A-8296-73471C8C1B3E}"/>
    <cellStyle name="Comma 2 2 2 2 3 2 5 5" xfId="16516" xr:uid="{89AEDE42-E8B2-45AF-8652-6712440041A9}"/>
    <cellStyle name="Comma 2 2 2 2 3 2 6" xfId="2116" xr:uid="{BF636BA8-E210-4CEC-A6CA-97C92D41AFB5}"/>
    <cellStyle name="Comma 2 2 2 2 3 2 6 2" xfId="5956" xr:uid="{DF9A65F9-CF03-4899-8BB8-42A0826BBAAE}"/>
    <cellStyle name="Comma 2 2 2 2 3 2 6 2 2" xfId="13636" xr:uid="{C0E532E5-ECAB-48CF-97C6-C164884B1E44}"/>
    <cellStyle name="Comma 2 2 2 2 3 2 6 2 2 2" xfId="28996" xr:uid="{8357CF29-5528-4A6A-8CE5-DF73EB92C9E7}"/>
    <cellStyle name="Comma 2 2 2 2 3 2 6 2 3" xfId="21316" xr:uid="{6E6801A0-2981-4AD7-B0C2-8A17B3469759}"/>
    <cellStyle name="Comma 2 2 2 2 3 2 6 3" xfId="9796" xr:uid="{7137FD82-000E-4C1F-9320-240121373D7D}"/>
    <cellStyle name="Comma 2 2 2 2 3 2 6 3 2" xfId="25156" xr:uid="{DDA177B9-F269-4DD4-8A45-60CEB8CA3453}"/>
    <cellStyle name="Comma 2 2 2 2 3 2 6 4" xfId="17476" xr:uid="{19DCE06D-A4B5-4071-8C06-D60B160739C7}"/>
    <cellStyle name="Comma 2 2 2 2 3 2 7" xfId="4036" xr:uid="{B7775349-84E9-45F3-86A8-6F494676AB88}"/>
    <cellStyle name="Comma 2 2 2 2 3 2 7 2" xfId="11716" xr:uid="{A1B15FD5-9DC3-4EDB-911F-7742D764962D}"/>
    <cellStyle name="Comma 2 2 2 2 3 2 7 2 2" xfId="27076" xr:uid="{862C4ADF-BA40-43F5-9B00-7282378BAEF8}"/>
    <cellStyle name="Comma 2 2 2 2 3 2 7 3" xfId="19396" xr:uid="{7ECC387F-FE6C-4463-A781-75A57BF687D5}"/>
    <cellStyle name="Comma 2 2 2 2 3 2 8" xfId="7876" xr:uid="{63A1949A-938C-4DE8-84AC-BA910CEAA9A6}"/>
    <cellStyle name="Comma 2 2 2 2 3 2 8 2" xfId="23236" xr:uid="{2F6F1494-B083-4BB7-89E8-B4757754E175}"/>
    <cellStyle name="Comma 2 2 2 2 3 2 9" xfId="15556" xr:uid="{D5D4BECD-7832-41DE-A7A5-D86A84913E45}"/>
    <cellStyle name="Comma 2 2 2 2 3 3" xfId="256" xr:uid="{91EEF7CB-24B1-4E67-BB11-B15818D2E3EB}"/>
    <cellStyle name="Comma 2 2 2 2 3 3 2" xfId="496" xr:uid="{C2314460-CB5C-4F9C-A0D3-8251416EAEC8}"/>
    <cellStyle name="Comma 2 2 2 2 3 3 2 2" xfId="976" xr:uid="{B0634DA4-A478-4399-9DFB-C50D2AB58405}"/>
    <cellStyle name="Comma 2 2 2 2 3 3 2 2 2" xfId="1936" xr:uid="{D0F43B76-9A77-4AF5-ADDB-264ADDB2DCFB}"/>
    <cellStyle name="Comma 2 2 2 2 3 3 2 2 2 2" xfId="3856" xr:uid="{583325F4-2AA8-4405-AFD0-54ECA850C62C}"/>
    <cellStyle name="Comma 2 2 2 2 3 3 2 2 2 2 2" xfId="7696" xr:uid="{6279AA57-02EE-403D-BE66-57308741E6EB}"/>
    <cellStyle name="Comma 2 2 2 2 3 3 2 2 2 2 2 2" xfId="15376" xr:uid="{F36270DD-8B75-4B49-894F-61738F2895A8}"/>
    <cellStyle name="Comma 2 2 2 2 3 3 2 2 2 2 2 2 2" xfId="30736" xr:uid="{07C69FE5-3E8D-4AE8-A5CC-550F3DF87384}"/>
    <cellStyle name="Comma 2 2 2 2 3 3 2 2 2 2 2 3" xfId="23056" xr:uid="{663B2588-8D01-44D9-ACF4-77CC8E96D24A}"/>
    <cellStyle name="Comma 2 2 2 2 3 3 2 2 2 2 3" xfId="11536" xr:uid="{1767F15B-2656-4C4F-A155-F3E224B59118}"/>
    <cellStyle name="Comma 2 2 2 2 3 3 2 2 2 2 3 2" xfId="26896" xr:uid="{1A81A53E-135D-499D-A53F-CAB1ACAA45A2}"/>
    <cellStyle name="Comma 2 2 2 2 3 3 2 2 2 2 4" xfId="19216" xr:uid="{7EDE89A9-F10F-428B-B463-64E61AB771F1}"/>
    <cellStyle name="Comma 2 2 2 2 3 3 2 2 2 3" xfId="5776" xr:uid="{794444ED-57D7-48AD-AA49-0A884DC08A88}"/>
    <cellStyle name="Comma 2 2 2 2 3 3 2 2 2 3 2" xfId="13456" xr:uid="{028462CC-70D4-4BC3-8430-A54BE3B38475}"/>
    <cellStyle name="Comma 2 2 2 2 3 3 2 2 2 3 2 2" xfId="28816" xr:uid="{31815FA3-9128-448C-92B9-948901C3BA61}"/>
    <cellStyle name="Comma 2 2 2 2 3 3 2 2 2 3 3" xfId="21136" xr:uid="{8C2F9837-DE66-4389-AA53-FE7BEADB5A14}"/>
    <cellStyle name="Comma 2 2 2 2 3 3 2 2 2 4" xfId="9616" xr:uid="{FD058465-02D4-4489-8FCD-4DCA528B3799}"/>
    <cellStyle name="Comma 2 2 2 2 3 3 2 2 2 4 2" xfId="24976" xr:uid="{8C8DAC4B-1CF8-474C-BFB9-B7C705D25338}"/>
    <cellStyle name="Comma 2 2 2 2 3 3 2 2 2 5" xfId="17296" xr:uid="{D7A0096B-4BEC-4CE2-BE16-47FB273CCC2D}"/>
    <cellStyle name="Comma 2 2 2 2 3 3 2 2 3" xfId="2896" xr:uid="{A045A42A-CF26-4B12-8BF0-1DD3CEA94836}"/>
    <cellStyle name="Comma 2 2 2 2 3 3 2 2 3 2" xfId="6736" xr:uid="{6952078D-3E18-4A52-9D6F-5BB9B73AA1E4}"/>
    <cellStyle name="Comma 2 2 2 2 3 3 2 2 3 2 2" xfId="14416" xr:uid="{8BD49BBB-9502-4815-A7DC-ACEBC0C2E308}"/>
    <cellStyle name="Comma 2 2 2 2 3 3 2 2 3 2 2 2" xfId="29776" xr:uid="{428341D0-C6A7-43F2-880A-C539BF1B347C}"/>
    <cellStyle name="Comma 2 2 2 2 3 3 2 2 3 2 3" xfId="22096" xr:uid="{00E944D6-25AE-45C2-A0D9-6F295782AD09}"/>
    <cellStyle name="Comma 2 2 2 2 3 3 2 2 3 3" xfId="10576" xr:uid="{24089478-DFFC-42A7-AAB2-01DC1FBB95D0}"/>
    <cellStyle name="Comma 2 2 2 2 3 3 2 2 3 3 2" xfId="25936" xr:uid="{AD8AB627-9FF3-4C31-93A4-AA4EE2B7A21D}"/>
    <cellStyle name="Comma 2 2 2 2 3 3 2 2 3 4" xfId="18256" xr:uid="{D115858A-507B-4C24-96CD-94E7FB967F0B}"/>
    <cellStyle name="Comma 2 2 2 2 3 3 2 2 4" xfId="4816" xr:uid="{BCE89FDA-E90A-488C-A4D3-24C7D8586A33}"/>
    <cellStyle name="Comma 2 2 2 2 3 3 2 2 4 2" xfId="12496" xr:uid="{F6621DCF-8D7F-4195-89FF-C1B34D55C390}"/>
    <cellStyle name="Comma 2 2 2 2 3 3 2 2 4 2 2" xfId="27856" xr:uid="{52A75683-5FED-4E5A-A1C6-D871A8F27322}"/>
    <cellStyle name="Comma 2 2 2 2 3 3 2 2 4 3" xfId="20176" xr:uid="{79E8C460-7D94-4555-AF56-EC269444D865}"/>
    <cellStyle name="Comma 2 2 2 2 3 3 2 2 5" xfId="8656" xr:uid="{72E33FF4-C78F-4C8A-9716-E1C40ADA0210}"/>
    <cellStyle name="Comma 2 2 2 2 3 3 2 2 5 2" xfId="24016" xr:uid="{3655D3A5-123A-4C28-AEA9-75DB3B06D71F}"/>
    <cellStyle name="Comma 2 2 2 2 3 3 2 2 6" xfId="16336" xr:uid="{773D6901-3F73-4130-8D16-11A4AB7057BF}"/>
    <cellStyle name="Comma 2 2 2 2 3 3 2 3" xfId="1456" xr:uid="{8678B680-1CF7-42B5-A979-3AE484442FC8}"/>
    <cellStyle name="Comma 2 2 2 2 3 3 2 3 2" xfId="3376" xr:uid="{67D9C06C-D5BA-4E03-AF8D-6945B674DDAF}"/>
    <cellStyle name="Comma 2 2 2 2 3 3 2 3 2 2" xfId="7216" xr:uid="{C0A7FC2B-9A8A-4FB1-B159-1772DDE50008}"/>
    <cellStyle name="Comma 2 2 2 2 3 3 2 3 2 2 2" xfId="14896" xr:uid="{43F83623-3D7B-46DB-AC11-8A2CC38FA8ED}"/>
    <cellStyle name="Comma 2 2 2 2 3 3 2 3 2 2 2 2" xfId="30256" xr:uid="{DCF672A8-5044-43A5-8837-84D4D31DBB41}"/>
    <cellStyle name="Comma 2 2 2 2 3 3 2 3 2 2 3" xfId="22576" xr:uid="{49DC3CD7-9225-467E-B155-20CAD5AD80A6}"/>
    <cellStyle name="Comma 2 2 2 2 3 3 2 3 2 3" xfId="11056" xr:uid="{753719BA-565F-4685-9276-7EC62CADC629}"/>
    <cellStyle name="Comma 2 2 2 2 3 3 2 3 2 3 2" xfId="26416" xr:uid="{362B7C17-F957-42E2-A43D-62645855FE24}"/>
    <cellStyle name="Comma 2 2 2 2 3 3 2 3 2 4" xfId="18736" xr:uid="{A83BABAC-BCFD-4A9B-BFAA-AAD9037AFEBA}"/>
    <cellStyle name="Comma 2 2 2 2 3 3 2 3 3" xfId="5296" xr:uid="{DE8BDA8C-48FE-4E5E-93D2-2CB84729639A}"/>
    <cellStyle name="Comma 2 2 2 2 3 3 2 3 3 2" xfId="12976" xr:uid="{3704126A-AA45-4576-8B95-D4F5F154D0E9}"/>
    <cellStyle name="Comma 2 2 2 2 3 3 2 3 3 2 2" xfId="28336" xr:uid="{41B696F6-E5AD-4C2F-9F84-FE45D79B0032}"/>
    <cellStyle name="Comma 2 2 2 2 3 3 2 3 3 3" xfId="20656" xr:uid="{C595E03C-B3BE-414A-82B5-A0394F3E652B}"/>
    <cellStyle name="Comma 2 2 2 2 3 3 2 3 4" xfId="9136" xr:uid="{17AF16A6-FEBC-4183-8B0B-D5AF716EAE20}"/>
    <cellStyle name="Comma 2 2 2 2 3 3 2 3 4 2" xfId="24496" xr:uid="{8EBFF2D2-55E9-460E-A1F4-E39E35200785}"/>
    <cellStyle name="Comma 2 2 2 2 3 3 2 3 5" xfId="16816" xr:uid="{CAA86EFA-C8E6-4543-91FA-DB4902B0E074}"/>
    <cellStyle name="Comma 2 2 2 2 3 3 2 4" xfId="2416" xr:uid="{F43215E1-131D-48D6-B58D-998C1DD9F3D5}"/>
    <cellStyle name="Comma 2 2 2 2 3 3 2 4 2" xfId="6256" xr:uid="{18CF053E-9549-4F8C-9B5C-7721EAFD5F20}"/>
    <cellStyle name="Comma 2 2 2 2 3 3 2 4 2 2" xfId="13936" xr:uid="{9E2169CC-E836-40B8-9C07-93524660D726}"/>
    <cellStyle name="Comma 2 2 2 2 3 3 2 4 2 2 2" xfId="29296" xr:uid="{04461FAE-4A5C-4C66-A6E0-132C6FA89F4E}"/>
    <cellStyle name="Comma 2 2 2 2 3 3 2 4 2 3" xfId="21616" xr:uid="{77D4E94E-612D-4225-986F-996C34A79E16}"/>
    <cellStyle name="Comma 2 2 2 2 3 3 2 4 3" xfId="10096" xr:uid="{085CD3A4-73D9-4E5B-B448-F632E864BADF}"/>
    <cellStyle name="Comma 2 2 2 2 3 3 2 4 3 2" xfId="25456" xr:uid="{7AA7D193-20E7-44DA-8FC5-99471780D3AB}"/>
    <cellStyle name="Comma 2 2 2 2 3 3 2 4 4" xfId="17776" xr:uid="{239E7AE9-9C5A-46C1-AE26-F23C70BEADE5}"/>
    <cellStyle name="Comma 2 2 2 2 3 3 2 5" xfId="4336" xr:uid="{80AC205D-3CC4-4190-ABC8-1F50400CB659}"/>
    <cellStyle name="Comma 2 2 2 2 3 3 2 5 2" xfId="12016" xr:uid="{4D8F234C-CB9C-4CD4-99D0-25E30AAB6937}"/>
    <cellStyle name="Comma 2 2 2 2 3 3 2 5 2 2" xfId="27376" xr:uid="{D2B007CB-7775-4ABF-8E92-5410262D24C0}"/>
    <cellStyle name="Comma 2 2 2 2 3 3 2 5 3" xfId="19696" xr:uid="{97138168-A870-4866-BC98-5912E79FB78B}"/>
    <cellStyle name="Comma 2 2 2 2 3 3 2 6" xfId="8176" xr:uid="{301F4AD4-2E99-4664-B798-DB208F5BFA44}"/>
    <cellStyle name="Comma 2 2 2 2 3 3 2 6 2" xfId="23536" xr:uid="{376741D8-8F52-4074-A330-B2647AF317E6}"/>
    <cellStyle name="Comma 2 2 2 2 3 3 2 7" xfId="15856" xr:uid="{F9477FC1-E755-430F-ABE9-C5BCDAE9397A}"/>
    <cellStyle name="Comma 2 2 2 2 3 3 3" xfId="736" xr:uid="{D2B4A6CA-7EC0-4D24-BC1B-4BE5DA94C5C6}"/>
    <cellStyle name="Comma 2 2 2 2 3 3 3 2" xfId="1696" xr:uid="{AD7E98E1-3F51-4F7F-815C-9435A478FA7C}"/>
    <cellStyle name="Comma 2 2 2 2 3 3 3 2 2" xfId="3616" xr:uid="{70527CB9-B248-46B1-96BE-0EB491F418EE}"/>
    <cellStyle name="Comma 2 2 2 2 3 3 3 2 2 2" xfId="7456" xr:uid="{5EE7A06D-E02C-4A09-B1F8-46D26163025D}"/>
    <cellStyle name="Comma 2 2 2 2 3 3 3 2 2 2 2" xfId="15136" xr:uid="{2BF43D4B-0CAC-477D-AFB6-072FBB8F0699}"/>
    <cellStyle name="Comma 2 2 2 2 3 3 3 2 2 2 2 2" xfId="30496" xr:uid="{F2B4D1B5-7561-4E48-8A67-386FCB62BC9F}"/>
    <cellStyle name="Comma 2 2 2 2 3 3 3 2 2 2 3" xfId="22816" xr:uid="{404E87AC-15E8-4FAA-9C33-839301462B29}"/>
    <cellStyle name="Comma 2 2 2 2 3 3 3 2 2 3" xfId="11296" xr:uid="{0EF53E47-536B-4BFB-8724-A2CDE33C19D4}"/>
    <cellStyle name="Comma 2 2 2 2 3 3 3 2 2 3 2" xfId="26656" xr:uid="{845A1919-B3F3-4121-9F26-763AFCF02953}"/>
    <cellStyle name="Comma 2 2 2 2 3 3 3 2 2 4" xfId="18976" xr:uid="{25079856-23F9-4C2E-A35C-03694A3D8085}"/>
    <cellStyle name="Comma 2 2 2 2 3 3 3 2 3" xfId="5536" xr:uid="{276D71F9-E791-4B93-AD29-68D9010E66B4}"/>
    <cellStyle name="Comma 2 2 2 2 3 3 3 2 3 2" xfId="13216" xr:uid="{56DAE1E5-59DC-4CA6-87E7-B34C3871604C}"/>
    <cellStyle name="Comma 2 2 2 2 3 3 3 2 3 2 2" xfId="28576" xr:uid="{57F99A21-4275-4819-9409-2E34731852DA}"/>
    <cellStyle name="Comma 2 2 2 2 3 3 3 2 3 3" xfId="20896" xr:uid="{4C92EA93-D443-4624-BDED-444376DE1A26}"/>
    <cellStyle name="Comma 2 2 2 2 3 3 3 2 4" xfId="9376" xr:uid="{118189A5-9222-4CDE-A345-51EE635AECD1}"/>
    <cellStyle name="Comma 2 2 2 2 3 3 3 2 4 2" xfId="24736" xr:uid="{77CDFC04-1871-4A3C-A417-01262BC3A004}"/>
    <cellStyle name="Comma 2 2 2 2 3 3 3 2 5" xfId="17056" xr:uid="{5246287C-3D38-42E7-A240-4DAAACEBB4EE}"/>
    <cellStyle name="Comma 2 2 2 2 3 3 3 3" xfId="2656" xr:uid="{4B47A827-E83F-44F2-9155-629CA60DC9D1}"/>
    <cellStyle name="Comma 2 2 2 2 3 3 3 3 2" xfId="6496" xr:uid="{10AE7DC7-22B4-4B78-99B4-3F9AF353911F}"/>
    <cellStyle name="Comma 2 2 2 2 3 3 3 3 2 2" xfId="14176" xr:uid="{239114AF-C9EC-40BA-813F-BB42A0220EF7}"/>
    <cellStyle name="Comma 2 2 2 2 3 3 3 3 2 2 2" xfId="29536" xr:uid="{1910D7BB-BF5D-4E68-B037-22EDA30958FB}"/>
    <cellStyle name="Comma 2 2 2 2 3 3 3 3 2 3" xfId="21856" xr:uid="{13F36699-BD4A-409E-9EAB-9CDEF7EDD016}"/>
    <cellStyle name="Comma 2 2 2 2 3 3 3 3 3" xfId="10336" xr:uid="{1B5F03F1-9B44-493C-A9B4-9E9337E0DC3E}"/>
    <cellStyle name="Comma 2 2 2 2 3 3 3 3 3 2" xfId="25696" xr:uid="{382E76CA-0617-4B2B-83B3-B08658B55E0D}"/>
    <cellStyle name="Comma 2 2 2 2 3 3 3 3 4" xfId="18016" xr:uid="{E5F33F80-F599-48F1-B5C5-BF659542A1A0}"/>
    <cellStyle name="Comma 2 2 2 2 3 3 3 4" xfId="4576" xr:uid="{D7E4C1F9-E63A-4FF2-9E1D-CD32F10962AC}"/>
    <cellStyle name="Comma 2 2 2 2 3 3 3 4 2" xfId="12256" xr:uid="{67705E01-BA0E-4682-A647-3FD3DE34F87C}"/>
    <cellStyle name="Comma 2 2 2 2 3 3 3 4 2 2" xfId="27616" xr:uid="{A9AF0CD5-0E2C-4D44-8745-A5ED62374A58}"/>
    <cellStyle name="Comma 2 2 2 2 3 3 3 4 3" xfId="19936" xr:uid="{7AB435EA-AC15-44AF-B87A-824C5CC351DE}"/>
    <cellStyle name="Comma 2 2 2 2 3 3 3 5" xfId="8416" xr:uid="{E23B2516-96E9-4B18-8241-241C79A4F2AF}"/>
    <cellStyle name="Comma 2 2 2 2 3 3 3 5 2" xfId="23776" xr:uid="{33E33F54-8E90-4AEF-A5DE-955B4A599EE8}"/>
    <cellStyle name="Comma 2 2 2 2 3 3 3 6" xfId="16096" xr:uid="{590267AE-8FDE-4D15-8C3A-F9678BB2709C}"/>
    <cellStyle name="Comma 2 2 2 2 3 3 4" xfId="1216" xr:uid="{DCD11EDD-9A58-45B3-ADBF-61E02A07C323}"/>
    <cellStyle name="Comma 2 2 2 2 3 3 4 2" xfId="3136" xr:uid="{54DBE0F8-12EA-4AE6-86D3-6B3A59BF7735}"/>
    <cellStyle name="Comma 2 2 2 2 3 3 4 2 2" xfId="6976" xr:uid="{6156E505-2FEE-4199-A099-12186D0F6F2F}"/>
    <cellStyle name="Comma 2 2 2 2 3 3 4 2 2 2" xfId="14656" xr:uid="{56D197FD-89FA-4BE9-BEB1-935479369E6D}"/>
    <cellStyle name="Comma 2 2 2 2 3 3 4 2 2 2 2" xfId="30016" xr:uid="{0F09E637-4EF0-4DF1-8DCD-D286BCD82983}"/>
    <cellStyle name="Comma 2 2 2 2 3 3 4 2 2 3" xfId="22336" xr:uid="{AD4E6B2C-B8E3-4E6C-A56D-9F510AEB8B6C}"/>
    <cellStyle name="Comma 2 2 2 2 3 3 4 2 3" xfId="10816" xr:uid="{D00CAD64-E796-430B-BD3D-C5F2D30DD164}"/>
    <cellStyle name="Comma 2 2 2 2 3 3 4 2 3 2" xfId="26176" xr:uid="{53DB78CA-B536-4EA9-ABD7-ED744AC16C63}"/>
    <cellStyle name="Comma 2 2 2 2 3 3 4 2 4" xfId="18496" xr:uid="{72955249-FDC3-4397-BD5B-1924EDAFC328}"/>
    <cellStyle name="Comma 2 2 2 2 3 3 4 3" xfId="5056" xr:uid="{BC15FC95-464C-4F93-8AD2-92EE837C7567}"/>
    <cellStyle name="Comma 2 2 2 2 3 3 4 3 2" xfId="12736" xr:uid="{7E2EDD43-093A-42BC-A22F-1EA57446939E}"/>
    <cellStyle name="Comma 2 2 2 2 3 3 4 3 2 2" xfId="28096" xr:uid="{23C344FC-6C8E-45BC-B4D8-1E8E94E3930F}"/>
    <cellStyle name="Comma 2 2 2 2 3 3 4 3 3" xfId="20416" xr:uid="{BBC70CB2-CBC0-4424-81A6-41C92E77F8F1}"/>
    <cellStyle name="Comma 2 2 2 2 3 3 4 4" xfId="8896" xr:uid="{386C6569-BADA-4486-8429-BD156D681351}"/>
    <cellStyle name="Comma 2 2 2 2 3 3 4 4 2" xfId="24256" xr:uid="{63A2C795-8791-4C67-93B2-F224D5CEE698}"/>
    <cellStyle name="Comma 2 2 2 2 3 3 4 5" xfId="16576" xr:uid="{8B21FDCA-5D8D-4E99-857E-34C177355437}"/>
    <cellStyle name="Comma 2 2 2 2 3 3 5" xfId="2176" xr:uid="{400E7298-018A-4E10-9B21-1BFFE6002851}"/>
    <cellStyle name="Comma 2 2 2 2 3 3 5 2" xfId="6016" xr:uid="{8D78C8EC-C066-440C-BE50-DF59217EB1DD}"/>
    <cellStyle name="Comma 2 2 2 2 3 3 5 2 2" xfId="13696" xr:uid="{7124374C-BC16-4004-B717-18A565B96F6B}"/>
    <cellStyle name="Comma 2 2 2 2 3 3 5 2 2 2" xfId="29056" xr:uid="{D6513E4B-7EBB-4002-8AA8-7B43F2CC03E8}"/>
    <cellStyle name="Comma 2 2 2 2 3 3 5 2 3" xfId="21376" xr:uid="{F670F048-7FFE-4AD0-916F-2108FBCEFE65}"/>
    <cellStyle name="Comma 2 2 2 2 3 3 5 3" xfId="9856" xr:uid="{E8A71EB6-77F1-483D-BC54-35D1923840E5}"/>
    <cellStyle name="Comma 2 2 2 2 3 3 5 3 2" xfId="25216" xr:uid="{D9247A20-9395-44F3-BD88-4D7828460B74}"/>
    <cellStyle name="Comma 2 2 2 2 3 3 5 4" xfId="17536" xr:uid="{974121D1-CD4E-4FEB-9458-6619CE1F2C7C}"/>
    <cellStyle name="Comma 2 2 2 2 3 3 6" xfId="4096" xr:uid="{D2517683-4BAD-41DC-81F8-83142DFB4650}"/>
    <cellStyle name="Comma 2 2 2 2 3 3 6 2" xfId="11776" xr:uid="{07007D2A-D593-4A1E-B53D-0B162A59C899}"/>
    <cellStyle name="Comma 2 2 2 2 3 3 6 2 2" xfId="27136" xr:uid="{D29F62C1-B027-4EF2-A731-ED0E7E0A957A}"/>
    <cellStyle name="Comma 2 2 2 2 3 3 6 3" xfId="19456" xr:uid="{10747502-3097-4661-86CF-4665F98990ED}"/>
    <cellStyle name="Comma 2 2 2 2 3 3 7" xfId="7936" xr:uid="{D871BF46-2218-4B57-B063-E53199A92573}"/>
    <cellStyle name="Comma 2 2 2 2 3 3 7 2" xfId="23296" xr:uid="{4CEF7533-2020-4B7D-90A3-FF1A2C1CFFBC}"/>
    <cellStyle name="Comma 2 2 2 2 3 3 8" xfId="15616" xr:uid="{3A0C40AD-6DB6-458C-B783-C94DBAA52238}"/>
    <cellStyle name="Comma 2 2 2 2 3 4" xfId="376" xr:uid="{7BA149FC-7AB5-473E-A102-70EDA52A658F}"/>
    <cellStyle name="Comma 2 2 2 2 3 4 2" xfId="856" xr:uid="{84E48C37-0D73-4152-9612-EF249819B9D0}"/>
    <cellStyle name="Comma 2 2 2 2 3 4 2 2" xfId="1816" xr:uid="{C5D3638B-E484-42B6-A214-505AB6CDA831}"/>
    <cellStyle name="Comma 2 2 2 2 3 4 2 2 2" xfId="3736" xr:uid="{9979C031-D5A7-4F96-BE7D-FA16084B4FE4}"/>
    <cellStyle name="Comma 2 2 2 2 3 4 2 2 2 2" xfId="7576" xr:uid="{30500BEB-7D5A-40BD-8348-02E49267F679}"/>
    <cellStyle name="Comma 2 2 2 2 3 4 2 2 2 2 2" xfId="15256" xr:uid="{81825E1A-52AA-4244-AC00-D9413386272C}"/>
    <cellStyle name="Comma 2 2 2 2 3 4 2 2 2 2 2 2" xfId="30616" xr:uid="{57B0D993-CA00-407F-82CE-8408A06A3D2B}"/>
    <cellStyle name="Comma 2 2 2 2 3 4 2 2 2 2 3" xfId="22936" xr:uid="{EA747F19-0BE5-427E-B8C4-810700548562}"/>
    <cellStyle name="Comma 2 2 2 2 3 4 2 2 2 3" xfId="11416" xr:uid="{F1956D4F-B9EC-4B60-991A-A0D623CC35E1}"/>
    <cellStyle name="Comma 2 2 2 2 3 4 2 2 2 3 2" xfId="26776" xr:uid="{D58A18F4-626F-4473-B282-0D387F0B344F}"/>
    <cellStyle name="Comma 2 2 2 2 3 4 2 2 2 4" xfId="19096" xr:uid="{3F83B719-A0DF-4A98-9309-AF742067B944}"/>
    <cellStyle name="Comma 2 2 2 2 3 4 2 2 3" xfId="5656" xr:uid="{B8EAC0E1-FB1E-4427-858F-882FAF4DABF9}"/>
    <cellStyle name="Comma 2 2 2 2 3 4 2 2 3 2" xfId="13336" xr:uid="{0DF9A5DC-C3CE-445F-A407-3E34F8AD2C59}"/>
    <cellStyle name="Comma 2 2 2 2 3 4 2 2 3 2 2" xfId="28696" xr:uid="{1F61DD20-E85A-4BAE-B8E1-0A40AE30BC29}"/>
    <cellStyle name="Comma 2 2 2 2 3 4 2 2 3 3" xfId="21016" xr:uid="{BD48BB91-6FF6-4381-AD68-612B1D6D7FA4}"/>
    <cellStyle name="Comma 2 2 2 2 3 4 2 2 4" xfId="9496" xr:uid="{D9431019-5097-41F6-A434-26C405CAFCCE}"/>
    <cellStyle name="Comma 2 2 2 2 3 4 2 2 4 2" xfId="24856" xr:uid="{B58D268B-719D-4CBF-BEA7-4D30C02DE3F0}"/>
    <cellStyle name="Comma 2 2 2 2 3 4 2 2 5" xfId="17176" xr:uid="{D18FA887-AA25-4DB6-83D2-9D0716E29AE4}"/>
    <cellStyle name="Comma 2 2 2 2 3 4 2 3" xfId="2776" xr:uid="{B8240BFA-F607-479D-A372-95BE1378E7F5}"/>
    <cellStyle name="Comma 2 2 2 2 3 4 2 3 2" xfId="6616" xr:uid="{850970D9-A6A5-4010-A048-F0A0FF45BD02}"/>
    <cellStyle name="Comma 2 2 2 2 3 4 2 3 2 2" xfId="14296" xr:uid="{BBCF8CE1-8CC7-4414-ADB8-3B2926734742}"/>
    <cellStyle name="Comma 2 2 2 2 3 4 2 3 2 2 2" xfId="29656" xr:uid="{718CEBA1-8373-47E9-94D3-BE82A3023A0D}"/>
    <cellStyle name="Comma 2 2 2 2 3 4 2 3 2 3" xfId="21976" xr:uid="{C69C34A2-CD43-408E-BD72-C9BBEF9EF9AC}"/>
    <cellStyle name="Comma 2 2 2 2 3 4 2 3 3" xfId="10456" xr:uid="{7D7ACEE6-E80C-488B-945E-DF0025D7045D}"/>
    <cellStyle name="Comma 2 2 2 2 3 4 2 3 3 2" xfId="25816" xr:uid="{F217339D-003B-4F8F-B0FE-B7A3D95E0E85}"/>
    <cellStyle name="Comma 2 2 2 2 3 4 2 3 4" xfId="18136" xr:uid="{5D93EB2D-6EC0-4E90-96D5-A7A8FFF47AEA}"/>
    <cellStyle name="Comma 2 2 2 2 3 4 2 4" xfId="4696" xr:uid="{F3D3F91C-BB87-4CE1-868E-6557BD1DFC15}"/>
    <cellStyle name="Comma 2 2 2 2 3 4 2 4 2" xfId="12376" xr:uid="{70CF9129-5A4F-495D-AF7D-CE3C14D7AC91}"/>
    <cellStyle name="Comma 2 2 2 2 3 4 2 4 2 2" xfId="27736" xr:uid="{C2A05690-EE32-4083-8DFD-D62530839705}"/>
    <cellStyle name="Comma 2 2 2 2 3 4 2 4 3" xfId="20056" xr:uid="{EFA3C39A-E48C-4B79-88E1-8E51DCB2A0B9}"/>
    <cellStyle name="Comma 2 2 2 2 3 4 2 5" xfId="8536" xr:uid="{616DF00B-0851-4861-9ECE-2986C4938387}"/>
    <cellStyle name="Comma 2 2 2 2 3 4 2 5 2" xfId="23896" xr:uid="{90639797-59D5-4563-B5BF-A7709C9E3DDF}"/>
    <cellStyle name="Comma 2 2 2 2 3 4 2 6" xfId="16216" xr:uid="{50783B29-42E0-4F30-83FF-A259338AB98B}"/>
    <cellStyle name="Comma 2 2 2 2 3 4 3" xfId="1336" xr:uid="{68864903-B03E-493B-85B0-7CF8F3CD6BC4}"/>
    <cellStyle name="Comma 2 2 2 2 3 4 3 2" xfId="3256" xr:uid="{BF017514-1381-45E6-9FE0-F855E0B57A47}"/>
    <cellStyle name="Comma 2 2 2 2 3 4 3 2 2" xfId="7096" xr:uid="{E1F37B14-2034-490B-BA00-5BDC07061806}"/>
    <cellStyle name="Comma 2 2 2 2 3 4 3 2 2 2" xfId="14776" xr:uid="{1247FE13-6190-4B2F-B0C7-2D983717F5B1}"/>
    <cellStyle name="Comma 2 2 2 2 3 4 3 2 2 2 2" xfId="30136" xr:uid="{49DFBB45-55EE-480F-9023-2CE2E4EB61A8}"/>
    <cellStyle name="Comma 2 2 2 2 3 4 3 2 2 3" xfId="22456" xr:uid="{1F02091B-3A37-4FA7-96ED-2317628ADAF0}"/>
    <cellStyle name="Comma 2 2 2 2 3 4 3 2 3" xfId="10936" xr:uid="{2EA88839-4135-4BDB-BDEF-E116A207D630}"/>
    <cellStyle name="Comma 2 2 2 2 3 4 3 2 3 2" xfId="26296" xr:uid="{0F4AC7F2-E0DE-4E7D-9DF0-A8E37696DE3E}"/>
    <cellStyle name="Comma 2 2 2 2 3 4 3 2 4" xfId="18616" xr:uid="{7C380319-1BF3-453D-B990-27F4FFC3C9A3}"/>
    <cellStyle name="Comma 2 2 2 2 3 4 3 3" xfId="5176" xr:uid="{49B60127-DFC7-4C57-8738-00E7D75122DD}"/>
    <cellStyle name="Comma 2 2 2 2 3 4 3 3 2" xfId="12856" xr:uid="{3D28FBF1-A2AA-4871-B33D-32EB59A2251C}"/>
    <cellStyle name="Comma 2 2 2 2 3 4 3 3 2 2" xfId="28216" xr:uid="{C813D0AC-AD62-4319-8BBD-D5BDB312536D}"/>
    <cellStyle name="Comma 2 2 2 2 3 4 3 3 3" xfId="20536" xr:uid="{7369AF0F-A369-486A-ACDC-2424422BC605}"/>
    <cellStyle name="Comma 2 2 2 2 3 4 3 4" xfId="9016" xr:uid="{2D7BB39F-BF31-4EA9-9BF3-82D6202796B9}"/>
    <cellStyle name="Comma 2 2 2 2 3 4 3 4 2" xfId="24376" xr:uid="{043E6868-C1AD-4913-9694-A52B962D9885}"/>
    <cellStyle name="Comma 2 2 2 2 3 4 3 5" xfId="16696" xr:uid="{F9586451-4CFF-40D5-B3D5-4DE7D04E19FD}"/>
    <cellStyle name="Comma 2 2 2 2 3 4 4" xfId="2296" xr:uid="{A9A5E6D6-6347-4FF8-972A-99CF349D7D6F}"/>
    <cellStyle name="Comma 2 2 2 2 3 4 4 2" xfId="6136" xr:uid="{B5BBCDDC-66B2-4F11-BE17-195A1EF94F6B}"/>
    <cellStyle name="Comma 2 2 2 2 3 4 4 2 2" xfId="13816" xr:uid="{0E8EB4D2-45F7-4EE2-A39E-2381A1AB6CCC}"/>
    <cellStyle name="Comma 2 2 2 2 3 4 4 2 2 2" xfId="29176" xr:uid="{17DE79B8-2E45-4F89-BF72-4DA81BFFFF99}"/>
    <cellStyle name="Comma 2 2 2 2 3 4 4 2 3" xfId="21496" xr:uid="{724EC878-0F59-4CB8-8AD9-909D3B59BCEA}"/>
    <cellStyle name="Comma 2 2 2 2 3 4 4 3" xfId="9976" xr:uid="{CB6ACEEF-EB9A-4BB2-8FDB-B2274717F589}"/>
    <cellStyle name="Comma 2 2 2 2 3 4 4 3 2" xfId="25336" xr:uid="{4ABCEEBC-B2C1-4FC9-8EA4-75A146305051}"/>
    <cellStyle name="Comma 2 2 2 2 3 4 4 4" xfId="17656" xr:uid="{910F70C8-2FA0-4137-A5BD-77FF4FAC07CC}"/>
    <cellStyle name="Comma 2 2 2 2 3 4 5" xfId="4216" xr:uid="{DA4F073D-F7C6-4830-B969-595F4A6A3789}"/>
    <cellStyle name="Comma 2 2 2 2 3 4 5 2" xfId="11896" xr:uid="{537DFBCB-97E6-481B-A6EB-B0B8F35BD051}"/>
    <cellStyle name="Comma 2 2 2 2 3 4 5 2 2" xfId="27256" xr:uid="{9FCE9243-38FC-4D1E-9491-E4E4DB0C242D}"/>
    <cellStyle name="Comma 2 2 2 2 3 4 5 3" xfId="19576" xr:uid="{96A0CD94-B531-4041-8961-5C03A12196D7}"/>
    <cellStyle name="Comma 2 2 2 2 3 4 6" xfId="8056" xr:uid="{B940A1E8-B998-453F-B23E-FDEE9E56A076}"/>
    <cellStyle name="Comma 2 2 2 2 3 4 6 2" xfId="23416" xr:uid="{A808DA09-9397-42B7-8815-65A8FD42EAC8}"/>
    <cellStyle name="Comma 2 2 2 2 3 4 7" xfId="15736" xr:uid="{3A252EE1-3FA3-473C-8B97-89769A77D2BB}"/>
    <cellStyle name="Comma 2 2 2 2 3 5" xfId="616" xr:uid="{CD79B175-743C-4EDE-A816-9D231DB9A30B}"/>
    <cellStyle name="Comma 2 2 2 2 3 5 2" xfId="1576" xr:uid="{6ABF6335-3193-49EE-AA67-0F4BFA655C8F}"/>
    <cellStyle name="Comma 2 2 2 2 3 5 2 2" xfId="3496" xr:uid="{2EFA3AF4-4C22-4CFA-BCEA-FAD768C225F3}"/>
    <cellStyle name="Comma 2 2 2 2 3 5 2 2 2" xfId="7336" xr:uid="{384E7845-96A6-4D71-BAEA-3FECF6B965C8}"/>
    <cellStyle name="Comma 2 2 2 2 3 5 2 2 2 2" xfId="15016" xr:uid="{2EB588DA-6359-471D-B3B3-E7AE6A621014}"/>
    <cellStyle name="Comma 2 2 2 2 3 5 2 2 2 2 2" xfId="30376" xr:uid="{B1EABB1C-2F7D-4CEB-BFC2-3E4A553C2A8B}"/>
    <cellStyle name="Comma 2 2 2 2 3 5 2 2 2 3" xfId="22696" xr:uid="{DF3EDFAD-7E45-4ECC-A224-FC3F17C51107}"/>
    <cellStyle name="Comma 2 2 2 2 3 5 2 2 3" xfId="11176" xr:uid="{D48739DB-6A67-4335-8F9E-EA90ED1C7B46}"/>
    <cellStyle name="Comma 2 2 2 2 3 5 2 2 3 2" xfId="26536" xr:uid="{25ECF2DC-F2AF-41F3-8362-D8CE1A77D9F3}"/>
    <cellStyle name="Comma 2 2 2 2 3 5 2 2 4" xfId="18856" xr:uid="{C35DE1E9-8068-4764-9C64-E196E84A29DB}"/>
    <cellStyle name="Comma 2 2 2 2 3 5 2 3" xfId="5416" xr:uid="{CEFF7F54-7A54-4F2D-9DB8-5A3B7FD578C3}"/>
    <cellStyle name="Comma 2 2 2 2 3 5 2 3 2" xfId="13096" xr:uid="{7238BE6E-B54E-4CF0-B14B-5F90759C2D64}"/>
    <cellStyle name="Comma 2 2 2 2 3 5 2 3 2 2" xfId="28456" xr:uid="{8F6AC3F8-A512-46F5-9E24-33FDC2D75F49}"/>
    <cellStyle name="Comma 2 2 2 2 3 5 2 3 3" xfId="20776" xr:uid="{C46364EA-1627-4329-AA29-2B5F2E0DD0F4}"/>
    <cellStyle name="Comma 2 2 2 2 3 5 2 4" xfId="9256" xr:uid="{CF74728F-F430-43FD-8E27-D7E0FB0F49F0}"/>
    <cellStyle name="Comma 2 2 2 2 3 5 2 4 2" xfId="24616" xr:uid="{2DA230D4-2D36-4796-9D96-83C88C8449D1}"/>
    <cellStyle name="Comma 2 2 2 2 3 5 2 5" xfId="16936" xr:uid="{52BB4820-BFC9-456C-87AB-8517436C52C8}"/>
    <cellStyle name="Comma 2 2 2 2 3 5 3" xfId="2536" xr:uid="{7F664929-23A9-4196-977E-95073166B266}"/>
    <cellStyle name="Comma 2 2 2 2 3 5 3 2" xfId="6376" xr:uid="{F8597F91-7722-46AC-A9BE-AC69038F76D1}"/>
    <cellStyle name="Comma 2 2 2 2 3 5 3 2 2" xfId="14056" xr:uid="{45C14DE2-0AA9-4869-A71A-5E1516A6E80C}"/>
    <cellStyle name="Comma 2 2 2 2 3 5 3 2 2 2" xfId="29416" xr:uid="{02D581A7-7D2E-4037-96B1-96F814B9E0FE}"/>
    <cellStyle name="Comma 2 2 2 2 3 5 3 2 3" xfId="21736" xr:uid="{4CF59BC4-A7AF-4E86-98F1-30D78DD34FF6}"/>
    <cellStyle name="Comma 2 2 2 2 3 5 3 3" xfId="10216" xr:uid="{65022E03-7542-43AC-9042-89CCA579D402}"/>
    <cellStyle name="Comma 2 2 2 2 3 5 3 3 2" xfId="25576" xr:uid="{C9C7E2D9-CDF8-4108-97BA-9F1799E867E1}"/>
    <cellStyle name="Comma 2 2 2 2 3 5 3 4" xfId="17896" xr:uid="{42CC15D7-7D33-4031-999F-096470DD0A48}"/>
    <cellStyle name="Comma 2 2 2 2 3 5 4" xfId="4456" xr:uid="{B3AEF254-599F-45B8-B58A-1B1407A17B36}"/>
    <cellStyle name="Comma 2 2 2 2 3 5 4 2" xfId="12136" xr:uid="{18E8296D-1926-4D21-9AA9-AA34F4BDB693}"/>
    <cellStyle name="Comma 2 2 2 2 3 5 4 2 2" xfId="27496" xr:uid="{5A161375-915A-43C9-9524-5F3847A19CCD}"/>
    <cellStyle name="Comma 2 2 2 2 3 5 4 3" xfId="19816" xr:uid="{FFB16FE8-6C17-4CB4-8DEE-158E60D0FED5}"/>
    <cellStyle name="Comma 2 2 2 2 3 5 5" xfId="8296" xr:uid="{68E916B5-1F72-4F6B-A71A-0F5470C5906D}"/>
    <cellStyle name="Comma 2 2 2 2 3 5 5 2" xfId="23656" xr:uid="{567961DE-3431-47BC-A293-5662C066045D}"/>
    <cellStyle name="Comma 2 2 2 2 3 5 6" xfId="15976" xr:uid="{0E2ABD85-284C-42A2-B632-3B3CCB2477F0}"/>
    <cellStyle name="Comma 2 2 2 2 3 6" xfId="1096" xr:uid="{4D2808E6-68C6-4F04-9D94-E4335A22A338}"/>
    <cellStyle name="Comma 2 2 2 2 3 6 2" xfId="3016" xr:uid="{0B0B0F50-659C-4163-B847-530FCF8CDB90}"/>
    <cellStyle name="Comma 2 2 2 2 3 6 2 2" xfId="6856" xr:uid="{11BB2645-E2A2-4423-9686-45C8EA24C34B}"/>
    <cellStyle name="Comma 2 2 2 2 3 6 2 2 2" xfId="14536" xr:uid="{E51600C3-53C1-4E28-B15A-F7D5EBD8095B}"/>
    <cellStyle name="Comma 2 2 2 2 3 6 2 2 2 2" xfId="29896" xr:uid="{284A1343-4500-4BC6-B126-160D9D551EC9}"/>
    <cellStyle name="Comma 2 2 2 2 3 6 2 2 3" xfId="22216" xr:uid="{FA39A906-F8B9-45F0-9F64-BFA0A9E7ADBD}"/>
    <cellStyle name="Comma 2 2 2 2 3 6 2 3" xfId="10696" xr:uid="{310DE4F3-EDC0-4DC5-A899-D40763D78176}"/>
    <cellStyle name="Comma 2 2 2 2 3 6 2 3 2" xfId="26056" xr:uid="{917355EC-F810-4896-8B29-F7FD23FCBAB3}"/>
    <cellStyle name="Comma 2 2 2 2 3 6 2 4" xfId="18376" xr:uid="{CFCE4184-0A78-4287-866F-C1BED3F47DB2}"/>
    <cellStyle name="Comma 2 2 2 2 3 6 3" xfId="4936" xr:uid="{25C7E83B-636F-4BCA-980E-C6E75A85E56B}"/>
    <cellStyle name="Comma 2 2 2 2 3 6 3 2" xfId="12616" xr:uid="{42AC2E4B-B00F-41FF-979E-77ADC0E33C62}"/>
    <cellStyle name="Comma 2 2 2 2 3 6 3 2 2" xfId="27976" xr:uid="{58CE0DCB-A67B-4DB1-9B12-3CFBD6C2A834}"/>
    <cellStyle name="Comma 2 2 2 2 3 6 3 3" xfId="20296" xr:uid="{E2FAE288-B009-4855-8E0F-AC05454604CF}"/>
    <cellStyle name="Comma 2 2 2 2 3 6 4" xfId="8776" xr:uid="{F1ADCD49-497E-402E-83A6-94303089ED88}"/>
    <cellStyle name="Comma 2 2 2 2 3 6 4 2" xfId="24136" xr:uid="{F499E1A7-50E9-4743-9B42-1DF9F91A37F1}"/>
    <cellStyle name="Comma 2 2 2 2 3 6 5" xfId="16456" xr:uid="{4A45F182-E462-4B49-8606-C37B8FD69ECD}"/>
    <cellStyle name="Comma 2 2 2 2 3 7" xfId="2056" xr:uid="{A6B19F44-016A-4895-94BF-9B3B4C38E27E}"/>
    <cellStyle name="Comma 2 2 2 2 3 7 2" xfId="5896" xr:uid="{24C68672-152D-447E-A54E-C334C6F022A3}"/>
    <cellStyle name="Comma 2 2 2 2 3 7 2 2" xfId="13576" xr:uid="{253AEEBA-4064-4D9C-9D3D-1A671C74720E}"/>
    <cellStyle name="Comma 2 2 2 2 3 7 2 2 2" xfId="28936" xr:uid="{FC1A1950-E056-4E4D-8F1B-52991994939B}"/>
    <cellStyle name="Comma 2 2 2 2 3 7 2 3" xfId="21256" xr:uid="{FE534557-D3AB-4464-B696-F4127B90C7F8}"/>
    <cellStyle name="Comma 2 2 2 2 3 7 3" xfId="9736" xr:uid="{B49BBF12-CAF4-46F6-9C7E-415F16ED1CF5}"/>
    <cellStyle name="Comma 2 2 2 2 3 7 3 2" xfId="25096" xr:uid="{3D0D615B-0CBA-4E17-9EE6-7235C64DF064}"/>
    <cellStyle name="Comma 2 2 2 2 3 7 4" xfId="17416" xr:uid="{333CEF33-064B-443E-AB95-9B3D1F699DB1}"/>
    <cellStyle name="Comma 2 2 2 2 3 8" xfId="3976" xr:uid="{64BC4A2C-4193-4F60-89ED-BC7700253027}"/>
    <cellStyle name="Comma 2 2 2 2 3 8 2" xfId="11656" xr:uid="{F5BD0A58-9D46-4E2D-8A69-1F29C1F46355}"/>
    <cellStyle name="Comma 2 2 2 2 3 8 2 2" xfId="27016" xr:uid="{69B8D963-AC47-4660-A8C2-53AA09883F99}"/>
    <cellStyle name="Comma 2 2 2 2 3 8 3" xfId="19336" xr:uid="{51EC9F7B-F4DB-484B-B4FA-C1F90D9A3CA2}"/>
    <cellStyle name="Comma 2 2 2 2 3 9" xfId="7816" xr:uid="{BA3B2BB9-18C7-4867-9FF0-3662D668B227}"/>
    <cellStyle name="Comma 2 2 2 2 3 9 2" xfId="23176" xr:uid="{EEDA459C-68B3-4FE2-B82F-83BAE9B92EEF}"/>
    <cellStyle name="Comma 2 2 2 2 4" xfId="166" xr:uid="{F7A54F1B-8FA8-4B32-B168-F7A9949BC9E7}"/>
    <cellStyle name="Comma 2 2 2 2 4 2" xfId="286" xr:uid="{4B040A92-614E-4513-889F-713422104660}"/>
    <cellStyle name="Comma 2 2 2 2 4 2 2" xfId="526" xr:uid="{3789E9F4-4706-44B9-90C8-09DE94A96DB5}"/>
    <cellStyle name="Comma 2 2 2 2 4 2 2 2" xfId="1006" xr:uid="{73A72777-10DE-49C7-9287-58626A5AEE7E}"/>
    <cellStyle name="Comma 2 2 2 2 4 2 2 2 2" xfId="1966" xr:uid="{122021AD-1E67-4C0E-BF8A-233F79E0FCCE}"/>
    <cellStyle name="Comma 2 2 2 2 4 2 2 2 2 2" xfId="3886" xr:uid="{1766F0CE-0013-4457-A70F-D334E4543B1C}"/>
    <cellStyle name="Comma 2 2 2 2 4 2 2 2 2 2 2" xfId="7726" xr:uid="{505AC4D4-7A6A-43D1-A38E-748824D552D5}"/>
    <cellStyle name="Comma 2 2 2 2 4 2 2 2 2 2 2 2" xfId="15406" xr:uid="{80FD120B-E1EC-4E15-B34C-325E43DD92D2}"/>
    <cellStyle name="Comma 2 2 2 2 4 2 2 2 2 2 2 2 2" xfId="30766" xr:uid="{61D73432-74FC-4B7B-83AB-2E01D6EC23CB}"/>
    <cellStyle name="Comma 2 2 2 2 4 2 2 2 2 2 2 3" xfId="23086" xr:uid="{01C6FB9A-CF6F-4FCD-9067-A86BEC3CFDDC}"/>
    <cellStyle name="Comma 2 2 2 2 4 2 2 2 2 2 3" xfId="11566" xr:uid="{557F3016-CB8E-4025-94DD-B81AD9D237F3}"/>
    <cellStyle name="Comma 2 2 2 2 4 2 2 2 2 2 3 2" xfId="26926" xr:uid="{C3462667-CBB9-432E-AAAA-28F60BAAAEF6}"/>
    <cellStyle name="Comma 2 2 2 2 4 2 2 2 2 2 4" xfId="19246" xr:uid="{BBA0D781-5DA6-451C-AE37-FA6C14B3E310}"/>
    <cellStyle name="Comma 2 2 2 2 4 2 2 2 2 3" xfId="5806" xr:uid="{C3F5D966-0D0C-4F3F-87A3-9A294DFD468F}"/>
    <cellStyle name="Comma 2 2 2 2 4 2 2 2 2 3 2" xfId="13486" xr:uid="{EB642186-9753-48A6-8117-A54CE57CDD48}"/>
    <cellStyle name="Comma 2 2 2 2 4 2 2 2 2 3 2 2" xfId="28846" xr:uid="{135A7F4A-C179-4E2C-9D78-DCADC54CBB86}"/>
    <cellStyle name="Comma 2 2 2 2 4 2 2 2 2 3 3" xfId="21166" xr:uid="{575F943F-E017-4F94-A55C-6596DE67105A}"/>
    <cellStyle name="Comma 2 2 2 2 4 2 2 2 2 4" xfId="9646" xr:uid="{E11CCDB5-23EF-4423-9514-5A7C471C2C75}"/>
    <cellStyle name="Comma 2 2 2 2 4 2 2 2 2 4 2" xfId="25006" xr:uid="{AFF6FCEE-C6A4-4F07-B28B-8456C7605B86}"/>
    <cellStyle name="Comma 2 2 2 2 4 2 2 2 2 5" xfId="17326" xr:uid="{E52452F0-ACCD-44D7-8D86-20223643085E}"/>
    <cellStyle name="Comma 2 2 2 2 4 2 2 2 3" xfId="2926" xr:uid="{922A7240-20EE-4C70-B5A0-23771C634178}"/>
    <cellStyle name="Comma 2 2 2 2 4 2 2 2 3 2" xfId="6766" xr:uid="{7D0DEDC9-67EF-4D7D-8ED7-EE4BF54BE5A0}"/>
    <cellStyle name="Comma 2 2 2 2 4 2 2 2 3 2 2" xfId="14446" xr:uid="{60B03E72-BB12-41B2-A555-EC27F033E818}"/>
    <cellStyle name="Comma 2 2 2 2 4 2 2 2 3 2 2 2" xfId="29806" xr:uid="{EB62CEF6-B9DD-40EF-A90F-035AA59FBC91}"/>
    <cellStyle name="Comma 2 2 2 2 4 2 2 2 3 2 3" xfId="22126" xr:uid="{BD8E5881-6A41-4910-B183-68EDA9825A3D}"/>
    <cellStyle name="Comma 2 2 2 2 4 2 2 2 3 3" xfId="10606" xr:uid="{85E3B9EC-34F7-40A2-93DE-7ECB2BDAD15E}"/>
    <cellStyle name="Comma 2 2 2 2 4 2 2 2 3 3 2" xfId="25966" xr:uid="{7DE3AED6-1FCD-4E7E-8B7C-D89EBC73AB58}"/>
    <cellStyle name="Comma 2 2 2 2 4 2 2 2 3 4" xfId="18286" xr:uid="{3F25E6A1-5F1C-4BA3-9931-0655933BC8AF}"/>
    <cellStyle name="Comma 2 2 2 2 4 2 2 2 4" xfId="4846" xr:uid="{A88B384C-8BF6-45EF-9C59-E8446303E6C5}"/>
    <cellStyle name="Comma 2 2 2 2 4 2 2 2 4 2" xfId="12526" xr:uid="{D7B74840-2876-45AC-9404-543B2CD53F28}"/>
    <cellStyle name="Comma 2 2 2 2 4 2 2 2 4 2 2" xfId="27886" xr:uid="{DB587666-563D-41CE-8963-BB3F4E2BF26E}"/>
    <cellStyle name="Comma 2 2 2 2 4 2 2 2 4 3" xfId="20206" xr:uid="{50491DA6-87DC-4419-AA74-0FA425C570BA}"/>
    <cellStyle name="Comma 2 2 2 2 4 2 2 2 5" xfId="8686" xr:uid="{6E7A7090-5D8A-4EEF-9A87-E07906E4AA2C}"/>
    <cellStyle name="Comma 2 2 2 2 4 2 2 2 5 2" xfId="24046" xr:uid="{64D4F708-8DF3-4917-BE40-AFA1587DCCFE}"/>
    <cellStyle name="Comma 2 2 2 2 4 2 2 2 6" xfId="16366" xr:uid="{2A2323E1-0686-4AAE-B9D3-76E03CF94932}"/>
    <cellStyle name="Comma 2 2 2 2 4 2 2 3" xfId="1486" xr:uid="{89223584-AB90-46CF-BF73-76799039EF12}"/>
    <cellStyle name="Comma 2 2 2 2 4 2 2 3 2" xfId="3406" xr:uid="{394E08B1-F656-403C-8B3B-5F0DBEEF99CC}"/>
    <cellStyle name="Comma 2 2 2 2 4 2 2 3 2 2" xfId="7246" xr:uid="{34EA58DD-DBEE-4FF2-A1F2-83444F4469E6}"/>
    <cellStyle name="Comma 2 2 2 2 4 2 2 3 2 2 2" xfId="14926" xr:uid="{213CB0E5-55F1-4BC3-BEE5-4B7E507F9227}"/>
    <cellStyle name="Comma 2 2 2 2 4 2 2 3 2 2 2 2" xfId="30286" xr:uid="{283C33E5-F87C-4E91-8270-7817D5176A96}"/>
    <cellStyle name="Comma 2 2 2 2 4 2 2 3 2 2 3" xfId="22606" xr:uid="{56712D89-38A7-47C9-AEAD-E4907819FE26}"/>
    <cellStyle name="Comma 2 2 2 2 4 2 2 3 2 3" xfId="11086" xr:uid="{FB0C2CB1-D8A9-4148-BBC8-77B89C471BFA}"/>
    <cellStyle name="Comma 2 2 2 2 4 2 2 3 2 3 2" xfId="26446" xr:uid="{06E265DB-2291-4493-BF47-9E20C1CD241F}"/>
    <cellStyle name="Comma 2 2 2 2 4 2 2 3 2 4" xfId="18766" xr:uid="{B10D8D69-6C2F-4F18-BD99-767B0586D1EB}"/>
    <cellStyle name="Comma 2 2 2 2 4 2 2 3 3" xfId="5326" xr:uid="{391A46B5-1DC7-4B1C-8E70-513E026906EB}"/>
    <cellStyle name="Comma 2 2 2 2 4 2 2 3 3 2" xfId="13006" xr:uid="{13E79B0A-2FDE-4788-9179-ED2E8738FA46}"/>
    <cellStyle name="Comma 2 2 2 2 4 2 2 3 3 2 2" xfId="28366" xr:uid="{28829000-C35B-45F4-9C2D-3C2289A441EF}"/>
    <cellStyle name="Comma 2 2 2 2 4 2 2 3 3 3" xfId="20686" xr:uid="{DDD9E80F-B2D2-4769-9BC0-EF43F263EA86}"/>
    <cellStyle name="Comma 2 2 2 2 4 2 2 3 4" xfId="9166" xr:uid="{CFC5DD94-8926-4A85-A485-0838FA76C685}"/>
    <cellStyle name="Comma 2 2 2 2 4 2 2 3 4 2" xfId="24526" xr:uid="{FE8D744D-3240-4DD8-A7FA-298A0B3DE86F}"/>
    <cellStyle name="Comma 2 2 2 2 4 2 2 3 5" xfId="16846" xr:uid="{4B7F615C-9018-4DCC-A8F1-6F959DDC4866}"/>
    <cellStyle name="Comma 2 2 2 2 4 2 2 4" xfId="2446" xr:uid="{AECD3579-B1DC-4823-9AD3-874A53024C69}"/>
    <cellStyle name="Comma 2 2 2 2 4 2 2 4 2" xfId="6286" xr:uid="{D9B26BD7-E9D0-4FC3-A637-A74A3F194683}"/>
    <cellStyle name="Comma 2 2 2 2 4 2 2 4 2 2" xfId="13966" xr:uid="{357D28EA-FE1D-4A60-97CD-C23A6F3334ED}"/>
    <cellStyle name="Comma 2 2 2 2 4 2 2 4 2 2 2" xfId="29326" xr:uid="{A9724734-BC9C-45DB-9B6A-C21FD17EC074}"/>
    <cellStyle name="Comma 2 2 2 2 4 2 2 4 2 3" xfId="21646" xr:uid="{B4AC534D-29F1-4CAB-A429-13227A2A566A}"/>
    <cellStyle name="Comma 2 2 2 2 4 2 2 4 3" xfId="10126" xr:uid="{E7C14AFC-A49B-4258-AF17-3A55F130B441}"/>
    <cellStyle name="Comma 2 2 2 2 4 2 2 4 3 2" xfId="25486" xr:uid="{F3070216-FA5D-4932-8AF6-B31C096BBDE5}"/>
    <cellStyle name="Comma 2 2 2 2 4 2 2 4 4" xfId="17806" xr:uid="{72BD1304-4B6E-40BA-8153-0B7ED477D4BA}"/>
    <cellStyle name="Comma 2 2 2 2 4 2 2 5" xfId="4366" xr:uid="{4F3135CB-5449-4A40-8D15-A8877BF3457E}"/>
    <cellStyle name="Comma 2 2 2 2 4 2 2 5 2" xfId="12046" xr:uid="{FFFAEB70-15AC-4081-8C02-A09170C00789}"/>
    <cellStyle name="Comma 2 2 2 2 4 2 2 5 2 2" xfId="27406" xr:uid="{DF0769D4-A895-469A-866B-21600041633C}"/>
    <cellStyle name="Comma 2 2 2 2 4 2 2 5 3" xfId="19726" xr:uid="{2A05A759-9614-430E-A9B1-3C5D46D25FE0}"/>
    <cellStyle name="Comma 2 2 2 2 4 2 2 6" xfId="8206" xr:uid="{1B3B2E63-7AB4-43DC-8321-6024E05F02A1}"/>
    <cellStyle name="Comma 2 2 2 2 4 2 2 6 2" xfId="23566" xr:uid="{AD1BBFDC-20AC-4776-9354-FD38EB6F1440}"/>
    <cellStyle name="Comma 2 2 2 2 4 2 2 7" xfId="15886" xr:uid="{38167F6B-11DE-4040-841D-7129B7E99420}"/>
    <cellStyle name="Comma 2 2 2 2 4 2 3" xfId="766" xr:uid="{C3CEF2ED-C19A-46B4-82AC-D1648FA615BA}"/>
    <cellStyle name="Comma 2 2 2 2 4 2 3 2" xfId="1726" xr:uid="{7FAA00BB-0E2D-4CAE-B552-C588A6089A5B}"/>
    <cellStyle name="Comma 2 2 2 2 4 2 3 2 2" xfId="3646" xr:uid="{CAE4ADEC-12C4-402D-AFFA-E8F45C34A7F2}"/>
    <cellStyle name="Comma 2 2 2 2 4 2 3 2 2 2" xfId="7486" xr:uid="{F833CC3B-5A9B-4E78-9677-E4DB0A209F7C}"/>
    <cellStyle name="Comma 2 2 2 2 4 2 3 2 2 2 2" xfId="15166" xr:uid="{C8B5DCCE-8849-49E2-870A-432F44D5971F}"/>
    <cellStyle name="Comma 2 2 2 2 4 2 3 2 2 2 2 2" xfId="30526" xr:uid="{3827133A-4E94-46EB-A806-9CA4DBBDAF86}"/>
    <cellStyle name="Comma 2 2 2 2 4 2 3 2 2 2 3" xfId="22846" xr:uid="{AB8F1DC8-48AB-4D99-B32B-BE4A80238907}"/>
    <cellStyle name="Comma 2 2 2 2 4 2 3 2 2 3" xfId="11326" xr:uid="{5E2697FA-42E7-436A-AB55-0592C118275B}"/>
    <cellStyle name="Comma 2 2 2 2 4 2 3 2 2 3 2" xfId="26686" xr:uid="{3C098BBE-CF64-4066-9BDF-303679C247BA}"/>
    <cellStyle name="Comma 2 2 2 2 4 2 3 2 2 4" xfId="19006" xr:uid="{56369721-1F88-4613-98E7-159735821DB2}"/>
    <cellStyle name="Comma 2 2 2 2 4 2 3 2 3" xfId="5566" xr:uid="{7EC84DF2-6010-4A3F-81BC-822A92F527DC}"/>
    <cellStyle name="Comma 2 2 2 2 4 2 3 2 3 2" xfId="13246" xr:uid="{7941A328-9FFC-4315-B375-0CDADB4E301C}"/>
    <cellStyle name="Comma 2 2 2 2 4 2 3 2 3 2 2" xfId="28606" xr:uid="{5FA09093-621F-4554-9275-DD39024B2A4F}"/>
    <cellStyle name="Comma 2 2 2 2 4 2 3 2 3 3" xfId="20926" xr:uid="{27947BD8-89A4-4501-93BB-D557805E5FFE}"/>
    <cellStyle name="Comma 2 2 2 2 4 2 3 2 4" xfId="9406" xr:uid="{BD093BA1-A61F-4240-B25F-EFEB20CAA057}"/>
    <cellStyle name="Comma 2 2 2 2 4 2 3 2 4 2" xfId="24766" xr:uid="{BE749299-95C3-484F-8AA9-A921C7013431}"/>
    <cellStyle name="Comma 2 2 2 2 4 2 3 2 5" xfId="17086" xr:uid="{6ACD7A79-D2CC-4994-8218-D2049B472C39}"/>
    <cellStyle name="Comma 2 2 2 2 4 2 3 3" xfId="2686" xr:uid="{CBFCB2A8-83E9-4980-8B73-BBF94F051E4A}"/>
    <cellStyle name="Comma 2 2 2 2 4 2 3 3 2" xfId="6526" xr:uid="{9DC22B8F-D3B3-432A-B998-ACF4B503B5EB}"/>
    <cellStyle name="Comma 2 2 2 2 4 2 3 3 2 2" xfId="14206" xr:uid="{477D9BC8-A361-4197-9E5F-9CF211A7FFFE}"/>
    <cellStyle name="Comma 2 2 2 2 4 2 3 3 2 2 2" xfId="29566" xr:uid="{4C41CA07-A73F-4B8D-9373-399464B35490}"/>
    <cellStyle name="Comma 2 2 2 2 4 2 3 3 2 3" xfId="21886" xr:uid="{1307339D-5151-4AF2-B2A0-77356F9438F8}"/>
    <cellStyle name="Comma 2 2 2 2 4 2 3 3 3" xfId="10366" xr:uid="{B3A5CEB4-7565-48B3-82B8-EEDC28E2D2C9}"/>
    <cellStyle name="Comma 2 2 2 2 4 2 3 3 3 2" xfId="25726" xr:uid="{F82F8D3B-BD11-47BD-9528-600D1010AF72}"/>
    <cellStyle name="Comma 2 2 2 2 4 2 3 3 4" xfId="18046" xr:uid="{90E37032-E363-4D1F-8C65-D858501EE897}"/>
    <cellStyle name="Comma 2 2 2 2 4 2 3 4" xfId="4606" xr:uid="{A212BD12-C7B3-446C-AFEE-03156341EACC}"/>
    <cellStyle name="Comma 2 2 2 2 4 2 3 4 2" xfId="12286" xr:uid="{5F4A2A25-A330-4675-9315-534B52A7A8D8}"/>
    <cellStyle name="Comma 2 2 2 2 4 2 3 4 2 2" xfId="27646" xr:uid="{A1E1B43B-8493-467E-840F-66601EA44730}"/>
    <cellStyle name="Comma 2 2 2 2 4 2 3 4 3" xfId="19966" xr:uid="{12EBA05F-44E0-4107-BE6A-1CE4328AD385}"/>
    <cellStyle name="Comma 2 2 2 2 4 2 3 5" xfId="8446" xr:uid="{4253FEFC-55B0-4CB5-91E0-5E93A77F638D}"/>
    <cellStyle name="Comma 2 2 2 2 4 2 3 5 2" xfId="23806" xr:uid="{4C40DDF8-4B1D-4927-958B-FC0F6CD1C5D5}"/>
    <cellStyle name="Comma 2 2 2 2 4 2 3 6" xfId="16126" xr:uid="{1B7BB479-45F3-401C-B736-D0E793BD3850}"/>
    <cellStyle name="Comma 2 2 2 2 4 2 4" xfId="1246" xr:uid="{60AA0120-EF01-4992-82FD-94AB3A8686FB}"/>
    <cellStyle name="Comma 2 2 2 2 4 2 4 2" xfId="3166" xr:uid="{6B479E16-BE49-445A-93B3-2C9005FEE5B5}"/>
    <cellStyle name="Comma 2 2 2 2 4 2 4 2 2" xfId="7006" xr:uid="{4FC307CE-8F21-42BE-BE8A-8CB63F516F76}"/>
    <cellStyle name="Comma 2 2 2 2 4 2 4 2 2 2" xfId="14686" xr:uid="{68F3C3FB-75EE-4DFB-96B7-C0ED7B1FD12D}"/>
    <cellStyle name="Comma 2 2 2 2 4 2 4 2 2 2 2" xfId="30046" xr:uid="{364CAB77-4E8B-4E49-97BB-290C135A17FC}"/>
    <cellStyle name="Comma 2 2 2 2 4 2 4 2 2 3" xfId="22366" xr:uid="{D5CBFA00-A8C3-4177-96C4-69CF8FBAAE55}"/>
    <cellStyle name="Comma 2 2 2 2 4 2 4 2 3" xfId="10846" xr:uid="{A2276842-32DA-4F5E-A12D-75131E0ADADA}"/>
    <cellStyle name="Comma 2 2 2 2 4 2 4 2 3 2" xfId="26206" xr:uid="{7D334936-4DA0-4BFF-85D8-165F143C4C77}"/>
    <cellStyle name="Comma 2 2 2 2 4 2 4 2 4" xfId="18526" xr:uid="{40FA2A3A-A62E-4C01-A2FC-423E8183E0FF}"/>
    <cellStyle name="Comma 2 2 2 2 4 2 4 3" xfId="5086" xr:uid="{87676E5D-1439-4123-9CC2-34BFCD14700C}"/>
    <cellStyle name="Comma 2 2 2 2 4 2 4 3 2" xfId="12766" xr:uid="{BA250571-C584-4E0D-88D0-B917ED05E436}"/>
    <cellStyle name="Comma 2 2 2 2 4 2 4 3 2 2" xfId="28126" xr:uid="{B8A93B40-FC1F-4ABB-9689-96788EDB9714}"/>
    <cellStyle name="Comma 2 2 2 2 4 2 4 3 3" xfId="20446" xr:uid="{9CECAB98-4698-48D1-8059-F7509EC2157D}"/>
    <cellStyle name="Comma 2 2 2 2 4 2 4 4" xfId="8926" xr:uid="{AFC0D290-13F6-4CCA-B8A0-E48EE4FE09B2}"/>
    <cellStyle name="Comma 2 2 2 2 4 2 4 4 2" xfId="24286" xr:uid="{05E77499-B0E1-442B-BC18-1A3896986943}"/>
    <cellStyle name="Comma 2 2 2 2 4 2 4 5" xfId="16606" xr:uid="{9FBA6981-97D1-4EE3-B873-0179A2DD65D0}"/>
    <cellStyle name="Comma 2 2 2 2 4 2 5" xfId="2206" xr:uid="{68D5C152-0404-4D92-852A-729A09C7DD80}"/>
    <cellStyle name="Comma 2 2 2 2 4 2 5 2" xfId="6046" xr:uid="{C433E624-CD3A-4197-AA10-CFA384115272}"/>
    <cellStyle name="Comma 2 2 2 2 4 2 5 2 2" xfId="13726" xr:uid="{F671D910-8185-485F-975C-B2080D169E98}"/>
    <cellStyle name="Comma 2 2 2 2 4 2 5 2 2 2" xfId="29086" xr:uid="{3F240084-EB0B-4618-9E67-5F9860083C1A}"/>
    <cellStyle name="Comma 2 2 2 2 4 2 5 2 3" xfId="21406" xr:uid="{D7618A78-172E-4C8C-8684-8D0DE76C4AAD}"/>
    <cellStyle name="Comma 2 2 2 2 4 2 5 3" xfId="9886" xr:uid="{1F4E1E62-FBC0-45D6-8194-2214D4BAC671}"/>
    <cellStyle name="Comma 2 2 2 2 4 2 5 3 2" xfId="25246" xr:uid="{37503CE2-8F4B-4C4D-85BF-704451C8FAB3}"/>
    <cellStyle name="Comma 2 2 2 2 4 2 5 4" xfId="17566" xr:uid="{71116699-A54B-4B4B-8CA1-0C5324B17193}"/>
    <cellStyle name="Comma 2 2 2 2 4 2 6" xfId="4126" xr:uid="{951D7D9E-C1BF-4F7A-A0CA-76D7638C2494}"/>
    <cellStyle name="Comma 2 2 2 2 4 2 6 2" xfId="11806" xr:uid="{2680FCE2-A066-4EB7-93C5-5D6D301AABAC}"/>
    <cellStyle name="Comma 2 2 2 2 4 2 6 2 2" xfId="27166" xr:uid="{465409AE-3737-4CAF-8938-78EBA49B8EA9}"/>
    <cellStyle name="Comma 2 2 2 2 4 2 6 3" xfId="19486" xr:uid="{7951653F-CBD6-4E71-874E-669969E90FE3}"/>
    <cellStyle name="Comma 2 2 2 2 4 2 7" xfId="7966" xr:uid="{F630DB26-329F-4FE9-9F90-4250324D2DA3}"/>
    <cellStyle name="Comma 2 2 2 2 4 2 7 2" xfId="23326" xr:uid="{1C62DA91-735F-4DEB-9AD6-3ED43ABE5AE8}"/>
    <cellStyle name="Comma 2 2 2 2 4 2 8" xfId="15646" xr:uid="{3C90BB7B-9A40-4599-9472-3F0D44F163A3}"/>
    <cellStyle name="Comma 2 2 2 2 4 3" xfId="406" xr:uid="{672E748A-6B4D-4A47-A799-07490F0DB36F}"/>
    <cellStyle name="Comma 2 2 2 2 4 3 2" xfId="886" xr:uid="{F885799E-D56E-4FF5-9C07-DABA5C0CE8BF}"/>
    <cellStyle name="Comma 2 2 2 2 4 3 2 2" xfId="1846" xr:uid="{9A52AC53-E511-470E-B0FD-81D3E37EC10D}"/>
    <cellStyle name="Comma 2 2 2 2 4 3 2 2 2" xfId="3766" xr:uid="{359C4AC4-129F-4C4F-9386-3126CAA492C2}"/>
    <cellStyle name="Comma 2 2 2 2 4 3 2 2 2 2" xfId="7606" xr:uid="{90F9D5E1-86C4-478F-8BE4-6B39E293E37F}"/>
    <cellStyle name="Comma 2 2 2 2 4 3 2 2 2 2 2" xfId="15286" xr:uid="{11EB8E11-14F3-4FE5-B10B-C47C6AEA7EA8}"/>
    <cellStyle name="Comma 2 2 2 2 4 3 2 2 2 2 2 2" xfId="30646" xr:uid="{5E4E547A-245A-432A-B386-DD30950B4CCE}"/>
    <cellStyle name="Comma 2 2 2 2 4 3 2 2 2 2 3" xfId="22966" xr:uid="{8261A3FF-EBF0-4817-A2DB-E91E3C5EDE9B}"/>
    <cellStyle name="Comma 2 2 2 2 4 3 2 2 2 3" xfId="11446" xr:uid="{C7BE2802-A5A5-4878-B30A-39AC550F0DAB}"/>
    <cellStyle name="Comma 2 2 2 2 4 3 2 2 2 3 2" xfId="26806" xr:uid="{DA27A1F7-D6D3-43A0-A115-8D155D3428F8}"/>
    <cellStyle name="Comma 2 2 2 2 4 3 2 2 2 4" xfId="19126" xr:uid="{31A594B1-3DDD-4093-99FA-3379524DFE16}"/>
    <cellStyle name="Comma 2 2 2 2 4 3 2 2 3" xfId="5686" xr:uid="{2A19D419-E5DD-4371-9D79-42A5BE16956E}"/>
    <cellStyle name="Comma 2 2 2 2 4 3 2 2 3 2" xfId="13366" xr:uid="{87EE23C4-97C1-424A-8A12-813CAB691295}"/>
    <cellStyle name="Comma 2 2 2 2 4 3 2 2 3 2 2" xfId="28726" xr:uid="{A3AE7306-136A-43A5-A544-AA2482AFF055}"/>
    <cellStyle name="Comma 2 2 2 2 4 3 2 2 3 3" xfId="21046" xr:uid="{B1692FCE-E680-4257-9F34-60CD6F543822}"/>
    <cellStyle name="Comma 2 2 2 2 4 3 2 2 4" xfId="9526" xr:uid="{36CE488F-EEB1-421B-87F0-CB6A21B3B0F4}"/>
    <cellStyle name="Comma 2 2 2 2 4 3 2 2 4 2" xfId="24886" xr:uid="{A252A65E-D810-4FEF-9128-CFBFB4017D5B}"/>
    <cellStyle name="Comma 2 2 2 2 4 3 2 2 5" xfId="17206" xr:uid="{B1FF3D44-44E9-4BCF-A96D-F0B184D81671}"/>
    <cellStyle name="Comma 2 2 2 2 4 3 2 3" xfId="2806" xr:uid="{757B800C-DCC7-4BD0-869D-762B5319F178}"/>
    <cellStyle name="Comma 2 2 2 2 4 3 2 3 2" xfId="6646" xr:uid="{E69229BB-BAF8-48E8-B94C-193F019E91CD}"/>
    <cellStyle name="Comma 2 2 2 2 4 3 2 3 2 2" xfId="14326" xr:uid="{9998BE84-3B71-411F-9AE9-557EB74FD973}"/>
    <cellStyle name="Comma 2 2 2 2 4 3 2 3 2 2 2" xfId="29686" xr:uid="{63DC3CDA-9CCE-452B-89F3-6A86216384D5}"/>
    <cellStyle name="Comma 2 2 2 2 4 3 2 3 2 3" xfId="22006" xr:uid="{533040F6-00B4-4C37-B4A2-12F20D5B39C4}"/>
    <cellStyle name="Comma 2 2 2 2 4 3 2 3 3" xfId="10486" xr:uid="{B3E634E7-62E4-4D46-97B1-5AA9B9A86952}"/>
    <cellStyle name="Comma 2 2 2 2 4 3 2 3 3 2" xfId="25846" xr:uid="{803E1A95-3325-45AC-9FBF-DCEAB117FBD0}"/>
    <cellStyle name="Comma 2 2 2 2 4 3 2 3 4" xfId="18166" xr:uid="{0436FDE2-FBCD-47BD-8486-7D5EF157278F}"/>
    <cellStyle name="Comma 2 2 2 2 4 3 2 4" xfId="4726" xr:uid="{32230700-48EB-4608-8EEC-1DE7DBCAC195}"/>
    <cellStyle name="Comma 2 2 2 2 4 3 2 4 2" xfId="12406" xr:uid="{5C809420-1916-4E74-8E7D-853BA27C82BB}"/>
    <cellStyle name="Comma 2 2 2 2 4 3 2 4 2 2" xfId="27766" xr:uid="{1688483A-64D8-4074-8B5B-21885CD3CF9C}"/>
    <cellStyle name="Comma 2 2 2 2 4 3 2 4 3" xfId="20086" xr:uid="{D4AF8C5A-2F3D-44E4-A4F2-8AAB07495A91}"/>
    <cellStyle name="Comma 2 2 2 2 4 3 2 5" xfId="8566" xr:uid="{CBDEB524-4DE6-4797-81CC-37BB9A6EBE85}"/>
    <cellStyle name="Comma 2 2 2 2 4 3 2 5 2" xfId="23926" xr:uid="{277506EE-A913-43CF-8119-586DD49247E8}"/>
    <cellStyle name="Comma 2 2 2 2 4 3 2 6" xfId="16246" xr:uid="{8554D7E4-CA7F-4DA4-A33E-CAE649B74BCE}"/>
    <cellStyle name="Comma 2 2 2 2 4 3 3" xfId="1366" xr:uid="{D638FA0E-24E4-4B65-AA6D-7E1350DB6D63}"/>
    <cellStyle name="Comma 2 2 2 2 4 3 3 2" xfId="3286" xr:uid="{C97252C9-9EAF-4002-A947-DCB052E0ECDC}"/>
    <cellStyle name="Comma 2 2 2 2 4 3 3 2 2" xfId="7126" xr:uid="{90211F25-2889-40AB-8995-63D664D7BFC4}"/>
    <cellStyle name="Comma 2 2 2 2 4 3 3 2 2 2" xfId="14806" xr:uid="{E538CA09-94A9-4358-827E-2E45185185FF}"/>
    <cellStyle name="Comma 2 2 2 2 4 3 3 2 2 2 2" xfId="30166" xr:uid="{006AA85F-5ABD-4044-AC66-A5727BB1F1A0}"/>
    <cellStyle name="Comma 2 2 2 2 4 3 3 2 2 3" xfId="22486" xr:uid="{437CCFAF-1085-46D4-962D-AA740A40780C}"/>
    <cellStyle name="Comma 2 2 2 2 4 3 3 2 3" xfId="10966" xr:uid="{813C1918-0BFE-485A-B514-9F23089F30E4}"/>
    <cellStyle name="Comma 2 2 2 2 4 3 3 2 3 2" xfId="26326" xr:uid="{7521CA5C-FE02-4F95-BFBE-8330F4BCCFEB}"/>
    <cellStyle name="Comma 2 2 2 2 4 3 3 2 4" xfId="18646" xr:uid="{A69EB4E8-4C1A-4451-A91A-000F6AE98853}"/>
    <cellStyle name="Comma 2 2 2 2 4 3 3 3" xfId="5206" xr:uid="{C66D5E3B-BCC3-46FA-A235-65481949210C}"/>
    <cellStyle name="Comma 2 2 2 2 4 3 3 3 2" xfId="12886" xr:uid="{9AFA4AF1-FF14-4D8A-A32C-057011AAB80C}"/>
    <cellStyle name="Comma 2 2 2 2 4 3 3 3 2 2" xfId="28246" xr:uid="{4A92557B-E4B8-4DD7-86E7-0D367CECBFFC}"/>
    <cellStyle name="Comma 2 2 2 2 4 3 3 3 3" xfId="20566" xr:uid="{4F7FF3F9-F852-4027-B7F3-E24F53AC95A5}"/>
    <cellStyle name="Comma 2 2 2 2 4 3 3 4" xfId="9046" xr:uid="{6C6180AD-B2AC-4E37-A242-EB1F8CDC3F73}"/>
    <cellStyle name="Comma 2 2 2 2 4 3 3 4 2" xfId="24406" xr:uid="{E42A3F70-50F5-4A30-8138-59EAB7904071}"/>
    <cellStyle name="Comma 2 2 2 2 4 3 3 5" xfId="16726" xr:uid="{0A6F8362-DDC0-4685-8E7E-729A73CBD8DC}"/>
    <cellStyle name="Comma 2 2 2 2 4 3 4" xfId="2326" xr:uid="{3ACA054F-5B56-4928-9ECF-05732D233C72}"/>
    <cellStyle name="Comma 2 2 2 2 4 3 4 2" xfId="6166" xr:uid="{71C7AA1D-AB5B-4025-9839-9EBAD3C699C6}"/>
    <cellStyle name="Comma 2 2 2 2 4 3 4 2 2" xfId="13846" xr:uid="{FB712209-0332-450D-A433-AD088028D5D0}"/>
    <cellStyle name="Comma 2 2 2 2 4 3 4 2 2 2" xfId="29206" xr:uid="{B0436F64-A35B-468F-BC84-72A5A13E7143}"/>
    <cellStyle name="Comma 2 2 2 2 4 3 4 2 3" xfId="21526" xr:uid="{1E1F1D5A-C230-459E-8004-BB5583F0B5B3}"/>
    <cellStyle name="Comma 2 2 2 2 4 3 4 3" xfId="10006" xr:uid="{A75DE035-24EF-4F54-8A6C-4C61A56B303E}"/>
    <cellStyle name="Comma 2 2 2 2 4 3 4 3 2" xfId="25366" xr:uid="{0A702256-9907-4920-AA7E-DCA6F378AB4C}"/>
    <cellStyle name="Comma 2 2 2 2 4 3 4 4" xfId="17686" xr:uid="{53DC424F-4CF3-40DF-BC57-8E56E060D76B}"/>
    <cellStyle name="Comma 2 2 2 2 4 3 5" xfId="4246" xr:uid="{B199B646-FFAB-4BDC-8FF3-45691D2C1D1A}"/>
    <cellStyle name="Comma 2 2 2 2 4 3 5 2" xfId="11926" xr:uid="{E429E70A-428F-4227-A5D5-E27474DCEB3E}"/>
    <cellStyle name="Comma 2 2 2 2 4 3 5 2 2" xfId="27286" xr:uid="{1D41AE7B-E0CE-41DE-904E-B405FAF82371}"/>
    <cellStyle name="Comma 2 2 2 2 4 3 5 3" xfId="19606" xr:uid="{BF765C66-A66E-4DB1-885D-73F8FC81EB15}"/>
    <cellStyle name="Comma 2 2 2 2 4 3 6" xfId="8086" xr:uid="{4C23A519-29CB-46CC-AA78-0F66E8C390F7}"/>
    <cellStyle name="Comma 2 2 2 2 4 3 6 2" xfId="23446" xr:uid="{6A5B0CD9-1DAD-4422-99E7-24AB6E2E7165}"/>
    <cellStyle name="Comma 2 2 2 2 4 3 7" xfId="15766" xr:uid="{1651CD35-BFD6-4B83-88CA-C04F5908D4D4}"/>
    <cellStyle name="Comma 2 2 2 2 4 4" xfId="646" xr:uid="{6BC3BF4A-52C3-4C1E-A77E-EE07DD097804}"/>
    <cellStyle name="Comma 2 2 2 2 4 4 2" xfId="1606" xr:uid="{13732B41-A020-4A08-8CFC-15CD5A44B678}"/>
    <cellStyle name="Comma 2 2 2 2 4 4 2 2" xfId="3526" xr:uid="{0BE42253-F296-4585-8D0E-CFB14E775A74}"/>
    <cellStyle name="Comma 2 2 2 2 4 4 2 2 2" xfId="7366" xr:uid="{DD5CB95F-9560-4140-9072-1632A5BFD485}"/>
    <cellStyle name="Comma 2 2 2 2 4 4 2 2 2 2" xfId="15046" xr:uid="{54340F51-C4A1-486C-8FAA-A5C104ECCEFE}"/>
    <cellStyle name="Comma 2 2 2 2 4 4 2 2 2 2 2" xfId="30406" xr:uid="{07875117-F40C-4A60-B521-6BCA3B62BBF3}"/>
    <cellStyle name="Comma 2 2 2 2 4 4 2 2 2 3" xfId="22726" xr:uid="{98FD6A69-0F4C-4077-AAD7-C0E12249F70F}"/>
    <cellStyle name="Comma 2 2 2 2 4 4 2 2 3" xfId="11206" xr:uid="{B2251A65-C63D-408E-B345-B9E2DF78E9AB}"/>
    <cellStyle name="Comma 2 2 2 2 4 4 2 2 3 2" xfId="26566" xr:uid="{2154CE41-0D2D-471B-B102-C70C095E32B0}"/>
    <cellStyle name="Comma 2 2 2 2 4 4 2 2 4" xfId="18886" xr:uid="{F7FBD01D-6E4E-4258-BA7C-38CE9A0AA39F}"/>
    <cellStyle name="Comma 2 2 2 2 4 4 2 3" xfId="5446" xr:uid="{56DA4785-9375-454F-8FEC-4B120278B5FD}"/>
    <cellStyle name="Comma 2 2 2 2 4 4 2 3 2" xfId="13126" xr:uid="{4F9ADEAE-BF53-4CCA-AC6B-0812905E1E4C}"/>
    <cellStyle name="Comma 2 2 2 2 4 4 2 3 2 2" xfId="28486" xr:uid="{1E82E323-CAB1-4499-AC08-7DF7D5462826}"/>
    <cellStyle name="Comma 2 2 2 2 4 4 2 3 3" xfId="20806" xr:uid="{BAA27A23-645B-4C59-B4B4-24445516203B}"/>
    <cellStyle name="Comma 2 2 2 2 4 4 2 4" xfId="9286" xr:uid="{9A96E24F-85DC-43D1-A2D7-956F476019A7}"/>
    <cellStyle name="Comma 2 2 2 2 4 4 2 4 2" xfId="24646" xr:uid="{AC690FC9-D10C-4778-AF43-6FA1BA83DB82}"/>
    <cellStyle name="Comma 2 2 2 2 4 4 2 5" xfId="16966" xr:uid="{E01B5EEB-CECB-441F-BBFC-8ED116594961}"/>
    <cellStyle name="Comma 2 2 2 2 4 4 3" xfId="2566" xr:uid="{5B23A338-2F02-4379-8F9A-D3840CB51695}"/>
    <cellStyle name="Comma 2 2 2 2 4 4 3 2" xfId="6406" xr:uid="{7033266A-8B99-4FFD-844D-D0B58DFBEA51}"/>
    <cellStyle name="Comma 2 2 2 2 4 4 3 2 2" xfId="14086" xr:uid="{87C35614-7BDE-4069-981A-5CF9B88D07EE}"/>
    <cellStyle name="Comma 2 2 2 2 4 4 3 2 2 2" xfId="29446" xr:uid="{10FBCD21-BC4C-4137-BD67-F32D0A3C5A30}"/>
    <cellStyle name="Comma 2 2 2 2 4 4 3 2 3" xfId="21766" xr:uid="{0C89521C-C691-4256-BDF4-0CD1406A2B0E}"/>
    <cellStyle name="Comma 2 2 2 2 4 4 3 3" xfId="10246" xr:uid="{4B3A9F47-7498-4624-9ED0-36FDA9DA5FA6}"/>
    <cellStyle name="Comma 2 2 2 2 4 4 3 3 2" xfId="25606" xr:uid="{BE8091B8-3637-41D2-983E-9289C10B182A}"/>
    <cellStyle name="Comma 2 2 2 2 4 4 3 4" xfId="17926" xr:uid="{CC175A4C-F604-45DA-802C-7123CF50B5FF}"/>
    <cellStyle name="Comma 2 2 2 2 4 4 4" xfId="4486" xr:uid="{EDA4EE81-B4D0-488C-BE61-023F39A4215F}"/>
    <cellStyle name="Comma 2 2 2 2 4 4 4 2" xfId="12166" xr:uid="{D7E4E4DE-DE1B-4F2F-9B99-59459E86628D}"/>
    <cellStyle name="Comma 2 2 2 2 4 4 4 2 2" xfId="27526" xr:uid="{80E027E4-0688-4BA3-874A-25992C1A62BF}"/>
    <cellStyle name="Comma 2 2 2 2 4 4 4 3" xfId="19846" xr:uid="{3665F1AA-C55B-4294-BF0D-FBE87F3A19D8}"/>
    <cellStyle name="Comma 2 2 2 2 4 4 5" xfId="8326" xr:uid="{F5357714-3A47-429C-BEE7-5C70A0E1F975}"/>
    <cellStyle name="Comma 2 2 2 2 4 4 5 2" xfId="23686" xr:uid="{F88C93DC-20F2-4137-B163-F36DB8BF5D5A}"/>
    <cellStyle name="Comma 2 2 2 2 4 4 6" xfId="16006" xr:uid="{6C23C3BF-774F-40D0-84F2-280A7C593033}"/>
    <cellStyle name="Comma 2 2 2 2 4 5" xfId="1126" xr:uid="{A2E03C4C-76E1-4CC6-AB64-2E1A6FA0EA21}"/>
    <cellStyle name="Comma 2 2 2 2 4 5 2" xfId="3046" xr:uid="{87621279-28EC-475E-B0BF-BDF63573477D}"/>
    <cellStyle name="Comma 2 2 2 2 4 5 2 2" xfId="6886" xr:uid="{A5E3C41E-B643-4DB9-B697-DA34C91470F1}"/>
    <cellStyle name="Comma 2 2 2 2 4 5 2 2 2" xfId="14566" xr:uid="{D982B697-9A93-4C10-B3CC-8D1FE044F399}"/>
    <cellStyle name="Comma 2 2 2 2 4 5 2 2 2 2" xfId="29926" xr:uid="{EBEBAED0-8CAA-4D58-9701-CBA2936336AB}"/>
    <cellStyle name="Comma 2 2 2 2 4 5 2 2 3" xfId="22246" xr:uid="{C4FB27DF-0E1E-4EA7-A4EA-4C997F054A52}"/>
    <cellStyle name="Comma 2 2 2 2 4 5 2 3" xfId="10726" xr:uid="{443EEC04-3B48-46B2-BDB0-5291078D6377}"/>
    <cellStyle name="Comma 2 2 2 2 4 5 2 3 2" xfId="26086" xr:uid="{33052460-3E2F-4677-BCBF-255EFF2EC2AD}"/>
    <cellStyle name="Comma 2 2 2 2 4 5 2 4" xfId="18406" xr:uid="{09F751D3-7D26-4A38-8BA6-BBE3444DF629}"/>
    <cellStyle name="Comma 2 2 2 2 4 5 3" xfId="4966" xr:uid="{BB50B3B8-62F5-4EC2-8FED-4D61B6BE8244}"/>
    <cellStyle name="Comma 2 2 2 2 4 5 3 2" xfId="12646" xr:uid="{B0285EA7-B8A2-4E22-9BA9-11CDD62D1FAD}"/>
    <cellStyle name="Comma 2 2 2 2 4 5 3 2 2" xfId="28006" xr:uid="{51F0DBDE-146B-4CD6-B7F1-1422AEE5C65F}"/>
    <cellStyle name="Comma 2 2 2 2 4 5 3 3" xfId="20326" xr:uid="{D6524575-7B3E-4D94-B702-05CC2E14D4F1}"/>
    <cellStyle name="Comma 2 2 2 2 4 5 4" xfId="8806" xr:uid="{ED2C6CF2-1A11-479A-B6CE-D3E7DE6375AA}"/>
    <cellStyle name="Comma 2 2 2 2 4 5 4 2" xfId="24166" xr:uid="{1258D877-3E41-43B1-9A02-736D391FEF1C}"/>
    <cellStyle name="Comma 2 2 2 2 4 5 5" xfId="16486" xr:uid="{0C3CF116-DFDE-4A45-B74C-4DE3D78D622F}"/>
    <cellStyle name="Comma 2 2 2 2 4 6" xfId="2086" xr:uid="{D679AE43-3A04-4F69-8415-0C51E676D71B}"/>
    <cellStyle name="Comma 2 2 2 2 4 6 2" xfId="5926" xr:uid="{599D6BA6-F0A1-4FCF-904B-7196C1E4CBBB}"/>
    <cellStyle name="Comma 2 2 2 2 4 6 2 2" xfId="13606" xr:uid="{B4424A45-0CEF-49D1-AB07-24E448128A7E}"/>
    <cellStyle name="Comma 2 2 2 2 4 6 2 2 2" xfId="28966" xr:uid="{8CB15AFB-C5A6-4B8E-80D3-DF3F4504C5A6}"/>
    <cellStyle name="Comma 2 2 2 2 4 6 2 3" xfId="21286" xr:uid="{A2396E96-18D3-41A9-8D1D-600FEF3E4E56}"/>
    <cellStyle name="Comma 2 2 2 2 4 6 3" xfId="9766" xr:uid="{01CB4AD0-7211-4C58-994F-C4F48E88F83B}"/>
    <cellStyle name="Comma 2 2 2 2 4 6 3 2" xfId="25126" xr:uid="{462ADF01-69B6-4709-ADD5-5D3E71E94E1D}"/>
    <cellStyle name="Comma 2 2 2 2 4 6 4" xfId="17446" xr:uid="{AEE452F5-B518-4ACB-A830-5150A5B3FD73}"/>
    <cellStyle name="Comma 2 2 2 2 4 7" xfId="4006" xr:uid="{1F92E512-8FB0-4103-95B7-06A7E883D7B0}"/>
    <cellStyle name="Comma 2 2 2 2 4 7 2" xfId="11686" xr:uid="{6E1BDCD1-FEBB-4293-B7DD-655DA9C2278C}"/>
    <cellStyle name="Comma 2 2 2 2 4 7 2 2" xfId="27046" xr:uid="{8EA0924E-5186-451B-9C1B-7C713FF76152}"/>
    <cellStyle name="Comma 2 2 2 2 4 7 3" xfId="19366" xr:uid="{37620462-767F-4D35-803A-D2AB88E9DE91}"/>
    <cellStyle name="Comma 2 2 2 2 4 8" xfId="7846" xr:uid="{EA457703-4C7E-41C4-B588-E7DFC7334A87}"/>
    <cellStyle name="Comma 2 2 2 2 4 8 2" xfId="23206" xr:uid="{AF59D35F-758C-4407-B520-F670B65134F6}"/>
    <cellStyle name="Comma 2 2 2 2 4 9" xfId="15526" xr:uid="{294B8C18-9354-48BD-90BD-A418771745FF}"/>
    <cellStyle name="Comma 2 2 2 2 5" xfId="226" xr:uid="{8F7C5778-5C3B-49C8-A6C7-9BC167140128}"/>
    <cellStyle name="Comma 2 2 2 2 5 2" xfId="466" xr:uid="{6AE3673E-3667-424F-9882-5E37444019E6}"/>
    <cellStyle name="Comma 2 2 2 2 5 2 2" xfId="946" xr:uid="{A4C143A6-DE22-419E-9458-66F22DDAD569}"/>
    <cellStyle name="Comma 2 2 2 2 5 2 2 2" xfId="1906" xr:uid="{96E06846-772B-428A-95F0-B7B358AA4FB4}"/>
    <cellStyle name="Comma 2 2 2 2 5 2 2 2 2" xfId="3826" xr:uid="{E52034A7-3EDA-47F2-8BDD-1B9B1863E34D}"/>
    <cellStyle name="Comma 2 2 2 2 5 2 2 2 2 2" xfId="7666" xr:uid="{0801671E-9112-404C-943E-B961E7651DFA}"/>
    <cellStyle name="Comma 2 2 2 2 5 2 2 2 2 2 2" xfId="15346" xr:uid="{710DDF6C-864B-46F0-A604-47C416D42240}"/>
    <cellStyle name="Comma 2 2 2 2 5 2 2 2 2 2 2 2" xfId="30706" xr:uid="{592B70C2-6A24-41B2-AECF-4430BA0C4258}"/>
    <cellStyle name="Comma 2 2 2 2 5 2 2 2 2 2 3" xfId="23026" xr:uid="{9C2CAEA2-4E3E-4459-957D-694CB6C38E7D}"/>
    <cellStyle name="Comma 2 2 2 2 5 2 2 2 2 3" xfId="11506" xr:uid="{2EFC671C-706D-48B3-B451-377A04749EED}"/>
    <cellStyle name="Comma 2 2 2 2 5 2 2 2 2 3 2" xfId="26866" xr:uid="{27A9C6A1-5967-4EDB-923F-BD579F392232}"/>
    <cellStyle name="Comma 2 2 2 2 5 2 2 2 2 4" xfId="19186" xr:uid="{30E7AFAF-934F-4DED-9512-86DF4A9B5E30}"/>
    <cellStyle name="Comma 2 2 2 2 5 2 2 2 3" xfId="5746" xr:uid="{EAA0DEDC-3B12-4B02-A76B-216F650388C2}"/>
    <cellStyle name="Comma 2 2 2 2 5 2 2 2 3 2" xfId="13426" xr:uid="{C25FF9A6-D74C-4A52-BAB5-F1661A004F51}"/>
    <cellStyle name="Comma 2 2 2 2 5 2 2 2 3 2 2" xfId="28786" xr:uid="{DFA2ED62-7DD9-4F03-A9D9-14594D1CF7DB}"/>
    <cellStyle name="Comma 2 2 2 2 5 2 2 2 3 3" xfId="21106" xr:uid="{0D44DE35-0D17-48CB-8607-08D8F1E428F0}"/>
    <cellStyle name="Comma 2 2 2 2 5 2 2 2 4" xfId="9586" xr:uid="{398CA5BB-7DE1-4DDE-BB97-4262D0BAF6DA}"/>
    <cellStyle name="Comma 2 2 2 2 5 2 2 2 4 2" xfId="24946" xr:uid="{1BCBDF53-B07B-4105-B2C2-F80B9251B595}"/>
    <cellStyle name="Comma 2 2 2 2 5 2 2 2 5" xfId="17266" xr:uid="{90EFE26B-3A04-480C-8DAC-4A594F15DD07}"/>
    <cellStyle name="Comma 2 2 2 2 5 2 2 3" xfId="2866" xr:uid="{CAE2111C-202F-476E-AB90-5C78716B112F}"/>
    <cellStyle name="Comma 2 2 2 2 5 2 2 3 2" xfId="6706" xr:uid="{4004E0DF-9C3B-4B6E-963F-9210C29CFCB6}"/>
    <cellStyle name="Comma 2 2 2 2 5 2 2 3 2 2" xfId="14386" xr:uid="{F28A1D6A-1B6F-4C5E-90DD-51B58980FBE9}"/>
    <cellStyle name="Comma 2 2 2 2 5 2 2 3 2 2 2" xfId="29746" xr:uid="{A3477EAA-78D2-413B-8ABF-73B19E37D727}"/>
    <cellStyle name="Comma 2 2 2 2 5 2 2 3 2 3" xfId="22066" xr:uid="{00607227-6416-4E9F-922A-E901B29E1FE8}"/>
    <cellStyle name="Comma 2 2 2 2 5 2 2 3 3" xfId="10546" xr:uid="{1E126C4F-2799-40BD-9783-F15E3C3D18EE}"/>
    <cellStyle name="Comma 2 2 2 2 5 2 2 3 3 2" xfId="25906" xr:uid="{8CD0237B-BC68-477C-9419-7235B42EC90A}"/>
    <cellStyle name="Comma 2 2 2 2 5 2 2 3 4" xfId="18226" xr:uid="{0C9D9627-4BD1-4DEB-84FE-1D7B74041238}"/>
    <cellStyle name="Comma 2 2 2 2 5 2 2 4" xfId="4786" xr:uid="{553A4AE0-9D91-4788-9C7E-8446DE60F7AC}"/>
    <cellStyle name="Comma 2 2 2 2 5 2 2 4 2" xfId="12466" xr:uid="{EC2E6B87-3EE1-4BDC-B195-9D5A6E29ACCB}"/>
    <cellStyle name="Comma 2 2 2 2 5 2 2 4 2 2" xfId="27826" xr:uid="{6A4127A5-8920-4AB8-ACB3-EB95E54438F7}"/>
    <cellStyle name="Comma 2 2 2 2 5 2 2 4 3" xfId="20146" xr:uid="{51CD9220-E84F-4B7B-A052-C10F3453B9AC}"/>
    <cellStyle name="Comma 2 2 2 2 5 2 2 5" xfId="8626" xr:uid="{33E5B475-30CC-4494-B3FF-C979AFD63213}"/>
    <cellStyle name="Comma 2 2 2 2 5 2 2 5 2" xfId="23986" xr:uid="{98D04871-61D1-4AC5-8CC6-8DC3AF1EFD13}"/>
    <cellStyle name="Comma 2 2 2 2 5 2 2 6" xfId="16306" xr:uid="{7DD5E615-2AFD-40F6-AF6E-CE92B5B3AB15}"/>
    <cellStyle name="Comma 2 2 2 2 5 2 3" xfId="1426" xr:uid="{717C2372-9BE3-41EE-BADC-24E8076B822E}"/>
    <cellStyle name="Comma 2 2 2 2 5 2 3 2" xfId="3346" xr:uid="{421D6882-C0FC-4A95-9E14-68E222BE7874}"/>
    <cellStyle name="Comma 2 2 2 2 5 2 3 2 2" xfId="7186" xr:uid="{6479896F-3C0A-42FF-8987-C40D0681EC53}"/>
    <cellStyle name="Comma 2 2 2 2 5 2 3 2 2 2" xfId="14866" xr:uid="{CA615D80-43A9-4280-9A48-E4FE87A1799F}"/>
    <cellStyle name="Comma 2 2 2 2 5 2 3 2 2 2 2" xfId="30226" xr:uid="{884784F1-C049-4F19-B6C5-07DA6BA30AC5}"/>
    <cellStyle name="Comma 2 2 2 2 5 2 3 2 2 3" xfId="22546" xr:uid="{3198B9E6-33AF-4979-BCF6-F5F75B653CBF}"/>
    <cellStyle name="Comma 2 2 2 2 5 2 3 2 3" xfId="11026" xr:uid="{71CB9281-33E9-4194-ACA8-78A35A5AAFB9}"/>
    <cellStyle name="Comma 2 2 2 2 5 2 3 2 3 2" xfId="26386" xr:uid="{85C1689F-6844-4B33-9035-EFA76B4B0C50}"/>
    <cellStyle name="Comma 2 2 2 2 5 2 3 2 4" xfId="18706" xr:uid="{361E1450-E00B-4B37-97E1-1FB0EDAF17B1}"/>
    <cellStyle name="Comma 2 2 2 2 5 2 3 3" xfId="5266" xr:uid="{5764CE5F-10DE-4A0E-BEBD-01190CBE2485}"/>
    <cellStyle name="Comma 2 2 2 2 5 2 3 3 2" xfId="12946" xr:uid="{EC750684-A03C-4BB3-A929-EF79A504AE5D}"/>
    <cellStyle name="Comma 2 2 2 2 5 2 3 3 2 2" xfId="28306" xr:uid="{250C12BE-A587-4994-A7C6-B0BD1972B3CA}"/>
    <cellStyle name="Comma 2 2 2 2 5 2 3 3 3" xfId="20626" xr:uid="{2389BEDB-0527-47A8-815C-C57EC9FE5819}"/>
    <cellStyle name="Comma 2 2 2 2 5 2 3 4" xfId="9106" xr:uid="{EE6E7A4B-CA2A-411B-B378-2CC6A70A4C3B}"/>
    <cellStyle name="Comma 2 2 2 2 5 2 3 4 2" xfId="24466" xr:uid="{56FBDEB8-8F90-4368-B2EA-1D1D46D905D2}"/>
    <cellStyle name="Comma 2 2 2 2 5 2 3 5" xfId="16786" xr:uid="{6E9673B1-5EE5-499D-8408-DDFF6047D4A5}"/>
    <cellStyle name="Comma 2 2 2 2 5 2 4" xfId="2386" xr:uid="{515B317C-FD16-432C-B991-193FEAEF37B5}"/>
    <cellStyle name="Comma 2 2 2 2 5 2 4 2" xfId="6226" xr:uid="{8E65E85C-8895-4813-B1FD-A6AD2B11BF1A}"/>
    <cellStyle name="Comma 2 2 2 2 5 2 4 2 2" xfId="13906" xr:uid="{74CE8C3C-EC24-4936-B3EA-C6C5B21B0511}"/>
    <cellStyle name="Comma 2 2 2 2 5 2 4 2 2 2" xfId="29266" xr:uid="{BEE86197-80B5-410C-98C9-36E0A7F279E1}"/>
    <cellStyle name="Comma 2 2 2 2 5 2 4 2 3" xfId="21586" xr:uid="{2BA106F9-588E-45F0-BD8A-2020172CD51D}"/>
    <cellStyle name="Comma 2 2 2 2 5 2 4 3" xfId="10066" xr:uid="{2F3B3FD1-04A4-49AD-8A8D-ACFD13B7131A}"/>
    <cellStyle name="Comma 2 2 2 2 5 2 4 3 2" xfId="25426" xr:uid="{00AB921C-EAA5-41FC-8A27-61AA8E9166E2}"/>
    <cellStyle name="Comma 2 2 2 2 5 2 4 4" xfId="17746" xr:uid="{014D5D25-EC97-48BD-A005-FCD372D2244A}"/>
    <cellStyle name="Comma 2 2 2 2 5 2 5" xfId="4306" xr:uid="{E1834D38-B228-45FC-9F50-F9A17B4F76E0}"/>
    <cellStyle name="Comma 2 2 2 2 5 2 5 2" xfId="11986" xr:uid="{F038479C-1399-473F-B274-2182FB7D46D4}"/>
    <cellStyle name="Comma 2 2 2 2 5 2 5 2 2" xfId="27346" xr:uid="{CE9E55C0-8B97-4802-9FBB-069AAC177560}"/>
    <cellStyle name="Comma 2 2 2 2 5 2 5 3" xfId="19666" xr:uid="{6A7D5243-A58A-40E9-9B62-08E03F0274A5}"/>
    <cellStyle name="Comma 2 2 2 2 5 2 6" xfId="8146" xr:uid="{87B59768-F9E5-46D6-BC8B-DCE62CE640B1}"/>
    <cellStyle name="Comma 2 2 2 2 5 2 6 2" xfId="23506" xr:uid="{F8EDFA1F-6E30-4F9C-8EBC-90A54EEAC2F0}"/>
    <cellStyle name="Comma 2 2 2 2 5 2 7" xfId="15826" xr:uid="{0B80AD5B-110D-4C7E-808E-23FC4FA0A542}"/>
    <cellStyle name="Comma 2 2 2 2 5 3" xfId="706" xr:uid="{3B2CFE82-9644-4D9C-B373-13AF5F73C88D}"/>
    <cellStyle name="Comma 2 2 2 2 5 3 2" xfId="1666" xr:uid="{E8B7FC94-794A-4C7F-B3F6-C2287A4521DE}"/>
    <cellStyle name="Comma 2 2 2 2 5 3 2 2" xfId="3586" xr:uid="{8F4C8D74-06C9-455D-8577-27BA8B5EA0BC}"/>
    <cellStyle name="Comma 2 2 2 2 5 3 2 2 2" xfId="7426" xr:uid="{974CDC07-5AEA-40C7-8FD0-154CE2D21B08}"/>
    <cellStyle name="Comma 2 2 2 2 5 3 2 2 2 2" xfId="15106" xr:uid="{886695B8-E5ED-4416-990D-74884401142F}"/>
    <cellStyle name="Comma 2 2 2 2 5 3 2 2 2 2 2" xfId="30466" xr:uid="{296F5E8A-E41A-4F91-AC5F-85C319B126FE}"/>
    <cellStyle name="Comma 2 2 2 2 5 3 2 2 2 3" xfId="22786" xr:uid="{5D2B0503-4875-480C-B330-2439D17DD463}"/>
    <cellStyle name="Comma 2 2 2 2 5 3 2 2 3" xfId="11266" xr:uid="{09A9A01D-8F29-46F3-84D6-BF3B823251F2}"/>
    <cellStyle name="Comma 2 2 2 2 5 3 2 2 3 2" xfId="26626" xr:uid="{512DC51A-302C-41A4-A1D5-E7EECAA378C0}"/>
    <cellStyle name="Comma 2 2 2 2 5 3 2 2 4" xfId="18946" xr:uid="{D0572EB6-CD68-4B61-9327-F547AD08AC00}"/>
    <cellStyle name="Comma 2 2 2 2 5 3 2 3" xfId="5506" xr:uid="{49B02D0E-645C-462A-81F2-8300F6128FA7}"/>
    <cellStyle name="Comma 2 2 2 2 5 3 2 3 2" xfId="13186" xr:uid="{051B5EDB-C929-432D-B527-4600D2D226DA}"/>
    <cellStyle name="Comma 2 2 2 2 5 3 2 3 2 2" xfId="28546" xr:uid="{B35A7C5E-6704-49DF-BD5F-B7CD5DCBFF55}"/>
    <cellStyle name="Comma 2 2 2 2 5 3 2 3 3" xfId="20866" xr:uid="{2D08E5F2-06DD-493D-8AE2-2ADD5B1BA25F}"/>
    <cellStyle name="Comma 2 2 2 2 5 3 2 4" xfId="9346" xr:uid="{74A00A24-5855-45D5-9B05-851CB83BBD05}"/>
    <cellStyle name="Comma 2 2 2 2 5 3 2 4 2" xfId="24706" xr:uid="{5BF5F512-8958-4437-90CD-DF356FAD8CB7}"/>
    <cellStyle name="Comma 2 2 2 2 5 3 2 5" xfId="17026" xr:uid="{0DE3735F-C5F0-4FF3-85A4-CE40CEB2749C}"/>
    <cellStyle name="Comma 2 2 2 2 5 3 3" xfId="2626" xr:uid="{E9D8725F-DA2A-4106-A82D-AA0FBCAF4FAB}"/>
    <cellStyle name="Comma 2 2 2 2 5 3 3 2" xfId="6466" xr:uid="{E92A908D-1AD6-4B2F-9ABC-B963CE042A98}"/>
    <cellStyle name="Comma 2 2 2 2 5 3 3 2 2" xfId="14146" xr:uid="{EA57C785-47A2-4DE5-89D9-569238C33A28}"/>
    <cellStyle name="Comma 2 2 2 2 5 3 3 2 2 2" xfId="29506" xr:uid="{70CBFD54-8D7F-45E2-9165-C640F130F4A4}"/>
    <cellStyle name="Comma 2 2 2 2 5 3 3 2 3" xfId="21826" xr:uid="{B9B38AFE-B80F-4713-9172-CE900CBEE8D5}"/>
    <cellStyle name="Comma 2 2 2 2 5 3 3 3" xfId="10306" xr:uid="{7C3F161F-984A-4A23-A34C-E3C39CC1AC8C}"/>
    <cellStyle name="Comma 2 2 2 2 5 3 3 3 2" xfId="25666" xr:uid="{C5D23C4D-3D13-413C-ABAA-E008ED18454B}"/>
    <cellStyle name="Comma 2 2 2 2 5 3 3 4" xfId="17986" xr:uid="{3CF3B29A-CD2B-4F10-9657-DE54A2BD4FF2}"/>
    <cellStyle name="Comma 2 2 2 2 5 3 4" xfId="4546" xr:uid="{D348F55C-944E-415B-B618-36B8BA1AEFCD}"/>
    <cellStyle name="Comma 2 2 2 2 5 3 4 2" xfId="12226" xr:uid="{BDD6D037-0D86-4A36-BD8E-1FF507651955}"/>
    <cellStyle name="Comma 2 2 2 2 5 3 4 2 2" xfId="27586" xr:uid="{3A2506A1-0866-47C9-90B1-7140A14011FA}"/>
    <cellStyle name="Comma 2 2 2 2 5 3 4 3" xfId="19906" xr:uid="{30413972-5349-4EDE-A7E1-55D81E1F3EFB}"/>
    <cellStyle name="Comma 2 2 2 2 5 3 5" xfId="8386" xr:uid="{0662671D-442F-47D2-812E-DDC6AB74A214}"/>
    <cellStyle name="Comma 2 2 2 2 5 3 5 2" xfId="23746" xr:uid="{036A2157-0546-4425-93D6-FCFED5ECC1AE}"/>
    <cellStyle name="Comma 2 2 2 2 5 3 6" xfId="16066" xr:uid="{683756AE-21EA-4F82-ACC2-FF706F127060}"/>
    <cellStyle name="Comma 2 2 2 2 5 4" xfId="1186" xr:uid="{A3BB8309-BE27-4200-B6C9-8EA0C1C73C9C}"/>
    <cellStyle name="Comma 2 2 2 2 5 4 2" xfId="3106" xr:uid="{1145E36D-8133-41A8-A280-5B20679A7045}"/>
    <cellStyle name="Comma 2 2 2 2 5 4 2 2" xfId="6946" xr:uid="{33B1D95B-8900-40C6-AE32-AB34DAD38CEE}"/>
    <cellStyle name="Comma 2 2 2 2 5 4 2 2 2" xfId="14626" xr:uid="{78824F30-B57F-4ACE-8F06-80A5F6985A28}"/>
    <cellStyle name="Comma 2 2 2 2 5 4 2 2 2 2" xfId="29986" xr:uid="{FBAF1EAE-BA06-4C96-959C-7573AA8462B6}"/>
    <cellStyle name="Comma 2 2 2 2 5 4 2 2 3" xfId="22306" xr:uid="{90C801C1-7C80-44F5-B8AC-5B52FDFD565C}"/>
    <cellStyle name="Comma 2 2 2 2 5 4 2 3" xfId="10786" xr:uid="{98BE11C7-22B0-4CCB-8557-B8D2126809D3}"/>
    <cellStyle name="Comma 2 2 2 2 5 4 2 3 2" xfId="26146" xr:uid="{3982D18C-45E4-4288-9889-82525469A83E}"/>
    <cellStyle name="Comma 2 2 2 2 5 4 2 4" xfId="18466" xr:uid="{E1D8E844-09FD-4D0A-867E-7E27E4C1E9A4}"/>
    <cellStyle name="Comma 2 2 2 2 5 4 3" xfId="5026" xr:uid="{790246E0-CCB0-496B-9C32-91A9C151ACDC}"/>
    <cellStyle name="Comma 2 2 2 2 5 4 3 2" xfId="12706" xr:uid="{F8765336-4A43-4233-ABB0-661C889A22F7}"/>
    <cellStyle name="Comma 2 2 2 2 5 4 3 2 2" xfId="28066" xr:uid="{4EEEDFDF-4F63-408A-B6C2-AD61C8AB4926}"/>
    <cellStyle name="Comma 2 2 2 2 5 4 3 3" xfId="20386" xr:uid="{A5BE9C24-AB00-4ED5-B931-E94A1A34307F}"/>
    <cellStyle name="Comma 2 2 2 2 5 4 4" xfId="8866" xr:uid="{8D3A5E51-F3CB-43D1-8002-2F9BD3E8F5CB}"/>
    <cellStyle name="Comma 2 2 2 2 5 4 4 2" xfId="24226" xr:uid="{E0AF1B99-5980-4A20-892F-721F6633502F}"/>
    <cellStyle name="Comma 2 2 2 2 5 4 5" xfId="16546" xr:uid="{1A7F8043-D911-497F-B476-8C17A8F9B587}"/>
    <cellStyle name="Comma 2 2 2 2 5 5" xfId="2146" xr:uid="{E9A19C54-B4F3-43EE-9ADC-ACCE4105B956}"/>
    <cellStyle name="Comma 2 2 2 2 5 5 2" xfId="5986" xr:uid="{D6A064A0-C750-4249-8DC6-E7EB54454B1F}"/>
    <cellStyle name="Comma 2 2 2 2 5 5 2 2" xfId="13666" xr:uid="{F4A0D139-0B22-43E0-816C-CB0ABDEE6734}"/>
    <cellStyle name="Comma 2 2 2 2 5 5 2 2 2" xfId="29026" xr:uid="{7E7DBB34-0607-4E48-85C4-72AF00133AC1}"/>
    <cellStyle name="Comma 2 2 2 2 5 5 2 3" xfId="21346" xr:uid="{7C683682-560F-4BE3-B662-AA9B618ECF62}"/>
    <cellStyle name="Comma 2 2 2 2 5 5 3" xfId="9826" xr:uid="{E386814C-ECEE-4117-8CDE-EFC0CB1AD328}"/>
    <cellStyle name="Comma 2 2 2 2 5 5 3 2" xfId="25186" xr:uid="{3DF0A4AB-AB05-4E6E-8DCA-4AED1F828CC5}"/>
    <cellStyle name="Comma 2 2 2 2 5 5 4" xfId="17506" xr:uid="{4DDF9DB3-AE76-4E33-BB58-42FC3DFCBFDF}"/>
    <cellStyle name="Comma 2 2 2 2 5 6" xfId="4066" xr:uid="{23A255CF-FC3E-4549-94B1-531D0023FBBA}"/>
    <cellStyle name="Comma 2 2 2 2 5 6 2" xfId="11746" xr:uid="{BB35FADD-AC1E-44D0-8D39-ACE057205716}"/>
    <cellStyle name="Comma 2 2 2 2 5 6 2 2" xfId="27106" xr:uid="{89EBEB37-2644-4E66-AB17-D64612527A15}"/>
    <cellStyle name="Comma 2 2 2 2 5 6 3" xfId="19426" xr:uid="{B06BC9ED-9C28-40DF-BB7A-23CEE2BC5E73}"/>
    <cellStyle name="Comma 2 2 2 2 5 7" xfId="7906" xr:uid="{3E09F43A-1E12-4D69-B31E-3578A1A5320A}"/>
    <cellStyle name="Comma 2 2 2 2 5 7 2" xfId="23266" xr:uid="{B140D581-9F01-4000-B0E1-7D66896EA023}"/>
    <cellStyle name="Comma 2 2 2 2 5 8" xfId="15586" xr:uid="{69AF7D63-7BA4-4EFC-AD54-285CCC0C1235}"/>
    <cellStyle name="Comma 2 2 2 2 6" xfId="346" xr:uid="{B53EEBF6-0AD4-498B-BA39-6708A6C5AD60}"/>
    <cellStyle name="Comma 2 2 2 2 6 2" xfId="826" xr:uid="{11258B11-3B8A-4B37-906A-12D2EE1BBBC7}"/>
    <cellStyle name="Comma 2 2 2 2 6 2 2" xfId="1786" xr:uid="{B1ED25EA-2CF5-47D6-867A-19AEAB8CE042}"/>
    <cellStyle name="Comma 2 2 2 2 6 2 2 2" xfId="3706" xr:uid="{7DA89140-AAA3-40FA-AD92-6D9DD6DC8DCC}"/>
    <cellStyle name="Comma 2 2 2 2 6 2 2 2 2" xfId="7546" xr:uid="{30056273-9DC8-4207-A02E-DA3F626F01A4}"/>
    <cellStyle name="Comma 2 2 2 2 6 2 2 2 2 2" xfId="15226" xr:uid="{4267CD0D-D20C-46B6-AA4B-84E551D9E753}"/>
    <cellStyle name="Comma 2 2 2 2 6 2 2 2 2 2 2" xfId="30586" xr:uid="{BAD49EE1-9556-42A0-A656-94335A8F721F}"/>
    <cellStyle name="Comma 2 2 2 2 6 2 2 2 2 3" xfId="22906" xr:uid="{79C76015-F51C-4D58-B708-410E74340D20}"/>
    <cellStyle name="Comma 2 2 2 2 6 2 2 2 3" xfId="11386" xr:uid="{A5FBD238-99A8-419B-BB12-DC7A6E026441}"/>
    <cellStyle name="Comma 2 2 2 2 6 2 2 2 3 2" xfId="26746" xr:uid="{687485BB-BEEB-4547-AEC3-673A67A05C30}"/>
    <cellStyle name="Comma 2 2 2 2 6 2 2 2 4" xfId="19066" xr:uid="{7952A66E-699D-439F-B2CE-4F43D4E3B7AC}"/>
    <cellStyle name="Comma 2 2 2 2 6 2 2 3" xfId="5626" xr:uid="{DD9E2C19-9A58-4C52-A57B-5FE4DA951EBC}"/>
    <cellStyle name="Comma 2 2 2 2 6 2 2 3 2" xfId="13306" xr:uid="{586B942A-5D3D-4602-8A04-2F9E3850BA39}"/>
    <cellStyle name="Comma 2 2 2 2 6 2 2 3 2 2" xfId="28666" xr:uid="{6CCA5088-D0CF-479D-A354-62BBA9436A36}"/>
    <cellStyle name="Comma 2 2 2 2 6 2 2 3 3" xfId="20986" xr:uid="{CAEE3B91-2C8F-4D2C-A717-5EE9E158047D}"/>
    <cellStyle name="Comma 2 2 2 2 6 2 2 4" xfId="9466" xr:uid="{8EC9F8AC-7769-47F8-B61F-07DD5D5D2713}"/>
    <cellStyle name="Comma 2 2 2 2 6 2 2 4 2" xfId="24826" xr:uid="{491619D1-6FC8-4722-87A8-BA0164FE90DA}"/>
    <cellStyle name="Comma 2 2 2 2 6 2 2 5" xfId="17146" xr:uid="{7BC099DA-5BE7-4FF1-B827-594F6F04CA27}"/>
    <cellStyle name="Comma 2 2 2 2 6 2 3" xfId="2746" xr:uid="{1156E75C-81E7-4DDD-BD33-81CDF5657F5B}"/>
    <cellStyle name="Comma 2 2 2 2 6 2 3 2" xfId="6586" xr:uid="{212F6252-A09C-46DE-A2E8-35A812549ACB}"/>
    <cellStyle name="Comma 2 2 2 2 6 2 3 2 2" xfId="14266" xr:uid="{71EF986E-0999-4AF3-8540-C4F12FF0BA91}"/>
    <cellStyle name="Comma 2 2 2 2 6 2 3 2 2 2" xfId="29626" xr:uid="{E87F0EE9-DA77-4702-95CF-2B26FF94B4EB}"/>
    <cellStyle name="Comma 2 2 2 2 6 2 3 2 3" xfId="21946" xr:uid="{2F7ACC13-659E-41BC-80F3-1C46F132D60F}"/>
    <cellStyle name="Comma 2 2 2 2 6 2 3 3" xfId="10426" xr:uid="{6D943979-2B14-48BE-947B-453748420B85}"/>
    <cellStyle name="Comma 2 2 2 2 6 2 3 3 2" xfId="25786" xr:uid="{7A26A670-77DC-4AF5-8AC1-C371C93C91BB}"/>
    <cellStyle name="Comma 2 2 2 2 6 2 3 4" xfId="18106" xr:uid="{4B901B69-C21E-4BE1-8761-2B9CC3DA7A42}"/>
    <cellStyle name="Comma 2 2 2 2 6 2 4" xfId="4666" xr:uid="{97D1F105-C0D9-4A37-AFFE-865FEBDB6733}"/>
    <cellStyle name="Comma 2 2 2 2 6 2 4 2" xfId="12346" xr:uid="{6E714A74-5937-4555-B3B6-F48D6DF139C5}"/>
    <cellStyle name="Comma 2 2 2 2 6 2 4 2 2" xfId="27706" xr:uid="{51976C0D-797A-4AB1-8E00-56D3C42122A1}"/>
    <cellStyle name="Comma 2 2 2 2 6 2 4 3" xfId="20026" xr:uid="{404C0129-9534-449E-B523-F17D8498B51F}"/>
    <cellStyle name="Comma 2 2 2 2 6 2 5" xfId="8506" xr:uid="{46BE2E7C-B3C1-47B8-9539-27B6684F3E79}"/>
    <cellStyle name="Comma 2 2 2 2 6 2 5 2" xfId="23866" xr:uid="{578F6B21-CAE3-4067-8186-24FB579B42EE}"/>
    <cellStyle name="Comma 2 2 2 2 6 2 6" xfId="16186" xr:uid="{D67BD566-E8D1-4147-B504-B98C534EBFB8}"/>
    <cellStyle name="Comma 2 2 2 2 6 3" xfId="1306" xr:uid="{75CE0469-D77F-4F79-8D52-97B9ACC8B9E6}"/>
    <cellStyle name="Comma 2 2 2 2 6 3 2" xfId="3226" xr:uid="{87B62D78-4D63-4CC9-9DB4-17C199C14EC5}"/>
    <cellStyle name="Comma 2 2 2 2 6 3 2 2" xfId="7066" xr:uid="{10FCE1FD-CBEB-4AB2-8520-3F9A48F94EB2}"/>
    <cellStyle name="Comma 2 2 2 2 6 3 2 2 2" xfId="14746" xr:uid="{4E26BD46-CE60-49BD-88A7-C25F0AB6CFD0}"/>
    <cellStyle name="Comma 2 2 2 2 6 3 2 2 2 2" xfId="30106" xr:uid="{932D6D2B-BC96-4696-9FEE-6B7C7757210C}"/>
    <cellStyle name="Comma 2 2 2 2 6 3 2 2 3" xfId="22426" xr:uid="{58BCC7D9-52D2-47B7-AEB8-B73A5F88FA53}"/>
    <cellStyle name="Comma 2 2 2 2 6 3 2 3" xfId="10906" xr:uid="{15A8109F-5B7E-41EC-B155-6527310B5069}"/>
    <cellStyle name="Comma 2 2 2 2 6 3 2 3 2" xfId="26266" xr:uid="{29AB72A8-3D91-4996-8101-79585DAF9CC3}"/>
    <cellStyle name="Comma 2 2 2 2 6 3 2 4" xfId="18586" xr:uid="{DE6A1629-F1AB-441A-A2D4-FCDF9FF0AA10}"/>
    <cellStyle name="Comma 2 2 2 2 6 3 3" xfId="5146" xr:uid="{1534ED27-CD91-4959-880D-677146A30503}"/>
    <cellStyle name="Comma 2 2 2 2 6 3 3 2" xfId="12826" xr:uid="{3FEA8991-C1C9-4118-B9AE-42625D99830D}"/>
    <cellStyle name="Comma 2 2 2 2 6 3 3 2 2" xfId="28186" xr:uid="{434ED0E6-306F-4C0F-BDD0-981C7506FAA4}"/>
    <cellStyle name="Comma 2 2 2 2 6 3 3 3" xfId="20506" xr:uid="{D9906B33-533E-40B4-A52E-C5D6759B0CF0}"/>
    <cellStyle name="Comma 2 2 2 2 6 3 4" xfId="8986" xr:uid="{466C1185-F99C-42D1-836C-4D6FF03FA0CE}"/>
    <cellStyle name="Comma 2 2 2 2 6 3 4 2" xfId="24346" xr:uid="{F97464D1-04A8-4FC7-83BB-1030576B21E6}"/>
    <cellStyle name="Comma 2 2 2 2 6 3 5" xfId="16666" xr:uid="{954F4A8E-0CA5-4348-AA7B-EA92ADE76840}"/>
    <cellStyle name="Comma 2 2 2 2 6 4" xfId="2266" xr:uid="{732E38D7-E105-4029-B851-507979BEE63F}"/>
    <cellStyle name="Comma 2 2 2 2 6 4 2" xfId="6106" xr:uid="{55960533-CB9A-4D77-A880-789AC91BAC93}"/>
    <cellStyle name="Comma 2 2 2 2 6 4 2 2" xfId="13786" xr:uid="{3E6BC6C5-7DC7-4289-891E-E246F85C0824}"/>
    <cellStyle name="Comma 2 2 2 2 6 4 2 2 2" xfId="29146" xr:uid="{C6490DBD-7D02-482F-BCC6-CD4BD78E9C7F}"/>
    <cellStyle name="Comma 2 2 2 2 6 4 2 3" xfId="21466" xr:uid="{A5F3C5A0-E0DB-4FF4-B60B-793BA68627DC}"/>
    <cellStyle name="Comma 2 2 2 2 6 4 3" xfId="9946" xr:uid="{38495A62-CB85-434F-B94B-1750C850E994}"/>
    <cellStyle name="Comma 2 2 2 2 6 4 3 2" xfId="25306" xr:uid="{3209F9AB-71DA-462A-A838-1B7F2F18E22A}"/>
    <cellStyle name="Comma 2 2 2 2 6 4 4" xfId="17626" xr:uid="{DDC03FAF-F619-4375-AD06-619283DC326A}"/>
    <cellStyle name="Comma 2 2 2 2 6 5" xfId="4186" xr:uid="{6A286F66-E28D-42EC-A5C4-166A2DF18BD6}"/>
    <cellStyle name="Comma 2 2 2 2 6 5 2" xfId="11866" xr:uid="{BD1157D4-F64A-4A4F-BEB4-C44B6743E523}"/>
    <cellStyle name="Comma 2 2 2 2 6 5 2 2" xfId="27226" xr:uid="{AF5574EF-E105-4B6F-B05C-5A7F6D956854}"/>
    <cellStyle name="Comma 2 2 2 2 6 5 3" xfId="19546" xr:uid="{415D435D-BF18-4E90-9E63-91D6BF2B4256}"/>
    <cellStyle name="Comma 2 2 2 2 6 6" xfId="8026" xr:uid="{8955564E-2966-4C1B-AA50-37DAAAF910F7}"/>
    <cellStyle name="Comma 2 2 2 2 6 6 2" xfId="23386" xr:uid="{52A319E0-FA00-41D7-B4B2-466EA5004B90}"/>
    <cellStyle name="Comma 2 2 2 2 6 7" xfId="15706" xr:uid="{24929177-103F-4298-A785-4555CB0E3F82}"/>
    <cellStyle name="Comma 2 2 2 2 7" xfId="586" xr:uid="{FD194A77-63B2-408B-A2BA-C579C18A76F5}"/>
    <cellStyle name="Comma 2 2 2 2 7 2" xfId="1546" xr:uid="{953E86A2-B770-4BCE-9EF4-EB431C3D3605}"/>
    <cellStyle name="Comma 2 2 2 2 7 2 2" xfId="3466" xr:uid="{4FE09ED1-CFE1-48B9-A1BE-B24CFA248F2D}"/>
    <cellStyle name="Comma 2 2 2 2 7 2 2 2" xfId="7306" xr:uid="{762B36FE-85E9-4CAA-9328-6F5FB507DD1E}"/>
    <cellStyle name="Comma 2 2 2 2 7 2 2 2 2" xfId="14986" xr:uid="{D062EC4C-7230-41AB-99AE-A0F663E49107}"/>
    <cellStyle name="Comma 2 2 2 2 7 2 2 2 2 2" xfId="30346" xr:uid="{618101F5-3329-4B99-8A12-D911220AFF5B}"/>
    <cellStyle name="Comma 2 2 2 2 7 2 2 2 3" xfId="22666" xr:uid="{225D02A1-EF91-4EE8-86D5-8FAD2B2BE92D}"/>
    <cellStyle name="Comma 2 2 2 2 7 2 2 3" xfId="11146" xr:uid="{03687AFD-F70B-42C3-92CD-6072922A3561}"/>
    <cellStyle name="Comma 2 2 2 2 7 2 2 3 2" xfId="26506" xr:uid="{EDC0676D-7367-4FF7-B60E-93D1E2CCDFC6}"/>
    <cellStyle name="Comma 2 2 2 2 7 2 2 4" xfId="18826" xr:uid="{554A89C3-33B2-43AF-9919-281792A1F1D1}"/>
    <cellStyle name="Comma 2 2 2 2 7 2 3" xfId="5386" xr:uid="{BE58205A-62F3-48EF-89DB-15BBCBB13758}"/>
    <cellStyle name="Comma 2 2 2 2 7 2 3 2" xfId="13066" xr:uid="{8D1428F6-B589-46B4-BA96-F13D4CBBBD8A}"/>
    <cellStyle name="Comma 2 2 2 2 7 2 3 2 2" xfId="28426" xr:uid="{D596ADD9-E5BE-4923-B76A-1684EA5FD1FA}"/>
    <cellStyle name="Comma 2 2 2 2 7 2 3 3" xfId="20746" xr:uid="{E8AB14D6-97CE-418C-A09E-3205060A0615}"/>
    <cellStyle name="Comma 2 2 2 2 7 2 4" xfId="9226" xr:uid="{A2AD3A42-4828-4202-960D-7DE89C9303D7}"/>
    <cellStyle name="Comma 2 2 2 2 7 2 4 2" xfId="24586" xr:uid="{ACB81D84-7AB4-4CA7-B491-FD32F217CF5C}"/>
    <cellStyle name="Comma 2 2 2 2 7 2 5" xfId="16906" xr:uid="{5751EFBB-EDD2-4056-9571-B587E3179295}"/>
    <cellStyle name="Comma 2 2 2 2 7 3" xfId="2506" xr:uid="{1AD6CE8A-E3E8-44C9-B23A-F10CCE179229}"/>
    <cellStyle name="Comma 2 2 2 2 7 3 2" xfId="6346" xr:uid="{972DAB2D-D56E-4E9B-B0A3-CF872F3C688D}"/>
    <cellStyle name="Comma 2 2 2 2 7 3 2 2" xfId="14026" xr:uid="{5E0787AA-0D8B-4C98-8DCF-4DAC1B9B0CC6}"/>
    <cellStyle name="Comma 2 2 2 2 7 3 2 2 2" xfId="29386" xr:uid="{25AA9467-0A87-4E34-A5F8-FE8965CE5ABE}"/>
    <cellStyle name="Comma 2 2 2 2 7 3 2 3" xfId="21706" xr:uid="{7C137450-924F-494A-B1CB-316930A4F8CD}"/>
    <cellStyle name="Comma 2 2 2 2 7 3 3" xfId="10186" xr:uid="{5C8A334B-E37C-49F7-8C36-8E5E0DCFCDF6}"/>
    <cellStyle name="Comma 2 2 2 2 7 3 3 2" xfId="25546" xr:uid="{94743862-FF4F-4445-81C4-7B0F8E105CE7}"/>
    <cellStyle name="Comma 2 2 2 2 7 3 4" xfId="17866" xr:uid="{91CD8A41-4434-4E33-8D4C-C0C0A5772CC1}"/>
    <cellStyle name="Comma 2 2 2 2 7 4" xfId="4426" xr:uid="{788A62C0-15FD-47E0-882C-374EC2FBF239}"/>
    <cellStyle name="Comma 2 2 2 2 7 4 2" xfId="12106" xr:uid="{56481A86-2580-4DAD-B9F3-D5D1A8F1BD0B}"/>
    <cellStyle name="Comma 2 2 2 2 7 4 2 2" xfId="27466" xr:uid="{F495B0AE-697D-4A69-85CE-1776C8BAB412}"/>
    <cellStyle name="Comma 2 2 2 2 7 4 3" xfId="19786" xr:uid="{A7AA0C53-FA99-4C4B-9C46-4D97F4021BF3}"/>
    <cellStyle name="Comma 2 2 2 2 7 5" xfId="8266" xr:uid="{416DEEE2-6BAA-4EAC-A286-E98E4A17C9A4}"/>
    <cellStyle name="Comma 2 2 2 2 7 5 2" xfId="23626" xr:uid="{63A234BB-9D49-4785-B9D5-7A9C98233CB0}"/>
    <cellStyle name="Comma 2 2 2 2 7 6" xfId="15946" xr:uid="{D1C68FDD-4461-43D3-83E6-9DBD69E29340}"/>
    <cellStyle name="Comma 2 2 2 2 8" xfId="1066" xr:uid="{B259CEAC-A725-45AD-B603-66563568C327}"/>
    <cellStyle name="Comma 2 2 2 2 8 2" xfId="2986" xr:uid="{9FA756EE-220A-451E-919D-3AFD7D4DCD99}"/>
    <cellStyle name="Comma 2 2 2 2 8 2 2" xfId="6826" xr:uid="{B198BEDB-E1FC-442F-B2DA-E1C5AEB71D64}"/>
    <cellStyle name="Comma 2 2 2 2 8 2 2 2" xfId="14506" xr:uid="{440931C7-B243-441E-9C82-718156117914}"/>
    <cellStyle name="Comma 2 2 2 2 8 2 2 2 2" xfId="29866" xr:uid="{1EE34652-74F3-49C8-AA56-3365252DC4DC}"/>
    <cellStyle name="Comma 2 2 2 2 8 2 2 3" xfId="22186" xr:uid="{6963DEBB-BDF4-40ED-B1E8-072E0ED5F02D}"/>
    <cellStyle name="Comma 2 2 2 2 8 2 3" xfId="10666" xr:uid="{2B680D70-05AA-4C9A-80EB-738404774218}"/>
    <cellStyle name="Comma 2 2 2 2 8 2 3 2" xfId="26026" xr:uid="{3CDF60E6-DFE0-4191-A959-87C2B15F1465}"/>
    <cellStyle name="Comma 2 2 2 2 8 2 4" xfId="18346" xr:uid="{9B89AE74-8A11-42E0-ACAA-F377A4AFF71D}"/>
    <cellStyle name="Comma 2 2 2 2 8 3" xfId="4906" xr:uid="{00E5ADFF-FA03-437B-8066-DA30702D6181}"/>
    <cellStyle name="Comma 2 2 2 2 8 3 2" xfId="12586" xr:uid="{9907FA32-DE84-463A-B5A9-5FCA44B0B7EF}"/>
    <cellStyle name="Comma 2 2 2 2 8 3 2 2" xfId="27946" xr:uid="{0C04B5C6-B6EE-453B-AFB0-8CAAA8E745B3}"/>
    <cellStyle name="Comma 2 2 2 2 8 3 3" xfId="20266" xr:uid="{9C1F51C0-3B73-454C-940E-6D5EB7BD19AB}"/>
    <cellStyle name="Comma 2 2 2 2 8 4" xfId="8746" xr:uid="{2B741836-134D-42D6-8045-363085C0C1E6}"/>
    <cellStyle name="Comma 2 2 2 2 8 4 2" xfId="24106" xr:uid="{2279B82B-1F9C-4292-8984-85A6B9604F96}"/>
    <cellStyle name="Comma 2 2 2 2 8 5" xfId="16426" xr:uid="{496092BE-1196-48C8-98D0-2D7524AADE07}"/>
    <cellStyle name="Comma 2 2 2 2 9" xfId="2026" xr:uid="{5ECBAEEF-4DEA-47FD-84B0-B7E8AE5B17EE}"/>
    <cellStyle name="Comma 2 2 2 2 9 2" xfId="5866" xr:uid="{39E36AB2-4864-4DC1-A0BE-FBA8F0F8B589}"/>
    <cellStyle name="Comma 2 2 2 2 9 2 2" xfId="13546" xr:uid="{638574C1-BD65-4638-BFAE-BA6B9E3FA367}"/>
    <cellStyle name="Comma 2 2 2 2 9 2 2 2" xfId="28906" xr:uid="{781A57E8-9D22-4CCF-AE75-4D34CEC6993E}"/>
    <cellStyle name="Comma 2 2 2 2 9 2 3" xfId="21226" xr:uid="{9BF99DE1-3B55-4258-A47B-BAE3670B33B6}"/>
    <cellStyle name="Comma 2 2 2 2 9 3" xfId="9706" xr:uid="{34DAC8F5-7D1F-4974-875A-EEE913A95832}"/>
    <cellStyle name="Comma 2 2 2 2 9 3 2" xfId="25066" xr:uid="{8602CAF1-4597-4BA5-985A-515C1489E82D}"/>
    <cellStyle name="Comma 2 2 2 2 9 4" xfId="17386" xr:uid="{009A3FD9-41A9-4AFF-BFEE-CB082CDA6289}"/>
    <cellStyle name="Comma 2 2 2 3" xfId="111" xr:uid="{C82931FF-6C6D-42A6-B776-0A244DF929DC}"/>
    <cellStyle name="Comma 2 2 2 3 10" xfId="3951" xr:uid="{1AE47ECD-D474-492B-818C-C2E1539648DC}"/>
    <cellStyle name="Comma 2 2 2 3 10 2" xfId="11631" xr:uid="{89F5789F-D2DD-412B-B551-6FCA1B558181}"/>
    <cellStyle name="Comma 2 2 2 3 10 2 2" xfId="26991" xr:uid="{E1642341-8477-4781-B8D7-50DF7570A951}"/>
    <cellStyle name="Comma 2 2 2 3 10 3" xfId="19311" xr:uid="{C73D38E8-66DD-4082-8338-93E605D107B9}"/>
    <cellStyle name="Comma 2 2 2 3 11" xfId="7791" xr:uid="{31670873-8235-423B-936C-4E8B26DCA0D0}"/>
    <cellStyle name="Comma 2 2 2 3 11 2" xfId="23151" xr:uid="{8AD1ACA1-66BE-4393-92D1-2E13A737D1ED}"/>
    <cellStyle name="Comma 2 2 2 3 12" xfId="15471" xr:uid="{4A03C28A-B209-4CD8-81B1-CE81625B0EBC}"/>
    <cellStyle name="Comma 2 2 2 3 2" xfId="126" xr:uid="{24A6B884-D7CB-49F2-BB5B-12E6F0B1BAB5}"/>
    <cellStyle name="Comma 2 2 2 3 2 10" xfId="7806" xr:uid="{D6917CEE-6936-417A-8D63-BFA3ED3AF39F}"/>
    <cellStyle name="Comma 2 2 2 3 2 10 2" xfId="23166" xr:uid="{6107EB25-9B33-40D6-B06F-1928E55F1FD3}"/>
    <cellStyle name="Comma 2 2 2 3 2 11" xfId="15486" xr:uid="{6CFCC00E-D32C-4AB2-8B04-02DD6827BE13}"/>
    <cellStyle name="Comma 2 2 2 3 2 2" xfId="156" xr:uid="{3846D995-621E-481A-907A-827B337C9ADC}"/>
    <cellStyle name="Comma 2 2 2 3 2 2 10" xfId="15516" xr:uid="{4B550804-349F-4534-AA98-F000D98F8E22}"/>
    <cellStyle name="Comma 2 2 2 3 2 2 2" xfId="216" xr:uid="{0CF72CA7-9039-4443-9155-220A6AA84464}"/>
    <cellStyle name="Comma 2 2 2 3 2 2 2 2" xfId="336" xr:uid="{1122A247-0191-4088-A289-3504DF9E9CB7}"/>
    <cellStyle name="Comma 2 2 2 3 2 2 2 2 2" xfId="576" xr:uid="{4C60A1E8-B3B3-4A38-9498-49768C9B680C}"/>
    <cellStyle name="Comma 2 2 2 3 2 2 2 2 2 2" xfId="1056" xr:uid="{97D4D392-E791-4118-992E-273C3FB06F00}"/>
    <cellStyle name="Comma 2 2 2 3 2 2 2 2 2 2 2" xfId="2016" xr:uid="{A24E6A0D-8FAB-43DF-975A-1AF9EC4BD095}"/>
    <cellStyle name="Comma 2 2 2 3 2 2 2 2 2 2 2 2" xfId="3936" xr:uid="{F74F1573-E4F3-42C1-AD2B-C5BDBDCF8876}"/>
    <cellStyle name="Comma 2 2 2 3 2 2 2 2 2 2 2 2 2" xfId="7776" xr:uid="{66E1C5DF-993C-49A5-BC32-99F2C21DF26E}"/>
    <cellStyle name="Comma 2 2 2 3 2 2 2 2 2 2 2 2 2 2" xfId="15456" xr:uid="{F14C0302-D1C8-49AB-B2D3-8C64C1E36D7F}"/>
    <cellStyle name="Comma 2 2 2 3 2 2 2 2 2 2 2 2 2 2 2" xfId="30816" xr:uid="{7BFF8BEE-0285-43E2-8739-E668A9EEAA1C}"/>
    <cellStyle name="Comma 2 2 2 3 2 2 2 2 2 2 2 2 2 3" xfId="23136" xr:uid="{BD1A8858-8C89-4419-95E2-F66DDFD208BE}"/>
    <cellStyle name="Comma 2 2 2 3 2 2 2 2 2 2 2 2 3" xfId="11616" xr:uid="{AF2211AB-35FA-43B1-8E6E-6912DFA6CD10}"/>
    <cellStyle name="Comma 2 2 2 3 2 2 2 2 2 2 2 2 3 2" xfId="26976" xr:uid="{74592E29-AB52-43E9-B675-523F876DE57B}"/>
    <cellStyle name="Comma 2 2 2 3 2 2 2 2 2 2 2 2 4" xfId="19296" xr:uid="{2EC9189F-7AB3-4E80-9B4A-0FA2E6CB5E9B}"/>
    <cellStyle name="Comma 2 2 2 3 2 2 2 2 2 2 2 3" xfId="5856" xr:uid="{D3720AC7-949C-4A4E-B69E-11BBF26C927F}"/>
    <cellStyle name="Comma 2 2 2 3 2 2 2 2 2 2 2 3 2" xfId="13536" xr:uid="{245F7C8E-C431-42B4-B9A5-A8AE5684AC30}"/>
    <cellStyle name="Comma 2 2 2 3 2 2 2 2 2 2 2 3 2 2" xfId="28896" xr:uid="{E1BED744-775A-4B4E-B098-D103E98C981D}"/>
    <cellStyle name="Comma 2 2 2 3 2 2 2 2 2 2 2 3 3" xfId="21216" xr:uid="{F1138C70-C64D-4CB7-9BBA-1166EFB31C37}"/>
    <cellStyle name="Comma 2 2 2 3 2 2 2 2 2 2 2 4" xfId="9696" xr:uid="{29E1DC1A-2611-4B3A-A5BF-1331E5111F68}"/>
    <cellStyle name="Comma 2 2 2 3 2 2 2 2 2 2 2 4 2" xfId="25056" xr:uid="{D82EF8EB-FE08-491B-8678-D220D8BD3685}"/>
    <cellStyle name="Comma 2 2 2 3 2 2 2 2 2 2 2 5" xfId="17376" xr:uid="{CB874F94-F4D3-45AD-9FB1-DBFB1DE881F8}"/>
    <cellStyle name="Comma 2 2 2 3 2 2 2 2 2 2 3" xfId="2976" xr:uid="{334B61CE-2BE8-4540-B936-EEEBC7F3BED2}"/>
    <cellStyle name="Comma 2 2 2 3 2 2 2 2 2 2 3 2" xfId="6816" xr:uid="{EA2D4D8F-22E4-491F-8692-1E11A2784544}"/>
    <cellStyle name="Comma 2 2 2 3 2 2 2 2 2 2 3 2 2" xfId="14496" xr:uid="{FF3D8791-D7D3-4823-B4D6-2909B31204F2}"/>
    <cellStyle name="Comma 2 2 2 3 2 2 2 2 2 2 3 2 2 2" xfId="29856" xr:uid="{CF24CE44-D386-4F73-9323-485E1C92F811}"/>
    <cellStyle name="Comma 2 2 2 3 2 2 2 2 2 2 3 2 3" xfId="22176" xr:uid="{F01E6635-2594-4760-BF58-AE64608EA2AE}"/>
    <cellStyle name="Comma 2 2 2 3 2 2 2 2 2 2 3 3" xfId="10656" xr:uid="{5A8A127B-45B5-4472-8429-CACC9819B4C3}"/>
    <cellStyle name="Comma 2 2 2 3 2 2 2 2 2 2 3 3 2" xfId="26016" xr:uid="{DD477E54-106E-449D-8F8B-6F8F8EEACFF5}"/>
    <cellStyle name="Comma 2 2 2 3 2 2 2 2 2 2 3 4" xfId="18336" xr:uid="{519E2AA9-54E0-4129-8A6F-7D749B25453C}"/>
    <cellStyle name="Comma 2 2 2 3 2 2 2 2 2 2 4" xfId="4896" xr:uid="{F0D89D06-0DF6-4257-BB11-0B669ECE2D95}"/>
    <cellStyle name="Comma 2 2 2 3 2 2 2 2 2 2 4 2" xfId="12576" xr:uid="{D1079403-F9B1-4BD4-93C4-330C1F5D2964}"/>
    <cellStyle name="Comma 2 2 2 3 2 2 2 2 2 2 4 2 2" xfId="27936" xr:uid="{E31935C4-9FA0-44D3-9CBF-39D29776316B}"/>
    <cellStyle name="Comma 2 2 2 3 2 2 2 2 2 2 4 3" xfId="20256" xr:uid="{97F28632-7B29-416E-AAD9-6EB7D9DB581D}"/>
    <cellStyle name="Comma 2 2 2 3 2 2 2 2 2 2 5" xfId="8736" xr:uid="{C1B7476C-42A2-435D-A11B-AEA17FABE5B2}"/>
    <cellStyle name="Comma 2 2 2 3 2 2 2 2 2 2 5 2" xfId="24096" xr:uid="{52C3B82A-92B2-453A-92DE-E65E9EFA0109}"/>
    <cellStyle name="Comma 2 2 2 3 2 2 2 2 2 2 6" xfId="16416" xr:uid="{356C816C-586A-40D3-8F41-3554DDDD7182}"/>
    <cellStyle name="Comma 2 2 2 3 2 2 2 2 2 3" xfId="1536" xr:uid="{7B05ED0B-4F8D-476E-9397-561B5CC25E58}"/>
    <cellStyle name="Comma 2 2 2 3 2 2 2 2 2 3 2" xfId="3456" xr:uid="{B235F673-8A40-4A1F-8B8D-A9A74B011D6A}"/>
    <cellStyle name="Comma 2 2 2 3 2 2 2 2 2 3 2 2" xfId="7296" xr:uid="{7366E1C4-4925-4DE9-AEEC-18EF93921A73}"/>
    <cellStyle name="Comma 2 2 2 3 2 2 2 2 2 3 2 2 2" xfId="14976" xr:uid="{E12F8E82-C84D-492A-BC32-C647718351B7}"/>
    <cellStyle name="Comma 2 2 2 3 2 2 2 2 2 3 2 2 2 2" xfId="30336" xr:uid="{A1E38E47-6329-463E-90D9-ED1D487A8F6A}"/>
    <cellStyle name="Comma 2 2 2 3 2 2 2 2 2 3 2 2 3" xfId="22656" xr:uid="{4C68691D-5FB8-495F-8A46-0A04C235D4D1}"/>
    <cellStyle name="Comma 2 2 2 3 2 2 2 2 2 3 2 3" xfId="11136" xr:uid="{72BC3339-3D30-4A00-901F-FBC9C045B13D}"/>
    <cellStyle name="Comma 2 2 2 3 2 2 2 2 2 3 2 3 2" xfId="26496" xr:uid="{6B984942-07A9-4142-982C-D29880A37B29}"/>
    <cellStyle name="Comma 2 2 2 3 2 2 2 2 2 3 2 4" xfId="18816" xr:uid="{210A0F52-00B6-43DE-8E36-20CA1592EA3C}"/>
    <cellStyle name="Comma 2 2 2 3 2 2 2 2 2 3 3" xfId="5376" xr:uid="{E56D2D15-B6B9-49A4-9371-F8E7DEDB5EEE}"/>
    <cellStyle name="Comma 2 2 2 3 2 2 2 2 2 3 3 2" xfId="13056" xr:uid="{EDC1F97C-2F98-4E47-AFBE-CD14E3B618FE}"/>
    <cellStyle name="Comma 2 2 2 3 2 2 2 2 2 3 3 2 2" xfId="28416" xr:uid="{BE31D998-34B6-4D8B-BA12-4ADB926E31EE}"/>
    <cellStyle name="Comma 2 2 2 3 2 2 2 2 2 3 3 3" xfId="20736" xr:uid="{6700246D-177D-4F29-9F52-3DEAD0B9467E}"/>
    <cellStyle name="Comma 2 2 2 3 2 2 2 2 2 3 4" xfId="9216" xr:uid="{B1ADB1B4-5989-4C12-A01D-C3F482018D29}"/>
    <cellStyle name="Comma 2 2 2 3 2 2 2 2 2 3 4 2" xfId="24576" xr:uid="{FFD68529-8362-4701-A828-2BE4FD2FE331}"/>
    <cellStyle name="Comma 2 2 2 3 2 2 2 2 2 3 5" xfId="16896" xr:uid="{FE49E913-5FD4-4754-9128-E19715D18739}"/>
    <cellStyle name="Comma 2 2 2 3 2 2 2 2 2 4" xfId="2496" xr:uid="{3AAB3C5A-2422-46F1-8149-1680822B7B9F}"/>
    <cellStyle name="Comma 2 2 2 3 2 2 2 2 2 4 2" xfId="6336" xr:uid="{92411E36-E4D5-4073-9D1C-A97BB5A8F611}"/>
    <cellStyle name="Comma 2 2 2 3 2 2 2 2 2 4 2 2" xfId="14016" xr:uid="{988552E6-DD9E-4CCF-B102-B253808E41E9}"/>
    <cellStyle name="Comma 2 2 2 3 2 2 2 2 2 4 2 2 2" xfId="29376" xr:uid="{B752BF17-1BFB-4063-A76E-A95652D69C39}"/>
    <cellStyle name="Comma 2 2 2 3 2 2 2 2 2 4 2 3" xfId="21696" xr:uid="{DA3F0283-A21C-4FFF-854C-EFF7FCB35385}"/>
    <cellStyle name="Comma 2 2 2 3 2 2 2 2 2 4 3" xfId="10176" xr:uid="{7C572190-3072-4B9E-B706-472E0ABF7F9C}"/>
    <cellStyle name="Comma 2 2 2 3 2 2 2 2 2 4 3 2" xfId="25536" xr:uid="{B06F648F-DC2E-4A77-BBC2-14B6317DAC46}"/>
    <cellStyle name="Comma 2 2 2 3 2 2 2 2 2 4 4" xfId="17856" xr:uid="{8B01130A-A489-4814-84E7-A61EF6038ABF}"/>
    <cellStyle name="Comma 2 2 2 3 2 2 2 2 2 5" xfId="4416" xr:uid="{0D080DAC-A39E-4EB3-9FD2-9E01EBA6C566}"/>
    <cellStyle name="Comma 2 2 2 3 2 2 2 2 2 5 2" xfId="12096" xr:uid="{7AF0EDA9-8C0D-4289-8EEB-A357A1733ED9}"/>
    <cellStyle name="Comma 2 2 2 3 2 2 2 2 2 5 2 2" xfId="27456" xr:uid="{F419A4BE-70E9-40C5-8EE6-3FC9A29294A3}"/>
    <cellStyle name="Comma 2 2 2 3 2 2 2 2 2 5 3" xfId="19776" xr:uid="{41217EFD-73C0-4F78-8252-D0356035078B}"/>
    <cellStyle name="Comma 2 2 2 3 2 2 2 2 2 6" xfId="8256" xr:uid="{9856505C-9C6E-40CB-B5F1-AB84BDA319AB}"/>
    <cellStyle name="Comma 2 2 2 3 2 2 2 2 2 6 2" xfId="23616" xr:uid="{88077D5F-827B-49B6-B5B5-3B3EBC0AC052}"/>
    <cellStyle name="Comma 2 2 2 3 2 2 2 2 2 7" xfId="15936" xr:uid="{CC85846C-2E1B-4C33-8360-050C35E21C7C}"/>
    <cellStyle name="Comma 2 2 2 3 2 2 2 2 3" xfId="816" xr:uid="{E202E2C5-6B32-4992-BB24-CE82B8D2034D}"/>
    <cellStyle name="Comma 2 2 2 3 2 2 2 2 3 2" xfId="1776" xr:uid="{72020E73-4E7D-4EF9-9D44-9A0F7E715A7E}"/>
    <cellStyle name="Comma 2 2 2 3 2 2 2 2 3 2 2" xfId="3696" xr:uid="{8B6676CB-31C3-47AE-82B9-323CAE4CD890}"/>
    <cellStyle name="Comma 2 2 2 3 2 2 2 2 3 2 2 2" xfId="7536" xr:uid="{090EBDB6-AF56-44AC-B109-BE581609573E}"/>
    <cellStyle name="Comma 2 2 2 3 2 2 2 2 3 2 2 2 2" xfId="15216" xr:uid="{420CBE2C-5B4B-403A-A644-2F8DF480F5C4}"/>
    <cellStyle name="Comma 2 2 2 3 2 2 2 2 3 2 2 2 2 2" xfId="30576" xr:uid="{CF9D0350-AF91-4687-9150-E4A033E40D4B}"/>
    <cellStyle name="Comma 2 2 2 3 2 2 2 2 3 2 2 2 3" xfId="22896" xr:uid="{8E05DD52-F580-4A51-92CA-A6F92CE1F1AC}"/>
    <cellStyle name="Comma 2 2 2 3 2 2 2 2 3 2 2 3" xfId="11376" xr:uid="{77C4D001-7C49-4215-8A15-643B2A356D91}"/>
    <cellStyle name="Comma 2 2 2 3 2 2 2 2 3 2 2 3 2" xfId="26736" xr:uid="{015F71CB-5922-45F7-9AA0-43095AF19407}"/>
    <cellStyle name="Comma 2 2 2 3 2 2 2 2 3 2 2 4" xfId="19056" xr:uid="{1FE85900-EFD4-41F7-A94E-585053672A2E}"/>
    <cellStyle name="Comma 2 2 2 3 2 2 2 2 3 2 3" xfId="5616" xr:uid="{49A39DF3-3E89-4144-BCA1-F1EE607CD086}"/>
    <cellStyle name="Comma 2 2 2 3 2 2 2 2 3 2 3 2" xfId="13296" xr:uid="{5277F223-7D7D-46A5-B38C-E288EB343585}"/>
    <cellStyle name="Comma 2 2 2 3 2 2 2 2 3 2 3 2 2" xfId="28656" xr:uid="{209CE7B9-B245-425F-9DB9-AF7032D4D22F}"/>
    <cellStyle name="Comma 2 2 2 3 2 2 2 2 3 2 3 3" xfId="20976" xr:uid="{89DF8934-0753-46FA-AFFC-570660419F09}"/>
    <cellStyle name="Comma 2 2 2 3 2 2 2 2 3 2 4" xfId="9456" xr:uid="{47321417-4A9C-4949-AD2F-EBFF738AEB84}"/>
    <cellStyle name="Comma 2 2 2 3 2 2 2 2 3 2 4 2" xfId="24816" xr:uid="{6B9FDAF8-59DA-46AB-AD73-0B4C7912E4DC}"/>
    <cellStyle name="Comma 2 2 2 3 2 2 2 2 3 2 5" xfId="17136" xr:uid="{2070C5E1-22F1-4FD4-AD1B-2166AD4B521D}"/>
    <cellStyle name="Comma 2 2 2 3 2 2 2 2 3 3" xfId="2736" xr:uid="{532E1F81-8495-45CB-8DFB-6A68E2D81346}"/>
    <cellStyle name="Comma 2 2 2 3 2 2 2 2 3 3 2" xfId="6576" xr:uid="{A65878C9-E491-420A-B464-26A236FE07AD}"/>
    <cellStyle name="Comma 2 2 2 3 2 2 2 2 3 3 2 2" xfId="14256" xr:uid="{7B4D36FE-1233-48D5-A182-98F0249808B9}"/>
    <cellStyle name="Comma 2 2 2 3 2 2 2 2 3 3 2 2 2" xfId="29616" xr:uid="{75DB9771-6347-4C21-A72A-78941E679CBD}"/>
    <cellStyle name="Comma 2 2 2 3 2 2 2 2 3 3 2 3" xfId="21936" xr:uid="{945E2238-CB6A-48A1-AAAC-B6A4B4F9D1FB}"/>
    <cellStyle name="Comma 2 2 2 3 2 2 2 2 3 3 3" xfId="10416" xr:uid="{EA58C3B9-EE01-43E2-979E-0A4A10F651A7}"/>
    <cellStyle name="Comma 2 2 2 3 2 2 2 2 3 3 3 2" xfId="25776" xr:uid="{5C0A2BEE-8644-400A-9699-4DB6A94FB561}"/>
    <cellStyle name="Comma 2 2 2 3 2 2 2 2 3 3 4" xfId="18096" xr:uid="{0737B3CC-A46B-46D3-BBBB-D242880AF8B7}"/>
    <cellStyle name="Comma 2 2 2 3 2 2 2 2 3 4" xfId="4656" xr:uid="{BC538314-174D-4597-9544-6BD83C2A9D52}"/>
    <cellStyle name="Comma 2 2 2 3 2 2 2 2 3 4 2" xfId="12336" xr:uid="{9CC09AFA-851E-477A-8AAA-BFFD8717B544}"/>
    <cellStyle name="Comma 2 2 2 3 2 2 2 2 3 4 2 2" xfId="27696" xr:uid="{979CE8E9-71A3-4091-B626-C39008C5AAF5}"/>
    <cellStyle name="Comma 2 2 2 3 2 2 2 2 3 4 3" xfId="20016" xr:uid="{FC0EB226-DA76-4295-B0B2-53F398BE6D26}"/>
    <cellStyle name="Comma 2 2 2 3 2 2 2 2 3 5" xfId="8496" xr:uid="{6CA62923-0AA6-40DD-B3C8-F71DC5B04218}"/>
    <cellStyle name="Comma 2 2 2 3 2 2 2 2 3 5 2" xfId="23856" xr:uid="{B9DBCA0F-C35F-4CE3-8371-567AE8A2EB31}"/>
    <cellStyle name="Comma 2 2 2 3 2 2 2 2 3 6" xfId="16176" xr:uid="{E0C2BA2D-7348-4189-9B1F-6FDBA0AA80EA}"/>
    <cellStyle name="Comma 2 2 2 3 2 2 2 2 4" xfId="1296" xr:uid="{059A4A7B-09FC-498A-9F9D-057B0A911E68}"/>
    <cellStyle name="Comma 2 2 2 3 2 2 2 2 4 2" xfId="3216" xr:uid="{D7382E58-AC87-4257-B727-26B4036FA54C}"/>
    <cellStyle name="Comma 2 2 2 3 2 2 2 2 4 2 2" xfId="7056" xr:uid="{9C2BBAEA-C15C-4B78-8738-756ED242B62D}"/>
    <cellStyle name="Comma 2 2 2 3 2 2 2 2 4 2 2 2" xfId="14736" xr:uid="{B5414E0F-E14B-4B99-9031-81684A098F73}"/>
    <cellStyle name="Comma 2 2 2 3 2 2 2 2 4 2 2 2 2" xfId="30096" xr:uid="{F34A816D-7673-4FB1-A9E2-273B5935C93F}"/>
    <cellStyle name="Comma 2 2 2 3 2 2 2 2 4 2 2 3" xfId="22416" xr:uid="{87FDFE09-B6E7-46EF-8E04-12E7903F8680}"/>
    <cellStyle name="Comma 2 2 2 3 2 2 2 2 4 2 3" xfId="10896" xr:uid="{F8EAADB8-9DCC-4967-9E0F-5CB0E3D461EE}"/>
    <cellStyle name="Comma 2 2 2 3 2 2 2 2 4 2 3 2" xfId="26256" xr:uid="{49D152FF-EF51-42D9-8212-1761BD046256}"/>
    <cellStyle name="Comma 2 2 2 3 2 2 2 2 4 2 4" xfId="18576" xr:uid="{DA83AEF6-2883-4AF5-9A1F-DC463843505F}"/>
    <cellStyle name="Comma 2 2 2 3 2 2 2 2 4 3" xfId="5136" xr:uid="{7C63DDEA-0FA1-415C-A7CF-2B1785206241}"/>
    <cellStyle name="Comma 2 2 2 3 2 2 2 2 4 3 2" xfId="12816" xr:uid="{EBF110BD-166B-478F-BF8E-03A85DD77DA8}"/>
    <cellStyle name="Comma 2 2 2 3 2 2 2 2 4 3 2 2" xfId="28176" xr:uid="{C8538350-CCD3-4554-998F-E79EF33B725C}"/>
    <cellStyle name="Comma 2 2 2 3 2 2 2 2 4 3 3" xfId="20496" xr:uid="{192E0E2F-2AAE-4FA9-AEA1-AB8430304FB3}"/>
    <cellStyle name="Comma 2 2 2 3 2 2 2 2 4 4" xfId="8976" xr:uid="{9CADA35D-46EF-43D3-9FDD-E776EFC3CFDA}"/>
    <cellStyle name="Comma 2 2 2 3 2 2 2 2 4 4 2" xfId="24336" xr:uid="{D873D75C-9DB8-4EB6-B539-0AEA3DE2ADF6}"/>
    <cellStyle name="Comma 2 2 2 3 2 2 2 2 4 5" xfId="16656" xr:uid="{B851E44E-E092-4F9B-B4D6-4AEA9732350E}"/>
    <cellStyle name="Comma 2 2 2 3 2 2 2 2 5" xfId="2256" xr:uid="{50ECEFF7-BDBD-4AF6-B910-3854DFCFEB27}"/>
    <cellStyle name="Comma 2 2 2 3 2 2 2 2 5 2" xfId="6096" xr:uid="{96DC21D7-6162-43CD-9E9B-D189B1E8F583}"/>
    <cellStyle name="Comma 2 2 2 3 2 2 2 2 5 2 2" xfId="13776" xr:uid="{4F16DC32-EBD8-4966-B168-4341FC6C74F5}"/>
    <cellStyle name="Comma 2 2 2 3 2 2 2 2 5 2 2 2" xfId="29136" xr:uid="{F5C299C5-6F2A-47CE-8D05-A8C19E115BE7}"/>
    <cellStyle name="Comma 2 2 2 3 2 2 2 2 5 2 3" xfId="21456" xr:uid="{4BB982B0-A7A3-49FD-881B-5812E26C31FF}"/>
    <cellStyle name="Comma 2 2 2 3 2 2 2 2 5 3" xfId="9936" xr:uid="{D86A9732-026C-4B51-9161-F56D2711234A}"/>
    <cellStyle name="Comma 2 2 2 3 2 2 2 2 5 3 2" xfId="25296" xr:uid="{037FF1D6-774E-4460-B522-2226C9F35AF1}"/>
    <cellStyle name="Comma 2 2 2 3 2 2 2 2 5 4" xfId="17616" xr:uid="{9CDE0300-98B5-48A9-AC9A-910464D113E1}"/>
    <cellStyle name="Comma 2 2 2 3 2 2 2 2 6" xfId="4176" xr:uid="{C09428A1-E789-4FD7-AF29-A15E3696D1E9}"/>
    <cellStyle name="Comma 2 2 2 3 2 2 2 2 6 2" xfId="11856" xr:uid="{7065C455-5310-4DC7-B84F-ED6FCB3DD6BB}"/>
    <cellStyle name="Comma 2 2 2 3 2 2 2 2 6 2 2" xfId="27216" xr:uid="{12849D62-4DE0-4487-A544-5B222A2EAA64}"/>
    <cellStyle name="Comma 2 2 2 3 2 2 2 2 6 3" xfId="19536" xr:uid="{573E9A5F-BD9F-4B56-8A38-D10858EA30F8}"/>
    <cellStyle name="Comma 2 2 2 3 2 2 2 2 7" xfId="8016" xr:uid="{9CD5FD27-EFBF-413E-934D-DAB7F8869D44}"/>
    <cellStyle name="Comma 2 2 2 3 2 2 2 2 7 2" xfId="23376" xr:uid="{555F565D-9588-41E4-8338-B36FFC68897E}"/>
    <cellStyle name="Comma 2 2 2 3 2 2 2 2 8" xfId="15696" xr:uid="{19F3EAEF-F9BB-4A46-8332-209F150CBE95}"/>
    <cellStyle name="Comma 2 2 2 3 2 2 2 3" xfId="456" xr:uid="{1C984DF7-96BD-4AD0-99B4-64FEBA89EC07}"/>
    <cellStyle name="Comma 2 2 2 3 2 2 2 3 2" xfId="936" xr:uid="{B86440F0-4C64-42AF-8F98-B681792E6DD0}"/>
    <cellStyle name="Comma 2 2 2 3 2 2 2 3 2 2" xfId="1896" xr:uid="{9D1EA588-3B12-4DE4-B1D1-4043A9FB017D}"/>
    <cellStyle name="Comma 2 2 2 3 2 2 2 3 2 2 2" xfId="3816" xr:uid="{6DD23C01-9FCE-43CB-8D27-CF84AEA93D42}"/>
    <cellStyle name="Comma 2 2 2 3 2 2 2 3 2 2 2 2" xfId="7656" xr:uid="{F41A14DF-0994-4773-A8F1-3E5A4AA7959E}"/>
    <cellStyle name="Comma 2 2 2 3 2 2 2 3 2 2 2 2 2" xfId="15336" xr:uid="{2EE3F672-692A-44C5-864C-75126044BC5A}"/>
    <cellStyle name="Comma 2 2 2 3 2 2 2 3 2 2 2 2 2 2" xfId="30696" xr:uid="{95117BFA-85A4-4C8F-B8A2-AC80BDDFA603}"/>
    <cellStyle name="Comma 2 2 2 3 2 2 2 3 2 2 2 2 3" xfId="23016" xr:uid="{7405C2D6-76BE-43BF-8959-87555C8A7376}"/>
    <cellStyle name="Comma 2 2 2 3 2 2 2 3 2 2 2 3" xfId="11496" xr:uid="{A0AB53B2-C006-4FAE-B71A-7C133B79419A}"/>
    <cellStyle name="Comma 2 2 2 3 2 2 2 3 2 2 2 3 2" xfId="26856" xr:uid="{CBEDE06A-6085-498A-89F6-B0F361DCC1A2}"/>
    <cellStyle name="Comma 2 2 2 3 2 2 2 3 2 2 2 4" xfId="19176" xr:uid="{AF54865B-754D-4421-BBE7-2F0ADC38D05D}"/>
    <cellStyle name="Comma 2 2 2 3 2 2 2 3 2 2 3" xfId="5736" xr:uid="{BB852979-1AFC-4DE8-8760-890851C814BA}"/>
    <cellStyle name="Comma 2 2 2 3 2 2 2 3 2 2 3 2" xfId="13416" xr:uid="{A874F9D2-924E-433C-AE98-FC00B79565E5}"/>
    <cellStyle name="Comma 2 2 2 3 2 2 2 3 2 2 3 2 2" xfId="28776" xr:uid="{5609C18E-D04C-44A2-9006-83EB963F08E5}"/>
    <cellStyle name="Comma 2 2 2 3 2 2 2 3 2 2 3 3" xfId="21096" xr:uid="{50471FD2-7027-433D-969A-A82C96F0518A}"/>
    <cellStyle name="Comma 2 2 2 3 2 2 2 3 2 2 4" xfId="9576" xr:uid="{D1C1CB20-1EA3-446A-B130-F043E3F24505}"/>
    <cellStyle name="Comma 2 2 2 3 2 2 2 3 2 2 4 2" xfId="24936" xr:uid="{2AE83C93-8457-477A-9BC6-7FC81CD59871}"/>
    <cellStyle name="Comma 2 2 2 3 2 2 2 3 2 2 5" xfId="17256" xr:uid="{ADA64458-0906-4265-BA1E-39B5F3D59391}"/>
    <cellStyle name="Comma 2 2 2 3 2 2 2 3 2 3" xfId="2856" xr:uid="{7C65CFBA-0E6C-403E-A7F2-0A3F689A036C}"/>
    <cellStyle name="Comma 2 2 2 3 2 2 2 3 2 3 2" xfId="6696" xr:uid="{9B4E93C5-E1B8-440F-9856-2D9BB118492B}"/>
    <cellStyle name="Comma 2 2 2 3 2 2 2 3 2 3 2 2" xfId="14376" xr:uid="{39B27924-F4F2-4201-943F-76076349C3E0}"/>
    <cellStyle name="Comma 2 2 2 3 2 2 2 3 2 3 2 2 2" xfId="29736" xr:uid="{26DCF028-04C3-4D6E-9DCB-F1EE37B14344}"/>
    <cellStyle name="Comma 2 2 2 3 2 2 2 3 2 3 2 3" xfId="22056" xr:uid="{AFED4E32-EF1D-4AB1-82CC-4BF218A3397D}"/>
    <cellStyle name="Comma 2 2 2 3 2 2 2 3 2 3 3" xfId="10536" xr:uid="{F16C95D9-369A-4174-8411-F76E8767327C}"/>
    <cellStyle name="Comma 2 2 2 3 2 2 2 3 2 3 3 2" xfId="25896" xr:uid="{6A11A418-0585-489C-B1D3-6DFA6D10B16B}"/>
    <cellStyle name="Comma 2 2 2 3 2 2 2 3 2 3 4" xfId="18216" xr:uid="{AB59CBA9-01D6-4C3F-83A5-B6BFAC536702}"/>
    <cellStyle name="Comma 2 2 2 3 2 2 2 3 2 4" xfId="4776" xr:uid="{23DAA35D-5616-43A1-9F99-4F0B2BEC1D5E}"/>
    <cellStyle name="Comma 2 2 2 3 2 2 2 3 2 4 2" xfId="12456" xr:uid="{7D6A4979-5120-4B76-B8A8-C1257329DB98}"/>
    <cellStyle name="Comma 2 2 2 3 2 2 2 3 2 4 2 2" xfId="27816" xr:uid="{89F36B2E-A5D0-4557-9AA3-DA86A8D96119}"/>
    <cellStyle name="Comma 2 2 2 3 2 2 2 3 2 4 3" xfId="20136" xr:uid="{3EA02AF3-0F5C-467F-8CFA-2BC3A5ACB5A2}"/>
    <cellStyle name="Comma 2 2 2 3 2 2 2 3 2 5" xfId="8616" xr:uid="{3F1108DA-7047-43C3-9AE6-99FB9E61CC92}"/>
    <cellStyle name="Comma 2 2 2 3 2 2 2 3 2 5 2" xfId="23976" xr:uid="{30B42EB3-3C59-4FA8-BDB0-8E4D435FDB76}"/>
    <cellStyle name="Comma 2 2 2 3 2 2 2 3 2 6" xfId="16296" xr:uid="{BE0227E6-71DE-4CE5-ABFD-060F8D91D586}"/>
    <cellStyle name="Comma 2 2 2 3 2 2 2 3 3" xfId="1416" xr:uid="{DD4879F4-9A71-4317-8D29-EEA002966DF7}"/>
    <cellStyle name="Comma 2 2 2 3 2 2 2 3 3 2" xfId="3336" xr:uid="{4D16FC3A-5E8E-4E5B-8ECF-2893FC37D6BF}"/>
    <cellStyle name="Comma 2 2 2 3 2 2 2 3 3 2 2" xfId="7176" xr:uid="{BE4DC6E3-6DEF-40D1-9587-974FFBEE76F6}"/>
    <cellStyle name="Comma 2 2 2 3 2 2 2 3 3 2 2 2" xfId="14856" xr:uid="{6D56E4A8-3D40-44C0-8EB8-0C0C42DE6C6A}"/>
    <cellStyle name="Comma 2 2 2 3 2 2 2 3 3 2 2 2 2" xfId="30216" xr:uid="{0FF13237-53BA-4B99-8727-D259C6E51856}"/>
    <cellStyle name="Comma 2 2 2 3 2 2 2 3 3 2 2 3" xfId="22536" xr:uid="{CC4C37F8-D3A6-49A7-82D1-FF7BD8A2D22D}"/>
    <cellStyle name="Comma 2 2 2 3 2 2 2 3 3 2 3" xfId="11016" xr:uid="{D276E98B-3541-40A6-BE5A-5CC5C25BF8CC}"/>
    <cellStyle name="Comma 2 2 2 3 2 2 2 3 3 2 3 2" xfId="26376" xr:uid="{EC7127F1-C2A0-44F2-AD64-70A92D7A5092}"/>
    <cellStyle name="Comma 2 2 2 3 2 2 2 3 3 2 4" xfId="18696" xr:uid="{9BC73D56-F549-4B59-8764-0E7A2EAD30FB}"/>
    <cellStyle name="Comma 2 2 2 3 2 2 2 3 3 3" xfId="5256" xr:uid="{2C13FE7B-6460-4CE0-8867-B1D7FC49AB85}"/>
    <cellStyle name="Comma 2 2 2 3 2 2 2 3 3 3 2" xfId="12936" xr:uid="{A27DB719-D10B-485E-9D6E-4AF5FFB15653}"/>
    <cellStyle name="Comma 2 2 2 3 2 2 2 3 3 3 2 2" xfId="28296" xr:uid="{5964BDFA-FD5F-47F3-8370-A6C8328F1BB2}"/>
    <cellStyle name="Comma 2 2 2 3 2 2 2 3 3 3 3" xfId="20616" xr:uid="{04A1F0BE-39FB-4663-AF45-C36055159D93}"/>
    <cellStyle name="Comma 2 2 2 3 2 2 2 3 3 4" xfId="9096" xr:uid="{E3E83F2F-ADC0-4AD0-B9F6-9EDEF48DAB58}"/>
    <cellStyle name="Comma 2 2 2 3 2 2 2 3 3 4 2" xfId="24456" xr:uid="{8B02202A-9607-4142-96DF-403C00706686}"/>
    <cellStyle name="Comma 2 2 2 3 2 2 2 3 3 5" xfId="16776" xr:uid="{795F30B7-CB59-45F7-81F5-78E2EEE51430}"/>
    <cellStyle name="Comma 2 2 2 3 2 2 2 3 4" xfId="2376" xr:uid="{D0312F5B-A10E-49AB-B213-8C7684DEBB06}"/>
    <cellStyle name="Comma 2 2 2 3 2 2 2 3 4 2" xfId="6216" xr:uid="{4B01F1DD-5D93-4958-A86F-BC008A46DAE0}"/>
    <cellStyle name="Comma 2 2 2 3 2 2 2 3 4 2 2" xfId="13896" xr:uid="{A53CA859-9A1E-4BD0-AA0B-A9E14FC30CC0}"/>
    <cellStyle name="Comma 2 2 2 3 2 2 2 3 4 2 2 2" xfId="29256" xr:uid="{AD1D4490-924B-4BD1-BE6E-5B61F1FEE70D}"/>
    <cellStyle name="Comma 2 2 2 3 2 2 2 3 4 2 3" xfId="21576" xr:uid="{41E2DC9A-301D-4BE6-8A2D-E3097A95772A}"/>
    <cellStyle name="Comma 2 2 2 3 2 2 2 3 4 3" xfId="10056" xr:uid="{4FCF3D24-0564-4DBA-BC15-B4D44E1EAD91}"/>
    <cellStyle name="Comma 2 2 2 3 2 2 2 3 4 3 2" xfId="25416" xr:uid="{3D4C2FF8-184E-47B1-BFD4-FF89FC854BC1}"/>
    <cellStyle name="Comma 2 2 2 3 2 2 2 3 4 4" xfId="17736" xr:uid="{075862A9-6F93-4C3A-8546-8DE65C4907B9}"/>
    <cellStyle name="Comma 2 2 2 3 2 2 2 3 5" xfId="4296" xr:uid="{5887D07A-0876-4B0F-9008-142CE866C06A}"/>
    <cellStyle name="Comma 2 2 2 3 2 2 2 3 5 2" xfId="11976" xr:uid="{C44ADA31-A80A-49F8-AF26-31BA506F7B3C}"/>
    <cellStyle name="Comma 2 2 2 3 2 2 2 3 5 2 2" xfId="27336" xr:uid="{E562BA1E-0E0C-4379-85C5-46F8A1B9C421}"/>
    <cellStyle name="Comma 2 2 2 3 2 2 2 3 5 3" xfId="19656" xr:uid="{BD7C6DFE-787E-480E-B4D9-D3D20F4BC6EE}"/>
    <cellStyle name="Comma 2 2 2 3 2 2 2 3 6" xfId="8136" xr:uid="{8B3D977C-9C9A-426A-B435-5E5C05924A02}"/>
    <cellStyle name="Comma 2 2 2 3 2 2 2 3 6 2" xfId="23496" xr:uid="{13A6FF87-CE81-4774-9B2D-49EFE1D237DF}"/>
    <cellStyle name="Comma 2 2 2 3 2 2 2 3 7" xfId="15816" xr:uid="{64A160DE-4EFA-4516-A4F8-02D2E3BBB16B}"/>
    <cellStyle name="Comma 2 2 2 3 2 2 2 4" xfId="696" xr:uid="{CDF2C099-4EE4-46ED-A281-0A50BD82D86A}"/>
    <cellStyle name="Comma 2 2 2 3 2 2 2 4 2" xfId="1656" xr:uid="{F1604DB1-5A5F-4000-8B59-29E4D594E14B}"/>
    <cellStyle name="Comma 2 2 2 3 2 2 2 4 2 2" xfId="3576" xr:uid="{FE7AFDB2-0D24-45F4-A8D8-D51B415FFBEA}"/>
    <cellStyle name="Comma 2 2 2 3 2 2 2 4 2 2 2" xfId="7416" xr:uid="{4973CA2F-CE4A-4D2C-9FAF-1C3BD793FC11}"/>
    <cellStyle name="Comma 2 2 2 3 2 2 2 4 2 2 2 2" xfId="15096" xr:uid="{6A3B545A-19F0-4AEF-B1DC-F5FB6E206DEC}"/>
    <cellStyle name="Comma 2 2 2 3 2 2 2 4 2 2 2 2 2" xfId="30456" xr:uid="{AE9FE788-5C6E-4ECD-836E-08B206C8CD11}"/>
    <cellStyle name="Comma 2 2 2 3 2 2 2 4 2 2 2 3" xfId="22776" xr:uid="{D1109D86-7425-4E53-89BC-C18781B8274E}"/>
    <cellStyle name="Comma 2 2 2 3 2 2 2 4 2 2 3" xfId="11256" xr:uid="{A7EFA823-D10E-41FE-B360-D7F3526F95AE}"/>
    <cellStyle name="Comma 2 2 2 3 2 2 2 4 2 2 3 2" xfId="26616" xr:uid="{B8F1322C-335E-436D-8068-DA13B9FEF3B2}"/>
    <cellStyle name="Comma 2 2 2 3 2 2 2 4 2 2 4" xfId="18936" xr:uid="{1FA460D1-2D56-4ACD-8088-6873AC5B72B0}"/>
    <cellStyle name="Comma 2 2 2 3 2 2 2 4 2 3" xfId="5496" xr:uid="{26815293-823D-4514-91CF-4A4C7A406235}"/>
    <cellStyle name="Comma 2 2 2 3 2 2 2 4 2 3 2" xfId="13176" xr:uid="{E240364A-00A1-4846-9670-A0A638D537FA}"/>
    <cellStyle name="Comma 2 2 2 3 2 2 2 4 2 3 2 2" xfId="28536" xr:uid="{EEEEA8E4-70CB-44F2-A6E1-821338136725}"/>
    <cellStyle name="Comma 2 2 2 3 2 2 2 4 2 3 3" xfId="20856" xr:uid="{87A38435-8226-4F30-B9FC-03FE1DA0069D}"/>
    <cellStyle name="Comma 2 2 2 3 2 2 2 4 2 4" xfId="9336" xr:uid="{2A34F208-CCCC-43F1-8DA6-F6B6BF1937E7}"/>
    <cellStyle name="Comma 2 2 2 3 2 2 2 4 2 4 2" xfId="24696" xr:uid="{6084DE14-F5E3-410E-9CA7-20429D1A9333}"/>
    <cellStyle name="Comma 2 2 2 3 2 2 2 4 2 5" xfId="17016" xr:uid="{C0F9519C-22B8-4180-9E66-84E3114B0548}"/>
    <cellStyle name="Comma 2 2 2 3 2 2 2 4 3" xfId="2616" xr:uid="{4F195C0A-A1F4-4627-9329-8B8A6DF36E39}"/>
    <cellStyle name="Comma 2 2 2 3 2 2 2 4 3 2" xfId="6456" xr:uid="{A203F247-F374-46F2-98BC-F5DD29952CDA}"/>
    <cellStyle name="Comma 2 2 2 3 2 2 2 4 3 2 2" xfId="14136" xr:uid="{F4B183AF-B8BC-45C8-AAE3-D0B0A995E26C}"/>
    <cellStyle name="Comma 2 2 2 3 2 2 2 4 3 2 2 2" xfId="29496" xr:uid="{169D2183-47A0-4444-88F5-14AFE03886C6}"/>
    <cellStyle name="Comma 2 2 2 3 2 2 2 4 3 2 3" xfId="21816" xr:uid="{7BA1277A-CEE6-4C94-8A8C-714D4BC9E6F7}"/>
    <cellStyle name="Comma 2 2 2 3 2 2 2 4 3 3" xfId="10296" xr:uid="{FFEBE9CE-3881-4125-AFCA-C1D773EC8957}"/>
    <cellStyle name="Comma 2 2 2 3 2 2 2 4 3 3 2" xfId="25656" xr:uid="{B3962F0E-7D66-4F49-851E-1F2DDF705882}"/>
    <cellStyle name="Comma 2 2 2 3 2 2 2 4 3 4" xfId="17976" xr:uid="{EAA8E631-D92D-4296-9547-56B247F247DF}"/>
    <cellStyle name="Comma 2 2 2 3 2 2 2 4 4" xfId="4536" xr:uid="{06D922A3-465D-47AC-9C69-51535B59F999}"/>
    <cellStyle name="Comma 2 2 2 3 2 2 2 4 4 2" xfId="12216" xr:uid="{902E76DF-C038-4632-941F-9713BB44EF47}"/>
    <cellStyle name="Comma 2 2 2 3 2 2 2 4 4 2 2" xfId="27576" xr:uid="{DFB2106C-C8CC-4C72-80B7-B30DED827121}"/>
    <cellStyle name="Comma 2 2 2 3 2 2 2 4 4 3" xfId="19896" xr:uid="{848E828A-EB84-423E-9298-666B06EDA64A}"/>
    <cellStyle name="Comma 2 2 2 3 2 2 2 4 5" xfId="8376" xr:uid="{93D24CB2-CDAE-44F6-A26E-BCD072C72F65}"/>
    <cellStyle name="Comma 2 2 2 3 2 2 2 4 5 2" xfId="23736" xr:uid="{59683290-BB59-4878-BECF-E635D7710CB0}"/>
    <cellStyle name="Comma 2 2 2 3 2 2 2 4 6" xfId="16056" xr:uid="{8A9A12F6-57BD-49B7-A3E0-C910799D617B}"/>
    <cellStyle name="Comma 2 2 2 3 2 2 2 5" xfId="1176" xr:uid="{02ECA7F9-8D5E-4D50-A047-7840C996FC20}"/>
    <cellStyle name="Comma 2 2 2 3 2 2 2 5 2" xfId="3096" xr:uid="{E638B718-5689-43ED-B9D5-5D42B862C0AD}"/>
    <cellStyle name="Comma 2 2 2 3 2 2 2 5 2 2" xfId="6936" xr:uid="{4995B26D-2F69-4E32-A5F6-99E9DDE01C40}"/>
    <cellStyle name="Comma 2 2 2 3 2 2 2 5 2 2 2" xfId="14616" xr:uid="{19A57270-115E-43D6-9B90-D74AF5FE7E94}"/>
    <cellStyle name="Comma 2 2 2 3 2 2 2 5 2 2 2 2" xfId="29976" xr:uid="{4B6592CD-FC6C-485A-90B2-7A52D67AD076}"/>
    <cellStyle name="Comma 2 2 2 3 2 2 2 5 2 2 3" xfId="22296" xr:uid="{5F942CD1-1817-4BEC-8C1B-8D1A28DBACEC}"/>
    <cellStyle name="Comma 2 2 2 3 2 2 2 5 2 3" xfId="10776" xr:uid="{092B33E7-3C8D-45F2-8750-113C7E877782}"/>
    <cellStyle name="Comma 2 2 2 3 2 2 2 5 2 3 2" xfId="26136" xr:uid="{8AF994C3-9853-4C24-8C34-CDAD8956058D}"/>
    <cellStyle name="Comma 2 2 2 3 2 2 2 5 2 4" xfId="18456" xr:uid="{B4457D90-3ED6-49D5-A472-12B2D4CC6375}"/>
    <cellStyle name="Comma 2 2 2 3 2 2 2 5 3" xfId="5016" xr:uid="{D7138B15-FB7C-4933-8CF4-66212935D2A3}"/>
    <cellStyle name="Comma 2 2 2 3 2 2 2 5 3 2" xfId="12696" xr:uid="{4FA6D80E-9FC6-4548-8942-57C086525271}"/>
    <cellStyle name="Comma 2 2 2 3 2 2 2 5 3 2 2" xfId="28056" xr:uid="{E0C2E08A-0C8D-48E9-BB93-D8CA43574CEF}"/>
    <cellStyle name="Comma 2 2 2 3 2 2 2 5 3 3" xfId="20376" xr:uid="{FB209F05-34F3-49D1-84B5-10DAE5ED7FC8}"/>
    <cellStyle name="Comma 2 2 2 3 2 2 2 5 4" xfId="8856" xr:uid="{BFD92987-4AA4-41BF-A245-86DB38441755}"/>
    <cellStyle name="Comma 2 2 2 3 2 2 2 5 4 2" xfId="24216" xr:uid="{A98DE263-BA30-46A7-BBDB-6E9A7371BFC4}"/>
    <cellStyle name="Comma 2 2 2 3 2 2 2 5 5" xfId="16536" xr:uid="{903F0790-2A9B-4015-B086-7EF5AF6F622C}"/>
    <cellStyle name="Comma 2 2 2 3 2 2 2 6" xfId="2136" xr:uid="{C6CE31A7-A068-4F11-AA3F-2F4B6F2B8415}"/>
    <cellStyle name="Comma 2 2 2 3 2 2 2 6 2" xfId="5976" xr:uid="{D25F07C9-C8C6-4B92-8D3F-1CC1DDA8675C}"/>
    <cellStyle name="Comma 2 2 2 3 2 2 2 6 2 2" xfId="13656" xr:uid="{0FCD3636-BC8E-4897-BFB0-F3033C0E0771}"/>
    <cellStyle name="Comma 2 2 2 3 2 2 2 6 2 2 2" xfId="29016" xr:uid="{BF5D14F6-8DA6-4C45-BD36-0AA7FD7D411B}"/>
    <cellStyle name="Comma 2 2 2 3 2 2 2 6 2 3" xfId="21336" xr:uid="{2A86D83C-57AA-48D6-AF69-8AF4D8F492C2}"/>
    <cellStyle name="Comma 2 2 2 3 2 2 2 6 3" xfId="9816" xr:uid="{629CD883-3867-4125-8D10-9456BF2762C7}"/>
    <cellStyle name="Comma 2 2 2 3 2 2 2 6 3 2" xfId="25176" xr:uid="{F701E0FC-80DF-4542-B509-F48AE1894B24}"/>
    <cellStyle name="Comma 2 2 2 3 2 2 2 6 4" xfId="17496" xr:uid="{449337A8-30C1-4601-8DDC-E38E8AA5AE9C}"/>
    <cellStyle name="Comma 2 2 2 3 2 2 2 7" xfId="4056" xr:uid="{5D7D1CC7-0018-4ABA-9B61-0F0AA78BEAA4}"/>
    <cellStyle name="Comma 2 2 2 3 2 2 2 7 2" xfId="11736" xr:uid="{75DC3642-B37B-404D-B520-F8A8693178AD}"/>
    <cellStyle name="Comma 2 2 2 3 2 2 2 7 2 2" xfId="27096" xr:uid="{BF4ACB05-114E-44E2-BF75-DF23BFE3B78D}"/>
    <cellStyle name="Comma 2 2 2 3 2 2 2 7 3" xfId="19416" xr:uid="{45F94EEB-BFD0-459E-AC39-C1F600E65696}"/>
    <cellStyle name="Comma 2 2 2 3 2 2 2 8" xfId="7896" xr:uid="{C78A1AD4-6054-4ACA-8B17-AF7B7B5888C8}"/>
    <cellStyle name="Comma 2 2 2 3 2 2 2 8 2" xfId="23256" xr:uid="{A2BDB2FA-141B-4DF6-8577-FFF9B5D3ECAE}"/>
    <cellStyle name="Comma 2 2 2 3 2 2 2 9" xfId="15576" xr:uid="{4EB99AD0-C572-4692-9876-15783097C7D0}"/>
    <cellStyle name="Comma 2 2 2 3 2 2 3" xfId="276" xr:uid="{EC85385A-9DB8-4135-B37F-D3C7F1B23301}"/>
    <cellStyle name="Comma 2 2 2 3 2 2 3 2" xfId="516" xr:uid="{E061490C-CBC4-447D-914E-8E8A2AD4A835}"/>
    <cellStyle name="Comma 2 2 2 3 2 2 3 2 2" xfId="996" xr:uid="{8AA7D790-2A20-4A58-911F-72E15BB61C92}"/>
    <cellStyle name="Comma 2 2 2 3 2 2 3 2 2 2" xfId="1956" xr:uid="{084B4F70-A182-4026-ABA2-90BFA9D240F1}"/>
    <cellStyle name="Comma 2 2 2 3 2 2 3 2 2 2 2" xfId="3876" xr:uid="{46CBC3B8-C176-4BE5-B815-400A22FEF7F8}"/>
    <cellStyle name="Comma 2 2 2 3 2 2 3 2 2 2 2 2" xfId="7716" xr:uid="{8E1D30F6-9E88-407C-8848-ED36586E527A}"/>
    <cellStyle name="Comma 2 2 2 3 2 2 3 2 2 2 2 2 2" xfId="15396" xr:uid="{19DA0E7B-4A86-4139-B29B-522D385434E7}"/>
    <cellStyle name="Comma 2 2 2 3 2 2 3 2 2 2 2 2 2 2" xfId="30756" xr:uid="{59E88035-98E6-4FB6-94A3-3EECAF46526E}"/>
    <cellStyle name="Comma 2 2 2 3 2 2 3 2 2 2 2 2 3" xfId="23076" xr:uid="{6CA96D53-BE0C-4A4E-BA29-DE8CF535F0C8}"/>
    <cellStyle name="Comma 2 2 2 3 2 2 3 2 2 2 2 3" xfId="11556" xr:uid="{8105D56E-970E-44E7-A3E2-F0D257467E54}"/>
    <cellStyle name="Comma 2 2 2 3 2 2 3 2 2 2 2 3 2" xfId="26916" xr:uid="{B16FF37D-5001-42A8-9198-03C345812D34}"/>
    <cellStyle name="Comma 2 2 2 3 2 2 3 2 2 2 2 4" xfId="19236" xr:uid="{972DEB73-6476-41E6-8719-4DD6CCEAEFB4}"/>
    <cellStyle name="Comma 2 2 2 3 2 2 3 2 2 2 3" xfId="5796" xr:uid="{1024A245-DCC0-4885-86D6-5F52676055DD}"/>
    <cellStyle name="Comma 2 2 2 3 2 2 3 2 2 2 3 2" xfId="13476" xr:uid="{224416D6-526F-4C71-AC57-BA28FAADB603}"/>
    <cellStyle name="Comma 2 2 2 3 2 2 3 2 2 2 3 2 2" xfId="28836" xr:uid="{28A142CC-8F4B-4351-B3B9-826EDCB21400}"/>
    <cellStyle name="Comma 2 2 2 3 2 2 3 2 2 2 3 3" xfId="21156" xr:uid="{68DD5BCD-AE3D-4EA5-95DB-BCB0E47AA8E7}"/>
    <cellStyle name="Comma 2 2 2 3 2 2 3 2 2 2 4" xfId="9636" xr:uid="{428EB72A-4289-412F-BB04-8A94566B0DDD}"/>
    <cellStyle name="Comma 2 2 2 3 2 2 3 2 2 2 4 2" xfId="24996" xr:uid="{5D389DF7-D87B-4976-852B-B1439428F30B}"/>
    <cellStyle name="Comma 2 2 2 3 2 2 3 2 2 2 5" xfId="17316" xr:uid="{0071D1E6-F331-43FD-840E-9CCC45DF8A44}"/>
    <cellStyle name="Comma 2 2 2 3 2 2 3 2 2 3" xfId="2916" xr:uid="{96A8B2E9-D589-425C-9C8A-D6813AA0F598}"/>
    <cellStyle name="Comma 2 2 2 3 2 2 3 2 2 3 2" xfId="6756" xr:uid="{6E536A67-A173-4D0A-AC84-FD9D7B64F2D7}"/>
    <cellStyle name="Comma 2 2 2 3 2 2 3 2 2 3 2 2" xfId="14436" xr:uid="{6BAF6A38-DEBF-4238-B29A-C9E1F7529650}"/>
    <cellStyle name="Comma 2 2 2 3 2 2 3 2 2 3 2 2 2" xfId="29796" xr:uid="{13BCBF74-4B4D-40B6-826A-A30E6C9DDEA3}"/>
    <cellStyle name="Comma 2 2 2 3 2 2 3 2 2 3 2 3" xfId="22116" xr:uid="{108FD31E-E537-4AB7-9F50-CF13D4B2F1DB}"/>
    <cellStyle name="Comma 2 2 2 3 2 2 3 2 2 3 3" xfId="10596" xr:uid="{06F5E276-CA0E-4AEA-8AD1-D9894EBBECE6}"/>
    <cellStyle name="Comma 2 2 2 3 2 2 3 2 2 3 3 2" xfId="25956" xr:uid="{D9555EF1-D129-4320-8EA1-A110642369F1}"/>
    <cellStyle name="Comma 2 2 2 3 2 2 3 2 2 3 4" xfId="18276" xr:uid="{BFEE98C6-C601-4753-B61D-C5189E1C3908}"/>
    <cellStyle name="Comma 2 2 2 3 2 2 3 2 2 4" xfId="4836" xr:uid="{9626CD6D-58B0-483C-941C-5384EA0FCD90}"/>
    <cellStyle name="Comma 2 2 2 3 2 2 3 2 2 4 2" xfId="12516" xr:uid="{31526FF5-769B-4EB8-8001-849688865587}"/>
    <cellStyle name="Comma 2 2 2 3 2 2 3 2 2 4 2 2" xfId="27876" xr:uid="{FB5373BC-A63E-438C-B5DD-E8064A57CD40}"/>
    <cellStyle name="Comma 2 2 2 3 2 2 3 2 2 4 3" xfId="20196" xr:uid="{13FA9BDD-D835-487B-B961-D606A9F3B152}"/>
    <cellStyle name="Comma 2 2 2 3 2 2 3 2 2 5" xfId="8676" xr:uid="{533791AF-B4D8-4A19-A7F3-3BEA6CB2F700}"/>
    <cellStyle name="Comma 2 2 2 3 2 2 3 2 2 5 2" xfId="24036" xr:uid="{DD83CECD-FF71-4AD5-8DC1-22F95D865D68}"/>
    <cellStyle name="Comma 2 2 2 3 2 2 3 2 2 6" xfId="16356" xr:uid="{53D1C5CD-238F-4DCC-B09E-6E720862ABFB}"/>
    <cellStyle name="Comma 2 2 2 3 2 2 3 2 3" xfId="1476" xr:uid="{76EBE844-325C-4DA1-AF18-4B8102B42E08}"/>
    <cellStyle name="Comma 2 2 2 3 2 2 3 2 3 2" xfId="3396" xr:uid="{330F6524-D65F-403D-9D27-A40BCF4F596D}"/>
    <cellStyle name="Comma 2 2 2 3 2 2 3 2 3 2 2" xfId="7236" xr:uid="{3438C1CB-50C3-4FCE-B911-CC969EF8CF10}"/>
    <cellStyle name="Comma 2 2 2 3 2 2 3 2 3 2 2 2" xfId="14916" xr:uid="{139F5A85-3E32-4937-B5BE-57331434EF4D}"/>
    <cellStyle name="Comma 2 2 2 3 2 2 3 2 3 2 2 2 2" xfId="30276" xr:uid="{FF7ACC79-B491-4268-B424-6C7000922837}"/>
    <cellStyle name="Comma 2 2 2 3 2 2 3 2 3 2 2 3" xfId="22596" xr:uid="{0F2B7D62-77CF-436E-929E-A2CB4F7A1EE7}"/>
    <cellStyle name="Comma 2 2 2 3 2 2 3 2 3 2 3" xfId="11076" xr:uid="{DFEEF87F-F011-4BDC-B0DE-8A4681945B46}"/>
    <cellStyle name="Comma 2 2 2 3 2 2 3 2 3 2 3 2" xfId="26436" xr:uid="{D62A0D5F-277E-4751-9264-8E84B1717F71}"/>
    <cellStyle name="Comma 2 2 2 3 2 2 3 2 3 2 4" xfId="18756" xr:uid="{09E3BCB4-D8D1-4733-8FD3-0EFBD240FA37}"/>
    <cellStyle name="Comma 2 2 2 3 2 2 3 2 3 3" xfId="5316" xr:uid="{506D4F4F-8F24-4618-947B-3C31FC76A3E2}"/>
    <cellStyle name="Comma 2 2 2 3 2 2 3 2 3 3 2" xfId="12996" xr:uid="{2DFB147F-A1BA-4DD6-9668-3F02E8BFC441}"/>
    <cellStyle name="Comma 2 2 2 3 2 2 3 2 3 3 2 2" xfId="28356" xr:uid="{8AA9AA08-9749-409E-A905-4B999BAD759F}"/>
    <cellStyle name="Comma 2 2 2 3 2 2 3 2 3 3 3" xfId="20676" xr:uid="{5FCED72F-EB28-452B-A844-8542E76C577C}"/>
    <cellStyle name="Comma 2 2 2 3 2 2 3 2 3 4" xfId="9156" xr:uid="{425A9BDA-DA83-4F84-A98E-5770D0BC2557}"/>
    <cellStyle name="Comma 2 2 2 3 2 2 3 2 3 4 2" xfId="24516" xr:uid="{23C5554B-E4F6-45A9-9471-272CFF67ACFE}"/>
    <cellStyle name="Comma 2 2 2 3 2 2 3 2 3 5" xfId="16836" xr:uid="{517C4BDD-9C70-4CB5-BDFA-6018D8ACBE4D}"/>
    <cellStyle name="Comma 2 2 2 3 2 2 3 2 4" xfId="2436" xr:uid="{0A1348FF-6BAE-448E-BEFD-13EF55ECFEDA}"/>
    <cellStyle name="Comma 2 2 2 3 2 2 3 2 4 2" xfId="6276" xr:uid="{347ACFEB-CE09-488E-B997-2A49277F79ED}"/>
    <cellStyle name="Comma 2 2 2 3 2 2 3 2 4 2 2" xfId="13956" xr:uid="{EB936AB9-D834-4C25-BD64-E70E31BA796A}"/>
    <cellStyle name="Comma 2 2 2 3 2 2 3 2 4 2 2 2" xfId="29316" xr:uid="{05847092-1B2A-49EB-9B59-E3908D1D4042}"/>
    <cellStyle name="Comma 2 2 2 3 2 2 3 2 4 2 3" xfId="21636" xr:uid="{8050B40E-6753-4AE2-B0B9-14CD0A5163A2}"/>
    <cellStyle name="Comma 2 2 2 3 2 2 3 2 4 3" xfId="10116" xr:uid="{8C2CAC80-0F42-493C-8B9F-2689B40DC456}"/>
    <cellStyle name="Comma 2 2 2 3 2 2 3 2 4 3 2" xfId="25476" xr:uid="{DFCB4A7F-088E-48DB-BF00-23898979BFD0}"/>
    <cellStyle name="Comma 2 2 2 3 2 2 3 2 4 4" xfId="17796" xr:uid="{F7A3BACD-4E4F-4D35-9A9E-DFC0339FEB73}"/>
    <cellStyle name="Comma 2 2 2 3 2 2 3 2 5" xfId="4356" xr:uid="{D580422D-0799-4713-B348-0BBC162E3FAF}"/>
    <cellStyle name="Comma 2 2 2 3 2 2 3 2 5 2" xfId="12036" xr:uid="{55FA8A8C-E449-4DEA-801E-B5CC038957D3}"/>
    <cellStyle name="Comma 2 2 2 3 2 2 3 2 5 2 2" xfId="27396" xr:uid="{C334FDEF-7CFD-4F8B-8263-7FE68F25B9DC}"/>
    <cellStyle name="Comma 2 2 2 3 2 2 3 2 5 3" xfId="19716" xr:uid="{A6F42AF7-5EFF-4AA2-B133-B1031F60DD36}"/>
    <cellStyle name="Comma 2 2 2 3 2 2 3 2 6" xfId="8196" xr:uid="{2B305845-315B-487A-8858-F2C8A23921F0}"/>
    <cellStyle name="Comma 2 2 2 3 2 2 3 2 6 2" xfId="23556" xr:uid="{E9812092-04E2-4BB0-A26B-3CFE676B5A3E}"/>
    <cellStyle name="Comma 2 2 2 3 2 2 3 2 7" xfId="15876" xr:uid="{28EC7C39-7DB3-42E6-845B-72FBBF402718}"/>
    <cellStyle name="Comma 2 2 2 3 2 2 3 3" xfId="756" xr:uid="{5E647114-4717-41DD-B32E-AA622CE89042}"/>
    <cellStyle name="Comma 2 2 2 3 2 2 3 3 2" xfId="1716" xr:uid="{352D43E8-8D34-45D7-BDBD-E3A092A4F983}"/>
    <cellStyle name="Comma 2 2 2 3 2 2 3 3 2 2" xfId="3636" xr:uid="{58E07DE0-093B-45C5-8FED-B99C4A63C870}"/>
    <cellStyle name="Comma 2 2 2 3 2 2 3 3 2 2 2" xfId="7476" xr:uid="{59A88672-E21D-492D-83F6-F9FE864F35F1}"/>
    <cellStyle name="Comma 2 2 2 3 2 2 3 3 2 2 2 2" xfId="15156" xr:uid="{6BB6A5C6-99D3-48F8-9D57-29D918EFB5FE}"/>
    <cellStyle name="Comma 2 2 2 3 2 2 3 3 2 2 2 2 2" xfId="30516" xr:uid="{E9A6D005-2B7C-4B88-A0A1-2EFD7BBE3821}"/>
    <cellStyle name="Comma 2 2 2 3 2 2 3 3 2 2 2 3" xfId="22836" xr:uid="{01133817-5A76-4281-8F5A-F50F2E3BCCBF}"/>
    <cellStyle name="Comma 2 2 2 3 2 2 3 3 2 2 3" xfId="11316" xr:uid="{B295C443-D612-402B-B4BF-598C5A2729F0}"/>
    <cellStyle name="Comma 2 2 2 3 2 2 3 3 2 2 3 2" xfId="26676" xr:uid="{50085868-16C2-4CBD-A1B4-6E569430EF95}"/>
    <cellStyle name="Comma 2 2 2 3 2 2 3 3 2 2 4" xfId="18996" xr:uid="{8C5CE1ED-6F5F-4EB6-AE6C-2BED7003A068}"/>
    <cellStyle name="Comma 2 2 2 3 2 2 3 3 2 3" xfId="5556" xr:uid="{76EB4711-DE1E-42FE-9DDB-0499734AD425}"/>
    <cellStyle name="Comma 2 2 2 3 2 2 3 3 2 3 2" xfId="13236" xr:uid="{AEC69B46-2445-41F0-8EB6-CCD7F0AC8C55}"/>
    <cellStyle name="Comma 2 2 2 3 2 2 3 3 2 3 2 2" xfId="28596" xr:uid="{1CFBAE08-283E-4C63-A453-25E6F219D3C1}"/>
    <cellStyle name="Comma 2 2 2 3 2 2 3 3 2 3 3" xfId="20916" xr:uid="{E2453001-16B1-4A4B-9683-8574BD2130CC}"/>
    <cellStyle name="Comma 2 2 2 3 2 2 3 3 2 4" xfId="9396" xr:uid="{C6E4DEAB-58CF-462B-B8D6-F724263C772A}"/>
    <cellStyle name="Comma 2 2 2 3 2 2 3 3 2 4 2" xfId="24756" xr:uid="{56293D5B-322E-47F9-8F1B-DFA581B07AC2}"/>
    <cellStyle name="Comma 2 2 2 3 2 2 3 3 2 5" xfId="17076" xr:uid="{C59D2C12-0DA2-4415-B1C3-3C650A939E36}"/>
    <cellStyle name="Comma 2 2 2 3 2 2 3 3 3" xfId="2676" xr:uid="{3B51AB6A-9E75-4F1A-985D-D86AB073A4A6}"/>
    <cellStyle name="Comma 2 2 2 3 2 2 3 3 3 2" xfId="6516" xr:uid="{B9F60DD6-04CE-4394-8A2C-1B0047C3C914}"/>
    <cellStyle name="Comma 2 2 2 3 2 2 3 3 3 2 2" xfId="14196" xr:uid="{39833DD4-4005-4923-9192-ADA901AE6631}"/>
    <cellStyle name="Comma 2 2 2 3 2 2 3 3 3 2 2 2" xfId="29556" xr:uid="{2C320A53-F41C-45B5-BF2C-C92D7E5ADF09}"/>
    <cellStyle name="Comma 2 2 2 3 2 2 3 3 3 2 3" xfId="21876" xr:uid="{A00BB9FB-63BB-40C0-8343-A73B2856E6B3}"/>
    <cellStyle name="Comma 2 2 2 3 2 2 3 3 3 3" xfId="10356" xr:uid="{00879D2E-AC45-4706-81B5-99469A8CA8FD}"/>
    <cellStyle name="Comma 2 2 2 3 2 2 3 3 3 3 2" xfId="25716" xr:uid="{62F82B0F-C04D-4BE5-AA83-F480290C5B82}"/>
    <cellStyle name="Comma 2 2 2 3 2 2 3 3 3 4" xfId="18036" xr:uid="{B7A988B5-ADCE-4EBE-A84E-4A9A0B7DDB09}"/>
    <cellStyle name="Comma 2 2 2 3 2 2 3 3 4" xfId="4596" xr:uid="{99FDDC43-5D30-470A-A23A-8405446FBC39}"/>
    <cellStyle name="Comma 2 2 2 3 2 2 3 3 4 2" xfId="12276" xr:uid="{DE2D9121-13CB-48B3-8D52-B537649DC799}"/>
    <cellStyle name="Comma 2 2 2 3 2 2 3 3 4 2 2" xfId="27636" xr:uid="{17659EBD-D1DE-4EBF-BE9E-08AE34CE8E77}"/>
    <cellStyle name="Comma 2 2 2 3 2 2 3 3 4 3" xfId="19956" xr:uid="{8D14D8EE-6C57-4DB4-962F-3115EBD6A927}"/>
    <cellStyle name="Comma 2 2 2 3 2 2 3 3 5" xfId="8436" xr:uid="{CEE85269-E5A9-4E6D-A948-832B9A397798}"/>
    <cellStyle name="Comma 2 2 2 3 2 2 3 3 5 2" xfId="23796" xr:uid="{111383F6-0D28-4BDB-9A54-FC92CE026BC3}"/>
    <cellStyle name="Comma 2 2 2 3 2 2 3 3 6" xfId="16116" xr:uid="{24EA835D-4A3F-4DD8-8982-A484252A0903}"/>
    <cellStyle name="Comma 2 2 2 3 2 2 3 4" xfId="1236" xr:uid="{EA794964-751B-4ABF-BBE7-0719A947E1E8}"/>
    <cellStyle name="Comma 2 2 2 3 2 2 3 4 2" xfId="3156" xr:uid="{F2C74DBC-22C9-4458-965D-BA6E756DA24C}"/>
    <cellStyle name="Comma 2 2 2 3 2 2 3 4 2 2" xfId="6996" xr:uid="{FB7074AF-6DF9-4D78-B949-20A912E7B262}"/>
    <cellStyle name="Comma 2 2 2 3 2 2 3 4 2 2 2" xfId="14676" xr:uid="{F2D006B3-C02C-4346-A00D-6F10DB19D8E6}"/>
    <cellStyle name="Comma 2 2 2 3 2 2 3 4 2 2 2 2" xfId="30036" xr:uid="{9F0DB106-A841-46C9-88EA-C2309D124254}"/>
    <cellStyle name="Comma 2 2 2 3 2 2 3 4 2 2 3" xfId="22356" xr:uid="{10CF25CB-48C7-4F47-9909-0AE153151C58}"/>
    <cellStyle name="Comma 2 2 2 3 2 2 3 4 2 3" xfId="10836" xr:uid="{D1954A23-8F47-4FE3-9ACF-8F662BB4AB1D}"/>
    <cellStyle name="Comma 2 2 2 3 2 2 3 4 2 3 2" xfId="26196" xr:uid="{6B80CB7B-3634-4CD5-9282-F437C730CEC2}"/>
    <cellStyle name="Comma 2 2 2 3 2 2 3 4 2 4" xfId="18516" xr:uid="{96F9887F-FE88-4C15-B409-D7C602774ACC}"/>
    <cellStyle name="Comma 2 2 2 3 2 2 3 4 3" xfId="5076" xr:uid="{E887BCE0-0844-4218-B8DE-3D66C8812FE1}"/>
    <cellStyle name="Comma 2 2 2 3 2 2 3 4 3 2" xfId="12756" xr:uid="{89CD349E-4855-4AE0-B577-9D4C8D9E2841}"/>
    <cellStyle name="Comma 2 2 2 3 2 2 3 4 3 2 2" xfId="28116" xr:uid="{399CB9A2-CFA7-4F90-B480-2A4F00EB2EB6}"/>
    <cellStyle name="Comma 2 2 2 3 2 2 3 4 3 3" xfId="20436" xr:uid="{ACD3FDF7-7273-4A2B-88B3-95C4410A8118}"/>
    <cellStyle name="Comma 2 2 2 3 2 2 3 4 4" xfId="8916" xr:uid="{DBDFA17B-FD54-4BB7-B4C3-C4EACADFDEE7}"/>
    <cellStyle name="Comma 2 2 2 3 2 2 3 4 4 2" xfId="24276" xr:uid="{CD39C172-9CBB-4ADD-87C4-50A287A53DF6}"/>
    <cellStyle name="Comma 2 2 2 3 2 2 3 4 5" xfId="16596" xr:uid="{467D1DA1-D6AC-4B3F-B4CA-EF56B904088E}"/>
    <cellStyle name="Comma 2 2 2 3 2 2 3 5" xfId="2196" xr:uid="{EF658A61-AE72-4F9E-8AFE-3FB9C8FB9596}"/>
    <cellStyle name="Comma 2 2 2 3 2 2 3 5 2" xfId="6036" xr:uid="{718B370E-52E4-4265-866F-D463E79303FF}"/>
    <cellStyle name="Comma 2 2 2 3 2 2 3 5 2 2" xfId="13716" xr:uid="{1353399D-20CF-4F2F-BFF3-A701DA5FEDE4}"/>
    <cellStyle name="Comma 2 2 2 3 2 2 3 5 2 2 2" xfId="29076" xr:uid="{B4E7F9BE-3D22-4A0E-A776-D8BC1A048928}"/>
    <cellStyle name="Comma 2 2 2 3 2 2 3 5 2 3" xfId="21396" xr:uid="{5F293220-4637-4023-A592-66CFB04F37ED}"/>
    <cellStyle name="Comma 2 2 2 3 2 2 3 5 3" xfId="9876" xr:uid="{DC49FB3C-119A-451B-975A-6832889013CE}"/>
    <cellStyle name="Comma 2 2 2 3 2 2 3 5 3 2" xfId="25236" xr:uid="{AEBD3922-A776-4657-A33B-0E6E0EAD7A06}"/>
    <cellStyle name="Comma 2 2 2 3 2 2 3 5 4" xfId="17556" xr:uid="{D1283618-3F96-4894-97E6-AF7DAD9E657B}"/>
    <cellStyle name="Comma 2 2 2 3 2 2 3 6" xfId="4116" xr:uid="{2EF933FA-C699-41F7-9AD5-830FBD0745A8}"/>
    <cellStyle name="Comma 2 2 2 3 2 2 3 6 2" xfId="11796" xr:uid="{96B7F158-914D-45D5-9E33-7CE791AC4E1F}"/>
    <cellStyle name="Comma 2 2 2 3 2 2 3 6 2 2" xfId="27156" xr:uid="{C23D188C-1B88-442D-94AA-6EA75477497B}"/>
    <cellStyle name="Comma 2 2 2 3 2 2 3 6 3" xfId="19476" xr:uid="{61781F40-429E-41BE-A8C3-8B90F4B0B1FE}"/>
    <cellStyle name="Comma 2 2 2 3 2 2 3 7" xfId="7956" xr:uid="{8854EF70-849E-4B6B-B3B8-15CD69502D4E}"/>
    <cellStyle name="Comma 2 2 2 3 2 2 3 7 2" xfId="23316" xr:uid="{699795A0-7F8D-4A64-AEE5-7FA218AAF0AA}"/>
    <cellStyle name="Comma 2 2 2 3 2 2 3 8" xfId="15636" xr:uid="{3098AB7B-26D2-4F78-A862-6A06D3845C13}"/>
    <cellStyle name="Comma 2 2 2 3 2 2 4" xfId="396" xr:uid="{40C97B7E-0395-4B68-AC90-9C8266B6CF4B}"/>
    <cellStyle name="Comma 2 2 2 3 2 2 4 2" xfId="876" xr:uid="{0FD233F5-9ABB-4FF8-A5FD-9F5F1FC097C7}"/>
    <cellStyle name="Comma 2 2 2 3 2 2 4 2 2" xfId="1836" xr:uid="{587B0DDE-006C-41EF-A8F7-DF5F7ECD1743}"/>
    <cellStyle name="Comma 2 2 2 3 2 2 4 2 2 2" xfId="3756" xr:uid="{2E15B58F-8C84-4F89-BE58-02D884A84A96}"/>
    <cellStyle name="Comma 2 2 2 3 2 2 4 2 2 2 2" xfId="7596" xr:uid="{4BC19057-54A3-4402-B60A-A45B6D107986}"/>
    <cellStyle name="Comma 2 2 2 3 2 2 4 2 2 2 2 2" xfId="15276" xr:uid="{60605467-18B5-409D-899B-59DC495F1B49}"/>
    <cellStyle name="Comma 2 2 2 3 2 2 4 2 2 2 2 2 2" xfId="30636" xr:uid="{3AD542A4-0979-4712-B1FC-34D848F1CAB8}"/>
    <cellStyle name="Comma 2 2 2 3 2 2 4 2 2 2 2 3" xfId="22956" xr:uid="{E543F8AF-9531-435B-8CD6-3C467829C471}"/>
    <cellStyle name="Comma 2 2 2 3 2 2 4 2 2 2 3" xfId="11436" xr:uid="{C8D02290-C767-4704-8A3A-418D1C19858A}"/>
    <cellStyle name="Comma 2 2 2 3 2 2 4 2 2 2 3 2" xfId="26796" xr:uid="{84FDAA26-2DDE-43B1-841E-7ACAC2BA9D16}"/>
    <cellStyle name="Comma 2 2 2 3 2 2 4 2 2 2 4" xfId="19116" xr:uid="{84EE2BBE-FA8A-4A28-8EFC-3298EB343DD7}"/>
    <cellStyle name="Comma 2 2 2 3 2 2 4 2 2 3" xfId="5676" xr:uid="{9B39BEC7-72C5-4DE6-8BD7-A9F956EA51DC}"/>
    <cellStyle name="Comma 2 2 2 3 2 2 4 2 2 3 2" xfId="13356" xr:uid="{2758D219-D670-4391-A488-CB507B4B1CAE}"/>
    <cellStyle name="Comma 2 2 2 3 2 2 4 2 2 3 2 2" xfId="28716" xr:uid="{86CFD1D9-1DB5-4739-8365-336E8BD6699E}"/>
    <cellStyle name="Comma 2 2 2 3 2 2 4 2 2 3 3" xfId="21036" xr:uid="{82D32506-0E9F-4080-AE10-583D9C7D570F}"/>
    <cellStyle name="Comma 2 2 2 3 2 2 4 2 2 4" xfId="9516" xr:uid="{B45A2B91-D370-4565-8936-9F4769E45DA3}"/>
    <cellStyle name="Comma 2 2 2 3 2 2 4 2 2 4 2" xfId="24876" xr:uid="{14CBAC39-6364-47B3-8462-693CED003DE9}"/>
    <cellStyle name="Comma 2 2 2 3 2 2 4 2 2 5" xfId="17196" xr:uid="{158D0469-60DF-420A-A04A-7B590CD0D272}"/>
    <cellStyle name="Comma 2 2 2 3 2 2 4 2 3" xfId="2796" xr:uid="{DBC52FA3-E1B9-44A0-AD8E-58690CC6F1DB}"/>
    <cellStyle name="Comma 2 2 2 3 2 2 4 2 3 2" xfId="6636" xr:uid="{799B5135-A1F2-47B4-AE92-F32CA76CCF7D}"/>
    <cellStyle name="Comma 2 2 2 3 2 2 4 2 3 2 2" xfId="14316" xr:uid="{87E581B0-7485-4A66-B0A9-2DA055AB2EE1}"/>
    <cellStyle name="Comma 2 2 2 3 2 2 4 2 3 2 2 2" xfId="29676" xr:uid="{28327FA6-8A6D-477B-A2AD-A7FF3A31C864}"/>
    <cellStyle name="Comma 2 2 2 3 2 2 4 2 3 2 3" xfId="21996" xr:uid="{F6B36A6F-5FCA-4DB3-9F3B-C67501E8E8E6}"/>
    <cellStyle name="Comma 2 2 2 3 2 2 4 2 3 3" xfId="10476" xr:uid="{A15E5AB7-0806-4641-BD82-EE9F750BE373}"/>
    <cellStyle name="Comma 2 2 2 3 2 2 4 2 3 3 2" xfId="25836" xr:uid="{8F1170A2-8461-4DCD-8080-BF2E4ECDAA03}"/>
    <cellStyle name="Comma 2 2 2 3 2 2 4 2 3 4" xfId="18156" xr:uid="{1380348C-7187-4622-B547-1C4440C87CFC}"/>
    <cellStyle name="Comma 2 2 2 3 2 2 4 2 4" xfId="4716" xr:uid="{C0BCE3F6-009F-4369-94CD-B7E11ADE5DA8}"/>
    <cellStyle name="Comma 2 2 2 3 2 2 4 2 4 2" xfId="12396" xr:uid="{C31750BF-FAB9-4582-9C3A-79E4391F2BA9}"/>
    <cellStyle name="Comma 2 2 2 3 2 2 4 2 4 2 2" xfId="27756" xr:uid="{D7C59323-BBF3-46F1-A7AC-9B825482EB5A}"/>
    <cellStyle name="Comma 2 2 2 3 2 2 4 2 4 3" xfId="20076" xr:uid="{FBCDE453-FB6A-4713-B240-8BAECD2CBBF2}"/>
    <cellStyle name="Comma 2 2 2 3 2 2 4 2 5" xfId="8556" xr:uid="{774AA8B7-8CB3-4B6B-9415-55B728A7B1BA}"/>
    <cellStyle name="Comma 2 2 2 3 2 2 4 2 5 2" xfId="23916" xr:uid="{42AFDA58-2E22-463E-AB4E-D8A076F50E98}"/>
    <cellStyle name="Comma 2 2 2 3 2 2 4 2 6" xfId="16236" xr:uid="{B0C01229-8107-4EC4-A651-816BD4C96A08}"/>
    <cellStyle name="Comma 2 2 2 3 2 2 4 3" xfId="1356" xr:uid="{F83AD02D-D91C-433D-B0BB-8B611CFBC27E}"/>
    <cellStyle name="Comma 2 2 2 3 2 2 4 3 2" xfId="3276" xr:uid="{39F57F14-0AC3-4A4C-842F-6522388A45D1}"/>
    <cellStyle name="Comma 2 2 2 3 2 2 4 3 2 2" xfId="7116" xr:uid="{55179728-6DB3-49F2-B9ED-A201393AB74E}"/>
    <cellStyle name="Comma 2 2 2 3 2 2 4 3 2 2 2" xfId="14796" xr:uid="{32FD1B90-DCB2-45D9-9FDC-90446E769F6B}"/>
    <cellStyle name="Comma 2 2 2 3 2 2 4 3 2 2 2 2" xfId="30156" xr:uid="{9BF4FB0A-5A7C-4DD4-A809-56D53821EFDC}"/>
    <cellStyle name="Comma 2 2 2 3 2 2 4 3 2 2 3" xfId="22476" xr:uid="{66854F61-CB4D-4554-9F7A-15D87C068F31}"/>
    <cellStyle name="Comma 2 2 2 3 2 2 4 3 2 3" xfId="10956" xr:uid="{D3495787-F109-43B9-9CEA-6345111C6BCF}"/>
    <cellStyle name="Comma 2 2 2 3 2 2 4 3 2 3 2" xfId="26316" xr:uid="{8E0CA9CA-B22B-4646-89AC-679B887E851C}"/>
    <cellStyle name="Comma 2 2 2 3 2 2 4 3 2 4" xfId="18636" xr:uid="{4789B773-5E0A-4B86-AC89-B3735A46E84D}"/>
    <cellStyle name="Comma 2 2 2 3 2 2 4 3 3" xfId="5196" xr:uid="{F2E74740-11A3-4253-B93E-F9E67879D26B}"/>
    <cellStyle name="Comma 2 2 2 3 2 2 4 3 3 2" xfId="12876" xr:uid="{A741FC0E-7E3A-4069-B016-976FF44057C0}"/>
    <cellStyle name="Comma 2 2 2 3 2 2 4 3 3 2 2" xfId="28236" xr:uid="{520125FD-1C6F-45AF-8C04-B1F89762574B}"/>
    <cellStyle name="Comma 2 2 2 3 2 2 4 3 3 3" xfId="20556" xr:uid="{CEB7EE2E-5FF8-41EE-A408-C90808706E9F}"/>
    <cellStyle name="Comma 2 2 2 3 2 2 4 3 4" xfId="9036" xr:uid="{1DBCA5D3-740E-4408-8FE8-892F92F4851E}"/>
    <cellStyle name="Comma 2 2 2 3 2 2 4 3 4 2" xfId="24396" xr:uid="{CE819FC3-583F-4647-8EA8-8D3FCF3B8033}"/>
    <cellStyle name="Comma 2 2 2 3 2 2 4 3 5" xfId="16716" xr:uid="{42185A63-2DA8-493C-9FB9-BFF381AB9327}"/>
    <cellStyle name="Comma 2 2 2 3 2 2 4 4" xfId="2316" xr:uid="{53F7543B-AAA4-4AC9-80EB-33CF98D1EAF2}"/>
    <cellStyle name="Comma 2 2 2 3 2 2 4 4 2" xfId="6156" xr:uid="{099123B9-2A18-4040-8C3E-2D53C3542231}"/>
    <cellStyle name="Comma 2 2 2 3 2 2 4 4 2 2" xfId="13836" xr:uid="{7F66B9FF-33F9-4E3B-85F1-B42DE6B2E42A}"/>
    <cellStyle name="Comma 2 2 2 3 2 2 4 4 2 2 2" xfId="29196" xr:uid="{86AD3115-EF68-459E-BD05-BEFA0E104A13}"/>
    <cellStyle name="Comma 2 2 2 3 2 2 4 4 2 3" xfId="21516" xr:uid="{B835B0A7-B00A-4E00-A612-DFE94EBEAC06}"/>
    <cellStyle name="Comma 2 2 2 3 2 2 4 4 3" xfId="9996" xr:uid="{1D0F650E-0640-4A80-96DF-0E7B472D94C2}"/>
    <cellStyle name="Comma 2 2 2 3 2 2 4 4 3 2" xfId="25356" xr:uid="{868E75E3-5BD7-4690-8FA1-3966EB5394CC}"/>
    <cellStyle name="Comma 2 2 2 3 2 2 4 4 4" xfId="17676" xr:uid="{09555375-CDB9-47AF-A4DE-FA5171CFC592}"/>
    <cellStyle name="Comma 2 2 2 3 2 2 4 5" xfId="4236" xr:uid="{ABB33A20-DA05-424F-B680-90920862B868}"/>
    <cellStyle name="Comma 2 2 2 3 2 2 4 5 2" xfId="11916" xr:uid="{46641B40-0F08-41AB-AD84-A3FC801561C7}"/>
    <cellStyle name="Comma 2 2 2 3 2 2 4 5 2 2" xfId="27276" xr:uid="{9F498D16-AC14-4ED7-A6F3-71355BCED1AE}"/>
    <cellStyle name="Comma 2 2 2 3 2 2 4 5 3" xfId="19596" xr:uid="{87DFB120-E2CE-4A83-9471-33D45BD162DD}"/>
    <cellStyle name="Comma 2 2 2 3 2 2 4 6" xfId="8076" xr:uid="{7DA41E02-62D5-4390-8259-A5777B0872F0}"/>
    <cellStyle name="Comma 2 2 2 3 2 2 4 6 2" xfId="23436" xr:uid="{0EEC529A-6042-4CEA-BC21-6B9E39A7E176}"/>
    <cellStyle name="Comma 2 2 2 3 2 2 4 7" xfId="15756" xr:uid="{1B9F0D28-0D0D-439E-A34C-DA776AA190F8}"/>
    <cellStyle name="Comma 2 2 2 3 2 2 5" xfId="636" xr:uid="{4B95DA9D-F428-4735-914F-01890D347051}"/>
    <cellStyle name="Comma 2 2 2 3 2 2 5 2" xfId="1596" xr:uid="{6780E9BE-EBD4-493C-B75F-0A6ACF85DC2B}"/>
    <cellStyle name="Comma 2 2 2 3 2 2 5 2 2" xfId="3516" xr:uid="{B224B306-1118-4ABF-B43E-4E31BBCA8422}"/>
    <cellStyle name="Comma 2 2 2 3 2 2 5 2 2 2" xfId="7356" xr:uid="{1DB8FDFF-AD9E-4D9C-BC01-0F143B136FF4}"/>
    <cellStyle name="Comma 2 2 2 3 2 2 5 2 2 2 2" xfId="15036" xr:uid="{51A2C9CF-DA5F-4F06-9293-EAC8847191D5}"/>
    <cellStyle name="Comma 2 2 2 3 2 2 5 2 2 2 2 2" xfId="30396" xr:uid="{76D78C2C-6C87-4E07-8AEC-A0957E97D074}"/>
    <cellStyle name="Comma 2 2 2 3 2 2 5 2 2 2 3" xfId="22716" xr:uid="{72B5FDE8-CF18-40E7-B207-EEEAE732E3F1}"/>
    <cellStyle name="Comma 2 2 2 3 2 2 5 2 2 3" xfId="11196" xr:uid="{FE01E018-9BF4-47AA-8D1E-3248EF75F70E}"/>
    <cellStyle name="Comma 2 2 2 3 2 2 5 2 2 3 2" xfId="26556" xr:uid="{F764C7FE-AFFE-4899-817A-106C2B6A2C65}"/>
    <cellStyle name="Comma 2 2 2 3 2 2 5 2 2 4" xfId="18876" xr:uid="{8C669EC2-F442-43E8-8D77-F5517F829A42}"/>
    <cellStyle name="Comma 2 2 2 3 2 2 5 2 3" xfId="5436" xr:uid="{8D159650-18D2-45F4-B1F7-9518562E0722}"/>
    <cellStyle name="Comma 2 2 2 3 2 2 5 2 3 2" xfId="13116" xr:uid="{4EABCCA0-36B2-49EA-B4F8-F9F314F0042C}"/>
    <cellStyle name="Comma 2 2 2 3 2 2 5 2 3 2 2" xfId="28476" xr:uid="{24EAE8C5-5F2D-4BB0-9C88-4A4A2AED2DF3}"/>
    <cellStyle name="Comma 2 2 2 3 2 2 5 2 3 3" xfId="20796" xr:uid="{FCE61491-A52A-4540-B514-C6D752640B84}"/>
    <cellStyle name="Comma 2 2 2 3 2 2 5 2 4" xfId="9276" xr:uid="{907C276F-5A4A-4EC6-80CA-0A20C020F1CB}"/>
    <cellStyle name="Comma 2 2 2 3 2 2 5 2 4 2" xfId="24636" xr:uid="{4DF43FBE-3763-47CF-8FC6-50B067DFDF00}"/>
    <cellStyle name="Comma 2 2 2 3 2 2 5 2 5" xfId="16956" xr:uid="{D87F50B3-86FA-433E-935D-6EF02E1F1F4E}"/>
    <cellStyle name="Comma 2 2 2 3 2 2 5 3" xfId="2556" xr:uid="{B1A8F771-B4A5-4818-B62A-99BF1AF51C42}"/>
    <cellStyle name="Comma 2 2 2 3 2 2 5 3 2" xfId="6396" xr:uid="{44A8EED7-5B3C-4BF0-885D-4292C534079E}"/>
    <cellStyle name="Comma 2 2 2 3 2 2 5 3 2 2" xfId="14076" xr:uid="{48E523DE-EBC2-4ABB-87EE-D521565213C3}"/>
    <cellStyle name="Comma 2 2 2 3 2 2 5 3 2 2 2" xfId="29436" xr:uid="{639071F1-A6BC-4D77-BD01-E7E123CB9D6A}"/>
    <cellStyle name="Comma 2 2 2 3 2 2 5 3 2 3" xfId="21756" xr:uid="{5BE91FD8-5B99-484E-A359-66AA811E1006}"/>
    <cellStyle name="Comma 2 2 2 3 2 2 5 3 3" xfId="10236" xr:uid="{6474D884-30E9-40F6-8381-5E0B16BDCC04}"/>
    <cellStyle name="Comma 2 2 2 3 2 2 5 3 3 2" xfId="25596" xr:uid="{56553462-A650-4BC5-8EA0-3A3B61D00F19}"/>
    <cellStyle name="Comma 2 2 2 3 2 2 5 3 4" xfId="17916" xr:uid="{7C3C24E2-D23E-4773-8FDE-A754E465C521}"/>
    <cellStyle name="Comma 2 2 2 3 2 2 5 4" xfId="4476" xr:uid="{ACCCE507-C14E-44B8-A31E-8AE6D4A2D9CD}"/>
    <cellStyle name="Comma 2 2 2 3 2 2 5 4 2" xfId="12156" xr:uid="{ACEAF9EF-A195-436D-9648-79559C601779}"/>
    <cellStyle name="Comma 2 2 2 3 2 2 5 4 2 2" xfId="27516" xr:uid="{E9E1C3A0-D51F-4CCB-BFAC-76041939AF22}"/>
    <cellStyle name="Comma 2 2 2 3 2 2 5 4 3" xfId="19836" xr:uid="{4570DCAA-7B2C-4507-B798-FF4451AE8F4B}"/>
    <cellStyle name="Comma 2 2 2 3 2 2 5 5" xfId="8316" xr:uid="{FC6BB61D-75F5-4DE3-BC57-B4A6424FFAB5}"/>
    <cellStyle name="Comma 2 2 2 3 2 2 5 5 2" xfId="23676" xr:uid="{307D0995-AB13-481C-BE43-EEF28BC85A2E}"/>
    <cellStyle name="Comma 2 2 2 3 2 2 5 6" xfId="15996" xr:uid="{ECD8E0D0-8DCF-49E0-B413-38B396F5C464}"/>
    <cellStyle name="Comma 2 2 2 3 2 2 6" xfId="1116" xr:uid="{40818CBF-613B-45DD-9A28-AB779185B4D9}"/>
    <cellStyle name="Comma 2 2 2 3 2 2 6 2" xfId="3036" xr:uid="{27130111-8484-46BE-B9AE-7DE3FC4FC6BA}"/>
    <cellStyle name="Comma 2 2 2 3 2 2 6 2 2" xfId="6876" xr:uid="{609CB0E9-748D-4442-AD33-85A15DDD9D8E}"/>
    <cellStyle name="Comma 2 2 2 3 2 2 6 2 2 2" xfId="14556" xr:uid="{DF4FF662-514A-4E1C-B5DE-CC666E80A320}"/>
    <cellStyle name="Comma 2 2 2 3 2 2 6 2 2 2 2" xfId="29916" xr:uid="{A39C1254-2947-4083-AD31-075D644A1E46}"/>
    <cellStyle name="Comma 2 2 2 3 2 2 6 2 2 3" xfId="22236" xr:uid="{8AAEA2CF-0FD2-4A3C-8DDC-5A734D0A904D}"/>
    <cellStyle name="Comma 2 2 2 3 2 2 6 2 3" xfId="10716" xr:uid="{126659B0-B3A1-4012-980C-4028A3C180D9}"/>
    <cellStyle name="Comma 2 2 2 3 2 2 6 2 3 2" xfId="26076" xr:uid="{BD254003-CC3F-4D48-BDDB-288760FAED35}"/>
    <cellStyle name="Comma 2 2 2 3 2 2 6 2 4" xfId="18396" xr:uid="{DB577B8F-08E7-4289-ADF2-6C27C7A65FF2}"/>
    <cellStyle name="Comma 2 2 2 3 2 2 6 3" xfId="4956" xr:uid="{EDBA46A0-CCD4-4510-BA77-A2BB1A841B11}"/>
    <cellStyle name="Comma 2 2 2 3 2 2 6 3 2" xfId="12636" xr:uid="{C80315AA-DBCE-46D9-90ED-3DA933C68265}"/>
    <cellStyle name="Comma 2 2 2 3 2 2 6 3 2 2" xfId="27996" xr:uid="{4150AE15-436E-4B4B-8F7C-12339053CD02}"/>
    <cellStyle name="Comma 2 2 2 3 2 2 6 3 3" xfId="20316" xr:uid="{4567F855-2A13-4675-81CD-7268BC26F9CC}"/>
    <cellStyle name="Comma 2 2 2 3 2 2 6 4" xfId="8796" xr:uid="{A117F9F4-4EC6-4C5E-A27F-D9E8DFE3418D}"/>
    <cellStyle name="Comma 2 2 2 3 2 2 6 4 2" xfId="24156" xr:uid="{27C7D252-A440-47A0-9738-D99F97A8899C}"/>
    <cellStyle name="Comma 2 2 2 3 2 2 6 5" xfId="16476" xr:uid="{E49AC8FA-25A1-4263-A977-0AE4CFE232B5}"/>
    <cellStyle name="Comma 2 2 2 3 2 2 7" xfId="2076" xr:uid="{656FFDBC-3F5A-48A9-807A-AECD659836AC}"/>
    <cellStyle name="Comma 2 2 2 3 2 2 7 2" xfId="5916" xr:uid="{00339688-F64B-4997-9176-2DA61D87F824}"/>
    <cellStyle name="Comma 2 2 2 3 2 2 7 2 2" xfId="13596" xr:uid="{694D717D-54CB-4645-88E1-5B84D0F4F773}"/>
    <cellStyle name="Comma 2 2 2 3 2 2 7 2 2 2" xfId="28956" xr:uid="{963B0726-73D2-4C83-AFEB-C4C3FA7E041D}"/>
    <cellStyle name="Comma 2 2 2 3 2 2 7 2 3" xfId="21276" xr:uid="{0D09E6FC-4854-45F9-B751-DC8DD6E81E6A}"/>
    <cellStyle name="Comma 2 2 2 3 2 2 7 3" xfId="9756" xr:uid="{0945BD4A-103E-40F1-B679-7B056FA3956E}"/>
    <cellStyle name="Comma 2 2 2 3 2 2 7 3 2" xfId="25116" xr:uid="{AAD9A8DE-6129-4BEF-ACFD-3533764D8A65}"/>
    <cellStyle name="Comma 2 2 2 3 2 2 7 4" xfId="17436" xr:uid="{296AA86D-AC29-40E9-9E78-505E1D763A92}"/>
    <cellStyle name="Comma 2 2 2 3 2 2 8" xfId="3996" xr:uid="{D064C9FA-0C4C-464C-9C26-935B17C70948}"/>
    <cellStyle name="Comma 2 2 2 3 2 2 8 2" xfId="11676" xr:uid="{B35BF96D-E199-4C00-B52A-07CEB9246C02}"/>
    <cellStyle name="Comma 2 2 2 3 2 2 8 2 2" xfId="27036" xr:uid="{024C99B6-9354-4105-84B8-64EB932F29A2}"/>
    <cellStyle name="Comma 2 2 2 3 2 2 8 3" xfId="19356" xr:uid="{F3A14900-3BE9-4004-8215-E9083D5FA305}"/>
    <cellStyle name="Comma 2 2 2 3 2 2 9" xfId="7836" xr:uid="{E8BECCB5-DDD4-4C13-A5E5-C070E4645743}"/>
    <cellStyle name="Comma 2 2 2 3 2 2 9 2" xfId="23196" xr:uid="{330BBA29-7612-4DAC-A7BD-A06EF59D6B29}"/>
    <cellStyle name="Comma 2 2 2 3 2 3" xfId="186" xr:uid="{87D6DCD0-25E0-49EF-BFE5-52174079FB11}"/>
    <cellStyle name="Comma 2 2 2 3 2 3 2" xfId="306" xr:uid="{F30FB6B3-2C22-44FE-91A0-4F2C9B568151}"/>
    <cellStyle name="Comma 2 2 2 3 2 3 2 2" xfId="546" xr:uid="{47A49CE0-6653-4E7A-8607-849BC22C94C7}"/>
    <cellStyle name="Comma 2 2 2 3 2 3 2 2 2" xfId="1026" xr:uid="{986F79A4-1335-43ED-A6A9-E9448032D46B}"/>
    <cellStyle name="Comma 2 2 2 3 2 3 2 2 2 2" xfId="1986" xr:uid="{E98DDF7F-FBB8-4670-9881-050BC8945EC1}"/>
    <cellStyle name="Comma 2 2 2 3 2 3 2 2 2 2 2" xfId="3906" xr:uid="{30927F5F-7B83-4D74-B290-E962404A979D}"/>
    <cellStyle name="Comma 2 2 2 3 2 3 2 2 2 2 2 2" xfId="7746" xr:uid="{4DBDB512-AB59-49FD-9688-264BEFF49A13}"/>
    <cellStyle name="Comma 2 2 2 3 2 3 2 2 2 2 2 2 2" xfId="15426" xr:uid="{A2807C49-5E58-440C-A163-0B2F96B6243C}"/>
    <cellStyle name="Comma 2 2 2 3 2 3 2 2 2 2 2 2 2 2" xfId="30786" xr:uid="{D5A3100A-5C5C-4C5F-9C30-F562635BCEEF}"/>
    <cellStyle name="Comma 2 2 2 3 2 3 2 2 2 2 2 2 3" xfId="23106" xr:uid="{01711747-122F-4DF3-B307-D5A3E253ED89}"/>
    <cellStyle name="Comma 2 2 2 3 2 3 2 2 2 2 2 3" xfId="11586" xr:uid="{4DF1489C-D09F-4AA3-831D-EDA1C1BD3C4F}"/>
    <cellStyle name="Comma 2 2 2 3 2 3 2 2 2 2 2 3 2" xfId="26946" xr:uid="{B197977C-FE3E-4931-B856-1079F362C306}"/>
    <cellStyle name="Comma 2 2 2 3 2 3 2 2 2 2 2 4" xfId="19266" xr:uid="{837AB9F7-6736-412B-B4B6-54BE0D2EB001}"/>
    <cellStyle name="Comma 2 2 2 3 2 3 2 2 2 2 3" xfId="5826" xr:uid="{97FCE7DC-6379-4F72-8CED-20D616DDDC79}"/>
    <cellStyle name="Comma 2 2 2 3 2 3 2 2 2 2 3 2" xfId="13506" xr:uid="{EDB43F89-D866-46DF-AE73-179840D45B44}"/>
    <cellStyle name="Comma 2 2 2 3 2 3 2 2 2 2 3 2 2" xfId="28866" xr:uid="{99AE1C27-ECE9-4782-8982-611F39F28FAE}"/>
    <cellStyle name="Comma 2 2 2 3 2 3 2 2 2 2 3 3" xfId="21186" xr:uid="{B0D2FDCD-4D78-4B47-98DE-56170EF61CA3}"/>
    <cellStyle name="Comma 2 2 2 3 2 3 2 2 2 2 4" xfId="9666" xr:uid="{D8935430-FEB9-4911-8106-1812560B967E}"/>
    <cellStyle name="Comma 2 2 2 3 2 3 2 2 2 2 4 2" xfId="25026" xr:uid="{409330F4-9B3A-4A63-84D4-D938AD575644}"/>
    <cellStyle name="Comma 2 2 2 3 2 3 2 2 2 2 5" xfId="17346" xr:uid="{AF79C8CD-A6D0-4246-96D7-AFA75C87C287}"/>
    <cellStyle name="Comma 2 2 2 3 2 3 2 2 2 3" xfId="2946" xr:uid="{0275885A-F459-4FF9-86F6-08781D38A184}"/>
    <cellStyle name="Comma 2 2 2 3 2 3 2 2 2 3 2" xfId="6786" xr:uid="{365C7207-4A13-40E2-9984-E392D50F4597}"/>
    <cellStyle name="Comma 2 2 2 3 2 3 2 2 2 3 2 2" xfId="14466" xr:uid="{5E6720D6-0F1A-47D8-96E3-7C727B9F90EB}"/>
    <cellStyle name="Comma 2 2 2 3 2 3 2 2 2 3 2 2 2" xfId="29826" xr:uid="{B914DDFC-9960-40A7-BAFE-D6B6C79F6F42}"/>
    <cellStyle name="Comma 2 2 2 3 2 3 2 2 2 3 2 3" xfId="22146" xr:uid="{A58851E1-2C0B-4C74-BA20-F2FD467DFFF0}"/>
    <cellStyle name="Comma 2 2 2 3 2 3 2 2 2 3 3" xfId="10626" xr:uid="{85B22AEF-1348-4800-B9C2-C4D56CFA946D}"/>
    <cellStyle name="Comma 2 2 2 3 2 3 2 2 2 3 3 2" xfId="25986" xr:uid="{EE26C119-4F35-446A-BDF1-7FC004B760DC}"/>
    <cellStyle name="Comma 2 2 2 3 2 3 2 2 2 3 4" xfId="18306" xr:uid="{B1C4080D-BF0B-4A17-9E93-24247B6CEA04}"/>
    <cellStyle name="Comma 2 2 2 3 2 3 2 2 2 4" xfId="4866" xr:uid="{33F1FFE6-9905-47A8-8446-72D590F44A0B}"/>
    <cellStyle name="Comma 2 2 2 3 2 3 2 2 2 4 2" xfId="12546" xr:uid="{EB3FEEAF-F4EE-486A-BF96-81238818C576}"/>
    <cellStyle name="Comma 2 2 2 3 2 3 2 2 2 4 2 2" xfId="27906" xr:uid="{CC950224-39C3-4774-8F4F-3042778B9F9B}"/>
    <cellStyle name="Comma 2 2 2 3 2 3 2 2 2 4 3" xfId="20226" xr:uid="{3DB31E2E-2A60-467F-A09B-CBAC4A8F40D4}"/>
    <cellStyle name="Comma 2 2 2 3 2 3 2 2 2 5" xfId="8706" xr:uid="{209F7AAF-FEEA-4A2E-81E9-940B07E43A28}"/>
    <cellStyle name="Comma 2 2 2 3 2 3 2 2 2 5 2" xfId="24066" xr:uid="{C9FE6491-75C5-4885-8DC1-49B45CA5D6ED}"/>
    <cellStyle name="Comma 2 2 2 3 2 3 2 2 2 6" xfId="16386" xr:uid="{CC25649F-0A1D-4DDF-8A3A-336901FE6508}"/>
    <cellStyle name="Comma 2 2 2 3 2 3 2 2 3" xfId="1506" xr:uid="{9E3D3776-FFF7-48E3-BA46-AF8DC36E5167}"/>
    <cellStyle name="Comma 2 2 2 3 2 3 2 2 3 2" xfId="3426" xr:uid="{06D93BBF-07EB-4CC7-844C-B01D81EAAB3E}"/>
    <cellStyle name="Comma 2 2 2 3 2 3 2 2 3 2 2" xfId="7266" xr:uid="{5C68D931-C80D-45F8-949C-C6FB214089F6}"/>
    <cellStyle name="Comma 2 2 2 3 2 3 2 2 3 2 2 2" xfId="14946" xr:uid="{85C57412-F25B-4E12-8826-18A1FB73ADC9}"/>
    <cellStyle name="Comma 2 2 2 3 2 3 2 2 3 2 2 2 2" xfId="30306" xr:uid="{E7134271-834E-4454-8B56-CC6DA852B530}"/>
    <cellStyle name="Comma 2 2 2 3 2 3 2 2 3 2 2 3" xfId="22626" xr:uid="{6F40F1C3-8C68-4C11-8AD8-13BA7BA574CC}"/>
    <cellStyle name="Comma 2 2 2 3 2 3 2 2 3 2 3" xfId="11106" xr:uid="{B3517AAF-8C89-4B4F-9828-5009E2527B5E}"/>
    <cellStyle name="Comma 2 2 2 3 2 3 2 2 3 2 3 2" xfId="26466" xr:uid="{6B2ED1C6-3FDF-40A5-8AF4-4D9C3C76004C}"/>
    <cellStyle name="Comma 2 2 2 3 2 3 2 2 3 2 4" xfId="18786" xr:uid="{AFFA6B02-7F88-4A80-8660-B35ABB824300}"/>
    <cellStyle name="Comma 2 2 2 3 2 3 2 2 3 3" xfId="5346" xr:uid="{62CAB308-D5DE-4B7A-8E40-A32CF9A71DD5}"/>
    <cellStyle name="Comma 2 2 2 3 2 3 2 2 3 3 2" xfId="13026" xr:uid="{E99AAB25-A0A7-478D-AED0-56EE80CA354C}"/>
    <cellStyle name="Comma 2 2 2 3 2 3 2 2 3 3 2 2" xfId="28386" xr:uid="{81729113-30E9-4F37-9E25-E5BCD956012E}"/>
    <cellStyle name="Comma 2 2 2 3 2 3 2 2 3 3 3" xfId="20706" xr:uid="{BC00CA55-121C-43A3-9391-2ECDAF3E50C6}"/>
    <cellStyle name="Comma 2 2 2 3 2 3 2 2 3 4" xfId="9186" xr:uid="{EA3D5684-D2B9-4086-B9B2-12C7E930067F}"/>
    <cellStyle name="Comma 2 2 2 3 2 3 2 2 3 4 2" xfId="24546" xr:uid="{1902C46F-50CA-4BE0-B5BB-4737751E45C1}"/>
    <cellStyle name="Comma 2 2 2 3 2 3 2 2 3 5" xfId="16866" xr:uid="{B3761F93-5531-429F-92B8-715D42322390}"/>
    <cellStyle name="Comma 2 2 2 3 2 3 2 2 4" xfId="2466" xr:uid="{2556EFE7-3658-4B22-B833-B75B9AA7E402}"/>
    <cellStyle name="Comma 2 2 2 3 2 3 2 2 4 2" xfId="6306" xr:uid="{B0C23876-E31B-4439-9CB4-33739B6195AB}"/>
    <cellStyle name="Comma 2 2 2 3 2 3 2 2 4 2 2" xfId="13986" xr:uid="{4E936D9C-5FA7-4F4E-BC9F-7A7E2E4B8744}"/>
    <cellStyle name="Comma 2 2 2 3 2 3 2 2 4 2 2 2" xfId="29346" xr:uid="{65368D8E-0109-4173-877B-CCD37DDB05D0}"/>
    <cellStyle name="Comma 2 2 2 3 2 3 2 2 4 2 3" xfId="21666" xr:uid="{32A43B5B-1E9D-4CB0-86AC-A75996C79F2E}"/>
    <cellStyle name="Comma 2 2 2 3 2 3 2 2 4 3" xfId="10146" xr:uid="{6D147A42-6A16-4634-8AAD-3EA708EE1821}"/>
    <cellStyle name="Comma 2 2 2 3 2 3 2 2 4 3 2" xfId="25506" xr:uid="{A46F161F-0D02-45E9-AF40-CE1EF256D280}"/>
    <cellStyle name="Comma 2 2 2 3 2 3 2 2 4 4" xfId="17826" xr:uid="{3A93D7CA-AA7C-4D7F-8DF0-364C37E3ABEB}"/>
    <cellStyle name="Comma 2 2 2 3 2 3 2 2 5" xfId="4386" xr:uid="{92381909-E04E-4B5A-B6D0-B3F1E906970C}"/>
    <cellStyle name="Comma 2 2 2 3 2 3 2 2 5 2" xfId="12066" xr:uid="{93CA7BBB-8591-4CFC-9B8B-F06622314761}"/>
    <cellStyle name="Comma 2 2 2 3 2 3 2 2 5 2 2" xfId="27426" xr:uid="{644F2774-4729-4C80-BE65-6FB5111B33B0}"/>
    <cellStyle name="Comma 2 2 2 3 2 3 2 2 5 3" xfId="19746" xr:uid="{53BD88F8-40D5-4F83-AD84-85A5977F9538}"/>
    <cellStyle name="Comma 2 2 2 3 2 3 2 2 6" xfId="8226" xr:uid="{FD456036-30D3-4717-8C33-EAD4E2BB0AC7}"/>
    <cellStyle name="Comma 2 2 2 3 2 3 2 2 6 2" xfId="23586" xr:uid="{3F1D5063-7BFE-4EB8-8E5E-F3D7AEA12410}"/>
    <cellStyle name="Comma 2 2 2 3 2 3 2 2 7" xfId="15906" xr:uid="{B49F3293-4701-4D83-BBC7-0750581C24DE}"/>
    <cellStyle name="Comma 2 2 2 3 2 3 2 3" xfId="786" xr:uid="{1864FAA4-4AB0-477B-8D4D-BE6EB0C7476A}"/>
    <cellStyle name="Comma 2 2 2 3 2 3 2 3 2" xfId="1746" xr:uid="{598AB1BF-BE09-4DDB-9463-781791C5C40F}"/>
    <cellStyle name="Comma 2 2 2 3 2 3 2 3 2 2" xfId="3666" xr:uid="{1DD22309-C819-410D-9AFF-9D8424F2B917}"/>
    <cellStyle name="Comma 2 2 2 3 2 3 2 3 2 2 2" xfId="7506" xr:uid="{F8046322-7F96-4045-A95F-CEEFDC6C70A8}"/>
    <cellStyle name="Comma 2 2 2 3 2 3 2 3 2 2 2 2" xfId="15186" xr:uid="{1991002B-51EE-4E71-AF10-DF486818AC14}"/>
    <cellStyle name="Comma 2 2 2 3 2 3 2 3 2 2 2 2 2" xfId="30546" xr:uid="{5B326B2D-1B37-4AD2-A37D-8C5B5CC4DB44}"/>
    <cellStyle name="Comma 2 2 2 3 2 3 2 3 2 2 2 3" xfId="22866" xr:uid="{0A3BFAB5-376C-4503-AADB-94F69DA482C9}"/>
    <cellStyle name="Comma 2 2 2 3 2 3 2 3 2 2 3" xfId="11346" xr:uid="{64200FA6-8C63-4871-A88E-3DBAF33248C0}"/>
    <cellStyle name="Comma 2 2 2 3 2 3 2 3 2 2 3 2" xfId="26706" xr:uid="{E650333C-AC63-4099-B1F9-EC8C89DC21A4}"/>
    <cellStyle name="Comma 2 2 2 3 2 3 2 3 2 2 4" xfId="19026" xr:uid="{CFF50220-00FF-468E-8E49-2652C037EE8A}"/>
    <cellStyle name="Comma 2 2 2 3 2 3 2 3 2 3" xfId="5586" xr:uid="{A1512D2D-D989-42DA-A8FF-17270164A688}"/>
    <cellStyle name="Comma 2 2 2 3 2 3 2 3 2 3 2" xfId="13266" xr:uid="{466B4AB9-C8A4-478D-9C58-5143C1BA0D00}"/>
    <cellStyle name="Comma 2 2 2 3 2 3 2 3 2 3 2 2" xfId="28626" xr:uid="{48593900-67B5-44B7-8C93-B1F5B3743E5A}"/>
    <cellStyle name="Comma 2 2 2 3 2 3 2 3 2 3 3" xfId="20946" xr:uid="{7F0B7EDE-54EE-44D4-A58C-C515F7FB5AF7}"/>
    <cellStyle name="Comma 2 2 2 3 2 3 2 3 2 4" xfId="9426" xr:uid="{6D0A90EF-1103-483C-8CA4-823CD43B4ACC}"/>
    <cellStyle name="Comma 2 2 2 3 2 3 2 3 2 4 2" xfId="24786" xr:uid="{B38C8A3E-C9B0-4905-BBDE-1BEB703E5C9B}"/>
    <cellStyle name="Comma 2 2 2 3 2 3 2 3 2 5" xfId="17106" xr:uid="{F253E68B-B532-4527-9A55-EAD24CB9C5EA}"/>
    <cellStyle name="Comma 2 2 2 3 2 3 2 3 3" xfId="2706" xr:uid="{34B52E10-03D5-459A-B00E-0AB08E9468C5}"/>
    <cellStyle name="Comma 2 2 2 3 2 3 2 3 3 2" xfId="6546" xr:uid="{26A1BB13-1955-4A3F-A505-64F73D59790B}"/>
    <cellStyle name="Comma 2 2 2 3 2 3 2 3 3 2 2" xfId="14226" xr:uid="{A7837759-BD83-428C-A453-6D160F57CD21}"/>
    <cellStyle name="Comma 2 2 2 3 2 3 2 3 3 2 2 2" xfId="29586" xr:uid="{F7FBC3C4-4C48-4200-9BCD-75E61F54C753}"/>
    <cellStyle name="Comma 2 2 2 3 2 3 2 3 3 2 3" xfId="21906" xr:uid="{3B03CB3D-F4BD-447A-92D8-6BFE1DCB4326}"/>
    <cellStyle name="Comma 2 2 2 3 2 3 2 3 3 3" xfId="10386" xr:uid="{F1FD7F8A-1A37-4719-8AF6-D69262910C07}"/>
    <cellStyle name="Comma 2 2 2 3 2 3 2 3 3 3 2" xfId="25746" xr:uid="{1B23DAD7-63FD-49BD-ACAF-EC81FB85C9C0}"/>
    <cellStyle name="Comma 2 2 2 3 2 3 2 3 3 4" xfId="18066" xr:uid="{08466DE5-B3BF-45DC-911C-F8B5956893BB}"/>
    <cellStyle name="Comma 2 2 2 3 2 3 2 3 4" xfId="4626" xr:uid="{20888F6E-EAD7-4B82-8A8F-E4904C6E9624}"/>
    <cellStyle name="Comma 2 2 2 3 2 3 2 3 4 2" xfId="12306" xr:uid="{7D94E96A-92F1-4CFF-A513-A1CAFDB23062}"/>
    <cellStyle name="Comma 2 2 2 3 2 3 2 3 4 2 2" xfId="27666" xr:uid="{30864755-9FDB-4D32-B9AE-EB560975E7BB}"/>
    <cellStyle name="Comma 2 2 2 3 2 3 2 3 4 3" xfId="19986" xr:uid="{6A7DE753-3CC8-4C4A-AE93-C3410B1CBDFB}"/>
    <cellStyle name="Comma 2 2 2 3 2 3 2 3 5" xfId="8466" xr:uid="{A688E946-2BEB-42DB-BEC6-E296A3A4A121}"/>
    <cellStyle name="Comma 2 2 2 3 2 3 2 3 5 2" xfId="23826" xr:uid="{E4AE605F-EB87-460D-87D4-F4C2A909566E}"/>
    <cellStyle name="Comma 2 2 2 3 2 3 2 3 6" xfId="16146" xr:uid="{70B95A2F-E643-4195-895B-C3DD32774DDB}"/>
    <cellStyle name="Comma 2 2 2 3 2 3 2 4" xfId="1266" xr:uid="{54C15391-5195-4C61-87B8-A1E5EF794108}"/>
    <cellStyle name="Comma 2 2 2 3 2 3 2 4 2" xfId="3186" xr:uid="{A983540A-C7C6-4C15-A853-59B1DB94A4E9}"/>
    <cellStyle name="Comma 2 2 2 3 2 3 2 4 2 2" xfId="7026" xr:uid="{9F4ED104-CAE0-47EF-A01F-0B8CF6BF5406}"/>
    <cellStyle name="Comma 2 2 2 3 2 3 2 4 2 2 2" xfId="14706" xr:uid="{D6BC7A04-D715-4CF4-AA27-BA911C47461A}"/>
    <cellStyle name="Comma 2 2 2 3 2 3 2 4 2 2 2 2" xfId="30066" xr:uid="{22ABC46F-78FE-492E-8885-9B29BCF25DB2}"/>
    <cellStyle name="Comma 2 2 2 3 2 3 2 4 2 2 3" xfId="22386" xr:uid="{319855AC-7325-48FE-A89D-DA7252808B1E}"/>
    <cellStyle name="Comma 2 2 2 3 2 3 2 4 2 3" xfId="10866" xr:uid="{C9BDFED1-01A0-4C80-B477-6DDB66B94490}"/>
    <cellStyle name="Comma 2 2 2 3 2 3 2 4 2 3 2" xfId="26226" xr:uid="{A5D6EBCA-6B2D-4E2B-A95A-41754C0C2F79}"/>
    <cellStyle name="Comma 2 2 2 3 2 3 2 4 2 4" xfId="18546" xr:uid="{28A2314E-CEFF-4207-A1F4-B29C9BD86669}"/>
    <cellStyle name="Comma 2 2 2 3 2 3 2 4 3" xfId="5106" xr:uid="{AC116CC9-49D6-47CC-B660-990D3E3D5943}"/>
    <cellStyle name="Comma 2 2 2 3 2 3 2 4 3 2" xfId="12786" xr:uid="{B64640FC-2335-4236-9C30-86FE4E18AA01}"/>
    <cellStyle name="Comma 2 2 2 3 2 3 2 4 3 2 2" xfId="28146" xr:uid="{001E813C-641C-415A-9C92-660F99AEB0A5}"/>
    <cellStyle name="Comma 2 2 2 3 2 3 2 4 3 3" xfId="20466" xr:uid="{18FCDF65-A1D8-4C49-8471-109435ECCF4B}"/>
    <cellStyle name="Comma 2 2 2 3 2 3 2 4 4" xfId="8946" xr:uid="{CF8915D9-9E27-4D53-B5A8-89C0A1E391D2}"/>
    <cellStyle name="Comma 2 2 2 3 2 3 2 4 4 2" xfId="24306" xr:uid="{87A43C7C-F999-4CB6-8DF0-3CA5B878E9AB}"/>
    <cellStyle name="Comma 2 2 2 3 2 3 2 4 5" xfId="16626" xr:uid="{FB949EE8-C4A3-43B3-8500-5D2365C02184}"/>
    <cellStyle name="Comma 2 2 2 3 2 3 2 5" xfId="2226" xr:uid="{1A6B6EFF-4DEA-4927-8D17-9DC52D63790D}"/>
    <cellStyle name="Comma 2 2 2 3 2 3 2 5 2" xfId="6066" xr:uid="{D379960F-6611-425F-BE52-5E839C4D64C5}"/>
    <cellStyle name="Comma 2 2 2 3 2 3 2 5 2 2" xfId="13746" xr:uid="{DDC46213-5A76-4468-BB9E-E5EB5480CB2D}"/>
    <cellStyle name="Comma 2 2 2 3 2 3 2 5 2 2 2" xfId="29106" xr:uid="{2BF4C30E-9D98-4481-9D0D-E3508D052D22}"/>
    <cellStyle name="Comma 2 2 2 3 2 3 2 5 2 3" xfId="21426" xr:uid="{52B31711-E7A9-4FB5-9077-624799EA51A0}"/>
    <cellStyle name="Comma 2 2 2 3 2 3 2 5 3" xfId="9906" xr:uid="{83BB5221-A4BC-4AD8-B37C-E5E12A3F629E}"/>
    <cellStyle name="Comma 2 2 2 3 2 3 2 5 3 2" xfId="25266" xr:uid="{24A55FF0-2FE7-4F07-9727-5613733F596D}"/>
    <cellStyle name="Comma 2 2 2 3 2 3 2 5 4" xfId="17586" xr:uid="{DFFCAAE8-6284-4C84-92ED-8A2E574B2978}"/>
    <cellStyle name="Comma 2 2 2 3 2 3 2 6" xfId="4146" xr:uid="{5EE73551-BA78-47F8-AD19-13E854BB8D5F}"/>
    <cellStyle name="Comma 2 2 2 3 2 3 2 6 2" xfId="11826" xr:uid="{6E306434-7BE9-4CE2-8413-A89D8DCBF396}"/>
    <cellStyle name="Comma 2 2 2 3 2 3 2 6 2 2" xfId="27186" xr:uid="{AB865B39-3023-40CD-BA67-A271B30E3FA8}"/>
    <cellStyle name="Comma 2 2 2 3 2 3 2 6 3" xfId="19506" xr:uid="{4DF5E0A9-E253-46CB-A1E8-11A641D7D815}"/>
    <cellStyle name="Comma 2 2 2 3 2 3 2 7" xfId="7986" xr:uid="{3426EC78-FF29-4DD8-A35D-437F62211EFA}"/>
    <cellStyle name="Comma 2 2 2 3 2 3 2 7 2" xfId="23346" xr:uid="{396523BE-1CDB-43DA-A237-34704D6A2F13}"/>
    <cellStyle name="Comma 2 2 2 3 2 3 2 8" xfId="15666" xr:uid="{B64581D8-4EAF-4E7E-8C60-4C8EFB03E19B}"/>
    <cellStyle name="Comma 2 2 2 3 2 3 3" xfId="426" xr:uid="{7270F354-812A-447F-8814-6A336AFC245B}"/>
    <cellStyle name="Comma 2 2 2 3 2 3 3 2" xfId="906" xr:uid="{8FDD2B21-FF2B-414C-A560-E5B4787F5369}"/>
    <cellStyle name="Comma 2 2 2 3 2 3 3 2 2" xfId="1866" xr:uid="{D583A055-8DE9-41D7-A793-356E58080611}"/>
    <cellStyle name="Comma 2 2 2 3 2 3 3 2 2 2" xfId="3786" xr:uid="{6CB98780-02C7-48A7-A4DA-6FCC9F19A8BF}"/>
    <cellStyle name="Comma 2 2 2 3 2 3 3 2 2 2 2" xfId="7626" xr:uid="{999FA120-8B39-42B8-A4F4-35D45D91EB0C}"/>
    <cellStyle name="Comma 2 2 2 3 2 3 3 2 2 2 2 2" xfId="15306" xr:uid="{ED935D8F-B717-4CF3-A7BA-803E3AED393E}"/>
    <cellStyle name="Comma 2 2 2 3 2 3 3 2 2 2 2 2 2" xfId="30666" xr:uid="{197DCA0A-4EB4-45AB-9F74-5F54CE1DB4A9}"/>
    <cellStyle name="Comma 2 2 2 3 2 3 3 2 2 2 2 3" xfId="22986" xr:uid="{720B1386-40D5-4DB6-83F9-C56B3BCE57CB}"/>
    <cellStyle name="Comma 2 2 2 3 2 3 3 2 2 2 3" xfId="11466" xr:uid="{4EB5E5E3-3DF4-40ED-8773-526B878E4A80}"/>
    <cellStyle name="Comma 2 2 2 3 2 3 3 2 2 2 3 2" xfId="26826" xr:uid="{AEC4AFF9-7C57-4843-A260-095BB4C4D091}"/>
    <cellStyle name="Comma 2 2 2 3 2 3 3 2 2 2 4" xfId="19146" xr:uid="{A22380C7-14CE-49F1-9F2C-2E9C7A3FAC9A}"/>
    <cellStyle name="Comma 2 2 2 3 2 3 3 2 2 3" xfId="5706" xr:uid="{35454370-0C27-4213-8E3E-3536AA121744}"/>
    <cellStyle name="Comma 2 2 2 3 2 3 3 2 2 3 2" xfId="13386" xr:uid="{6F62DD2F-8CB8-491F-ADA2-8997E603C40F}"/>
    <cellStyle name="Comma 2 2 2 3 2 3 3 2 2 3 2 2" xfId="28746" xr:uid="{67EE029A-0146-4DD6-B19C-AAED4AF15981}"/>
    <cellStyle name="Comma 2 2 2 3 2 3 3 2 2 3 3" xfId="21066" xr:uid="{A41797D4-85AE-437A-95B2-88BBCFF20A18}"/>
    <cellStyle name="Comma 2 2 2 3 2 3 3 2 2 4" xfId="9546" xr:uid="{8D5E3984-1B46-47B1-8D46-1A8DCD0D8411}"/>
    <cellStyle name="Comma 2 2 2 3 2 3 3 2 2 4 2" xfId="24906" xr:uid="{FDC1DCE6-E0A3-4CC7-9697-189D56A7C515}"/>
    <cellStyle name="Comma 2 2 2 3 2 3 3 2 2 5" xfId="17226" xr:uid="{7D6FFE12-1922-4534-8250-D81CC1C34A78}"/>
    <cellStyle name="Comma 2 2 2 3 2 3 3 2 3" xfId="2826" xr:uid="{5EF34052-E5C5-4C40-A621-5296EC3F16C2}"/>
    <cellStyle name="Comma 2 2 2 3 2 3 3 2 3 2" xfId="6666" xr:uid="{D4CF3048-00BC-4715-859E-568534408BF4}"/>
    <cellStyle name="Comma 2 2 2 3 2 3 3 2 3 2 2" xfId="14346" xr:uid="{1A6E9FA3-F088-4214-845B-1BBE7E42F887}"/>
    <cellStyle name="Comma 2 2 2 3 2 3 3 2 3 2 2 2" xfId="29706" xr:uid="{2BE8315F-0CD4-4E60-BCB2-C0CD583FB874}"/>
    <cellStyle name="Comma 2 2 2 3 2 3 3 2 3 2 3" xfId="22026" xr:uid="{5DD0F12B-1F26-4A91-AA17-B1D24C133BB1}"/>
    <cellStyle name="Comma 2 2 2 3 2 3 3 2 3 3" xfId="10506" xr:uid="{F7E43A27-65F1-42E0-A869-05C79FD58E69}"/>
    <cellStyle name="Comma 2 2 2 3 2 3 3 2 3 3 2" xfId="25866" xr:uid="{22AC11B8-393D-4A9A-A979-5E0932389552}"/>
    <cellStyle name="Comma 2 2 2 3 2 3 3 2 3 4" xfId="18186" xr:uid="{C69CB1FD-10DE-43AC-8CCB-CD9804ADE396}"/>
    <cellStyle name="Comma 2 2 2 3 2 3 3 2 4" xfId="4746" xr:uid="{681315CD-10DF-4D1E-9D92-83704386FE8E}"/>
    <cellStyle name="Comma 2 2 2 3 2 3 3 2 4 2" xfId="12426" xr:uid="{D5C63E51-D709-40DE-99CA-7E09FBD4C575}"/>
    <cellStyle name="Comma 2 2 2 3 2 3 3 2 4 2 2" xfId="27786" xr:uid="{22B5F1E8-FECC-48FA-B4E2-86E66C278B31}"/>
    <cellStyle name="Comma 2 2 2 3 2 3 3 2 4 3" xfId="20106" xr:uid="{BF6A395B-DBD5-4453-B990-1651728ED4B2}"/>
    <cellStyle name="Comma 2 2 2 3 2 3 3 2 5" xfId="8586" xr:uid="{A88D856D-D7DB-4DEC-B104-3BDDEF1E04CC}"/>
    <cellStyle name="Comma 2 2 2 3 2 3 3 2 5 2" xfId="23946" xr:uid="{D53AD56B-B8D2-4438-BCA0-97586F37FF60}"/>
    <cellStyle name="Comma 2 2 2 3 2 3 3 2 6" xfId="16266" xr:uid="{16ADAB73-6E3F-42EB-93CF-E1C5A4383F75}"/>
    <cellStyle name="Comma 2 2 2 3 2 3 3 3" xfId="1386" xr:uid="{AB0BC5AB-0AFA-4C29-9F45-3BCA73E11E03}"/>
    <cellStyle name="Comma 2 2 2 3 2 3 3 3 2" xfId="3306" xr:uid="{A4953527-BACD-4934-8C84-1BA50B9D004A}"/>
    <cellStyle name="Comma 2 2 2 3 2 3 3 3 2 2" xfId="7146" xr:uid="{3F330DF8-FDCE-44C3-A6ED-E70500D62D54}"/>
    <cellStyle name="Comma 2 2 2 3 2 3 3 3 2 2 2" xfId="14826" xr:uid="{8623C0AB-93E2-41B2-8A58-F6555285FD71}"/>
    <cellStyle name="Comma 2 2 2 3 2 3 3 3 2 2 2 2" xfId="30186" xr:uid="{ECF218E6-47C4-4E6D-90B8-1AF5A40E86C3}"/>
    <cellStyle name="Comma 2 2 2 3 2 3 3 3 2 2 3" xfId="22506" xr:uid="{3752FC7C-49C5-47F0-B1A4-1204078B75DA}"/>
    <cellStyle name="Comma 2 2 2 3 2 3 3 3 2 3" xfId="10986" xr:uid="{567ABB22-E6FA-42E8-A560-5BE8ABE772E2}"/>
    <cellStyle name="Comma 2 2 2 3 2 3 3 3 2 3 2" xfId="26346" xr:uid="{38B44E2D-3CD9-4452-92A8-7D827B711C28}"/>
    <cellStyle name="Comma 2 2 2 3 2 3 3 3 2 4" xfId="18666" xr:uid="{FCD862FD-FC57-4F97-B228-C40F90053D97}"/>
    <cellStyle name="Comma 2 2 2 3 2 3 3 3 3" xfId="5226" xr:uid="{544E042E-EF73-4031-9A8F-7F8D80F258A6}"/>
    <cellStyle name="Comma 2 2 2 3 2 3 3 3 3 2" xfId="12906" xr:uid="{D4135E44-83C2-4035-8730-48C177E6A2D1}"/>
    <cellStyle name="Comma 2 2 2 3 2 3 3 3 3 2 2" xfId="28266" xr:uid="{D73AA6A9-5774-4D37-9026-34FFC338A4AA}"/>
    <cellStyle name="Comma 2 2 2 3 2 3 3 3 3 3" xfId="20586" xr:uid="{D0127F85-4599-48CF-A334-9369FBACE8A6}"/>
    <cellStyle name="Comma 2 2 2 3 2 3 3 3 4" xfId="9066" xr:uid="{3B1E96E6-9A91-4DCE-8268-CE6DEB3B2739}"/>
    <cellStyle name="Comma 2 2 2 3 2 3 3 3 4 2" xfId="24426" xr:uid="{375B03AF-16D0-4635-BFBF-41407CF91476}"/>
    <cellStyle name="Comma 2 2 2 3 2 3 3 3 5" xfId="16746" xr:uid="{7B14AD9C-3FC0-4A2C-9C09-CFF6EF19534D}"/>
    <cellStyle name="Comma 2 2 2 3 2 3 3 4" xfId="2346" xr:uid="{3110BC5C-95B4-4EDD-B05D-6C09F3938482}"/>
    <cellStyle name="Comma 2 2 2 3 2 3 3 4 2" xfId="6186" xr:uid="{E3F1D01D-EB1C-43B7-BEB1-35200F6118D1}"/>
    <cellStyle name="Comma 2 2 2 3 2 3 3 4 2 2" xfId="13866" xr:uid="{0050C0CD-D6A4-4F19-B91E-A667DAE267C8}"/>
    <cellStyle name="Comma 2 2 2 3 2 3 3 4 2 2 2" xfId="29226" xr:uid="{A860EF49-2128-4E4C-A67E-92D21770E806}"/>
    <cellStyle name="Comma 2 2 2 3 2 3 3 4 2 3" xfId="21546" xr:uid="{F2BD3B2C-9A87-4619-9DB9-F9A691EC4381}"/>
    <cellStyle name="Comma 2 2 2 3 2 3 3 4 3" xfId="10026" xr:uid="{9EAA946E-7BA2-4748-A842-30C10CD8249E}"/>
    <cellStyle name="Comma 2 2 2 3 2 3 3 4 3 2" xfId="25386" xr:uid="{FA02224A-A486-4B0C-8165-FC25C0BF2E5C}"/>
    <cellStyle name="Comma 2 2 2 3 2 3 3 4 4" xfId="17706" xr:uid="{C721571F-A1E8-4AD5-A6C8-53D6AE88BEE2}"/>
    <cellStyle name="Comma 2 2 2 3 2 3 3 5" xfId="4266" xr:uid="{5F53F340-018F-46B8-8954-7BB6EDF7E8E4}"/>
    <cellStyle name="Comma 2 2 2 3 2 3 3 5 2" xfId="11946" xr:uid="{0C16CFF5-ECE7-46E9-A85E-6C3B09F084C4}"/>
    <cellStyle name="Comma 2 2 2 3 2 3 3 5 2 2" xfId="27306" xr:uid="{B1350E4D-FAC6-43B8-990B-2D9BE403EA34}"/>
    <cellStyle name="Comma 2 2 2 3 2 3 3 5 3" xfId="19626" xr:uid="{FFC76118-2E89-45FA-9462-92BC158E880C}"/>
    <cellStyle name="Comma 2 2 2 3 2 3 3 6" xfId="8106" xr:uid="{00037C8A-405F-4D98-B529-9DC1F8EBA1D1}"/>
    <cellStyle name="Comma 2 2 2 3 2 3 3 6 2" xfId="23466" xr:uid="{724D7641-FA8D-4715-8D57-AF855BA697DD}"/>
    <cellStyle name="Comma 2 2 2 3 2 3 3 7" xfId="15786" xr:uid="{8DDC56C5-3D9F-4F24-8761-7BB6DDB9E52C}"/>
    <cellStyle name="Comma 2 2 2 3 2 3 4" xfId="666" xr:uid="{4261172C-594C-4980-9EED-11EFF13ECBF2}"/>
    <cellStyle name="Comma 2 2 2 3 2 3 4 2" xfId="1626" xr:uid="{538B6981-1ABE-4475-B61E-C81AF610F342}"/>
    <cellStyle name="Comma 2 2 2 3 2 3 4 2 2" xfId="3546" xr:uid="{F7BDE288-E11D-4471-A5F7-861BB0E802F5}"/>
    <cellStyle name="Comma 2 2 2 3 2 3 4 2 2 2" xfId="7386" xr:uid="{525DABB4-3F2A-4979-9BA8-82C5EA05D2AB}"/>
    <cellStyle name="Comma 2 2 2 3 2 3 4 2 2 2 2" xfId="15066" xr:uid="{4E7C2645-C4FF-42BF-BE92-AFB4AD432CBC}"/>
    <cellStyle name="Comma 2 2 2 3 2 3 4 2 2 2 2 2" xfId="30426" xr:uid="{07ED5C2F-DB22-4607-B001-EB0CCE9EB380}"/>
    <cellStyle name="Comma 2 2 2 3 2 3 4 2 2 2 3" xfId="22746" xr:uid="{662A4940-3B93-4BF1-A87F-C51FCA8CF24B}"/>
    <cellStyle name="Comma 2 2 2 3 2 3 4 2 2 3" xfId="11226" xr:uid="{AF73CAFE-621D-42AA-A8C1-8F25E52DA8F7}"/>
    <cellStyle name="Comma 2 2 2 3 2 3 4 2 2 3 2" xfId="26586" xr:uid="{CE2438A5-4373-43A1-BD4D-527D10D77DF3}"/>
    <cellStyle name="Comma 2 2 2 3 2 3 4 2 2 4" xfId="18906" xr:uid="{2DCC4FB8-B4B7-45A3-9251-1C9C2C8D2F1B}"/>
    <cellStyle name="Comma 2 2 2 3 2 3 4 2 3" xfId="5466" xr:uid="{4223DDF1-A775-43A7-9D92-B4E80D54EA7F}"/>
    <cellStyle name="Comma 2 2 2 3 2 3 4 2 3 2" xfId="13146" xr:uid="{4EAAE2D3-EB8D-41DA-B33D-9236065E8773}"/>
    <cellStyle name="Comma 2 2 2 3 2 3 4 2 3 2 2" xfId="28506" xr:uid="{001CE077-588F-4DA2-ABD8-6434343BE6FF}"/>
    <cellStyle name="Comma 2 2 2 3 2 3 4 2 3 3" xfId="20826" xr:uid="{C1438E0C-A02E-476B-AD9D-B9D468CA8D57}"/>
    <cellStyle name="Comma 2 2 2 3 2 3 4 2 4" xfId="9306" xr:uid="{300CF494-5652-4AEF-A57F-E20BA9D829D4}"/>
    <cellStyle name="Comma 2 2 2 3 2 3 4 2 4 2" xfId="24666" xr:uid="{B848EA0B-F8EC-45E8-9849-63B71462DBF9}"/>
    <cellStyle name="Comma 2 2 2 3 2 3 4 2 5" xfId="16986" xr:uid="{E1F70226-544B-4030-9AD0-D2CB6680F82C}"/>
    <cellStyle name="Comma 2 2 2 3 2 3 4 3" xfId="2586" xr:uid="{07DCCB01-0EBC-453B-8474-6E7BD38C72D3}"/>
    <cellStyle name="Comma 2 2 2 3 2 3 4 3 2" xfId="6426" xr:uid="{E7E7AE00-96BD-404B-9751-22612196AC38}"/>
    <cellStyle name="Comma 2 2 2 3 2 3 4 3 2 2" xfId="14106" xr:uid="{68A5F417-4DB3-4AEF-9FC2-527D5340A770}"/>
    <cellStyle name="Comma 2 2 2 3 2 3 4 3 2 2 2" xfId="29466" xr:uid="{BC62142D-B559-44F7-A964-DBC3F5BA65C4}"/>
    <cellStyle name="Comma 2 2 2 3 2 3 4 3 2 3" xfId="21786" xr:uid="{CAA0CB44-E3BA-4F84-BC39-4A778C1064A2}"/>
    <cellStyle name="Comma 2 2 2 3 2 3 4 3 3" xfId="10266" xr:uid="{B6504F2F-8F72-450E-9AA2-1EFD8646E80C}"/>
    <cellStyle name="Comma 2 2 2 3 2 3 4 3 3 2" xfId="25626" xr:uid="{90AC396C-37A9-41DD-A01C-217417FEA858}"/>
    <cellStyle name="Comma 2 2 2 3 2 3 4 3 4" xfId="17946" xr:uid="{BC27D734-D3AD-4A1C-BC30-7360740F333F}"/>
    <cellStyle name="Comma 2 2 2 3 2 3 4 4" xfId="4506" xr:uid="{2E65A203-B5AF-4137-BA1F-491F0EA8EBE6}"/>
    <cellStyle name="Comma 2 2 2 3 2 3 4 4 2" xfId="12186" xr:uid="{EDD18D01-1F2F-403A-A7C7-F75342AFBBB2}"/>
    <cellStyle name="Comma 2 2 2 3 2 3 4 4 2 2" xfId="27546" xr:uid="{3AE2327F-FDD8-4BEE-8805-45BAA195D46F}"/>
    <cellStyle name="Comma 2 2 2 3 2 3 4 4 3" xfId="19866" xr:uid="{73F2A6DF-F034-46D8-B6B3-EA2C641E4A7D}"/>
    <cellStyle name="Comma 2 2 2 3 2 3 4 5" xfId="8346" xr:uid="{9CAF54D6-51F1-441B-BD3F-E6A8DF0D089E}"/>
    <cellStyle name="Comma 2 2 2 3 2 3 4 5 2" xfId="23706" xr:uid="{728EA367-8137-467E-BAE8-DC9EA5B4942B}"/>
    <cellStyle name="Comma 2 2 2 3 2 3 4 6" xfId="16026" xr:uid="{B847D92F-EB46-48E6-ACC8-31518A016EEF}"/>
    <cellStyle name="Comma 2 2 2 3 2 3 5" xfId="1146" xr:uid="{94FD1084-09AB-4002-B1B0-AD42F375061F}"/>
    <cellStyle name="Comma 2 2 2 3 2 3 5 2" xfId="3066" xr:uid="{86418729-4099-4454-A765-17AE227A37DE}"/>
    <cellStyle name="Comma 2 2 2 3 2 3 5 2 2" xfId="6906" xr:uid="{B5825BBA-9E2D-42C3-A080-81D81A296E44}"/>
    <cellStyle name="Comma 2 2 2 3 2 3 5 2 2 2" xfId="14586" xr:uid="{0F239BB5-D7A7-4944-98C1-C7CB356BC261}"/>
    <cellStyle name="Comma 2 2 2 3 2 3 5 2 2 2 2" xfId="29946" xr:uid="{AE171D75-F270-4066-BA4B-7B6EBE514153}"/>
    <cellStyle name="Comma 2 2 2 3 2 3 5 2 2 3" xfId="22266" xr:uid="{7A7FA92D-A045-4412-BF20-262866ED9C2F}"/>
    <cellStyle name="Comma 2 2 2 3 2 3 5 2 3" xfId="10746" xr:uid="{2486DB0E-5E58-4339-8803-CF51BCADBC9B}"/>
    <cellStyle name="Comma 2 2 2 3 2 3 5 2 3 2" xfId="26106" xr:uid="{5B12AA41-E70B-46EA-A222-029B8487FFEF}"/>
    <cellStyle name="Comma 2 2 2 3 2 3 5 2 4" xfId="18426" xr:uid="{4CB97BA2-C712-41D4-A4CE-F6920E196DD4}"/>
    <cellStyle name="Comma 2 2 2 3 2 3 5 3" xfId="4986" xr:uid="{98126A16-CA15-468F-8E41-630C73B6C9A0}"/>
    <cellStyle name="Comma 2 2 2 3 2 3 5 3 2" xfId="12666" xr:uid="{6202D69B-F1EE-4E22-81DE-A1520626E0DB}"/>
    <cellStyle name="Comma 2 2 2 3 2 3 5 3 2 2" xfId="28026" xr:uid="{C96A4836-F121-4C2C-A1B2-831875D1B7D5}"/>
    <cellStyle name="Comma 2 2 2 3 2 3 5 3 3" xfId="20346" xr:uid="{6A7ED2E9-0F7F-467B-BA5A-39FE278E4ED1}"/>
    <cellStyle name="Comma 2 2 2 3 2 3 5 4" xfId="8826" xr:uid="{B2253505-92FF-4984-8F67-65C6878152E3}"/>
    <cellStyle name="Comma 2 2 2 3 2 3 5 4 2" xfId="24186" xr:uid="{5481A047-937E-4346-89C6-51B4F01FB9AB}"/>
    <cellStyle name="Comma 2 2 2 3 2 3 5 5" xfId="16506" xr:uid="{0FF2C98D-2D03-44F4-8F19-3A3B96AE3037}"/>
    <cellStyle name="Comma 2 2 2 3 2 3 6" xfId="2106" xr:uid="{DE4E0DA1-C604-4AE0-95FE-0A40143F3682}"/>
    <cellStyle name="Comma 2 2 2 3 2 3 6 2" xfId="5946" xr:uid="{8097FAB9-4E30-4428-8BBF-EB742DCD94F3}"/>
    <cellStyle name="Comma 2 2 2 3 2 3 6 2 2" xfId="13626" xr:uid="{6A6839D1-7367-46AD-89A9-0379EB98B2CA}"/>
    <cellStyle name="Comma 2 2 2 3 2 3 6 2 2 2" xfId="28986" xr:uid="{039C83B6-0569-4C48-B289-4769A957E634}"/>
    <cellStyle name="Comma 2 2 2 3 2 3 6 2 3" xfId="21306" xr:uid="{C5A26293-8E4A-4893-BE9D-D0071EAE7C0E}"/>
    <cellStyle name="Comma 2 2 2 3 2 3 6 3" xfId="9786" xr:uid="{3BCB7893-0016-40D9-8848-47DC591A6F09}"/>
    <cellStyle name="Comma 2 2 2 3 2 3 6 3 2" xfId="25146" xr:uid="{D3ECFCC9-B9CD-44B8-8703-5CE7D82AA5AB}"/>
    <cellStyle name="Comma 2 2 2 3 2 3 6 4" xfId="17466" xr:uid="{C687E5DE-C37E-4C0F-9AA3-5840B9013DE9}"/>
    <cellStyle name="Comma 2 2 2 3 2 3 7" xfId="4026" xr:uid="{061EF0E7-65B9-4005-8F2F-009463151A56}"/>
    <cellStyle name="Comma 2 2 2 3 2 3 7 2" xfId="11706" xr:uid="{08B3A5AB-E7BE-41A1-86A2-12F5D0A28E2B}"/>
    <cellStyle name="Comma 2 2 2 3 2 3 7 2 2" xfId="27066" xr:uid="{25D99BEC-BDDF-4696-80D0-A335BB34728D}"/>
    <cellStyle name="Comma 2 2 2 3 2 3 7 3" xfId="19386" xr:uid="{D7CE821F-8B25-4AAD-B271-03AB228A9C4F}"/>
    <cellStyle name="Comma 2 2 2 3 2 3 8" xfId="7866" xr:uid="{2BB9D106-B8B2-442B-87C0-3EFBFB0F3A77}"/>
    <cellStyle name="Comma 2 2 2 3 2 3 8 2" xfId="23226" xr:uid="{DB7EDC21-752F-4146-8BA6-FF9D799844F1}"/>
    <cellStyle name="Comma 2 2 2 3 2 3 9" xfId="15546" xr:uid="{7D23D376-7EF0-4357-AB06-AC4E77854615}"/>
    <cellStyle name="Comma 2 2 2 3 2 4" xfId="246" xr:uid="{E8DB9889-076B-4FEF-AE69-866D6C3DF40E}"/>
    <cellStyle name="Comma 2 2 2 3 2 4 2" xfId="486" xr:uid="{C3A9021A-D21E-47A7-8259-3DDFE3507F37}"/>
    <cellStyle name="Comma 2 2 2 3 2 4 2 2" xfId="966" xr:uid="{5A0C27D7-4D4E-4F6A-984C-06993FD3808B}"/>
    <cellStyle name="Comma 2 2 2 3 2 4 2 2 2" xfId="1926" xr:uid="{B2AB314F-DAA0-45DC-9CFB-B898E3F5DCFE}"/>
    <cellStyle name="Comma 2 2 2 3 2 4 2 2 2 2" xfId="3846" xr:uid="{E0F90F86-BDE7-4EFE-8BA7-936F16EBA5BD}"/>
    <cellStyle name="Comma 2 2 2 3 2 4 2 2 2 2 2" xfId="7686" xr:uid="{AC4C43CB-090D-4EEF-855B-89A646FFD536}"/>
    <cellStyle name="Comma 2 2 2 3 2 4 2 2 2 2 2 2" xfId="15366" xr:uid="{DC7CF35F-0ABF-4CCA-A170-FA4D054BD7CB}"/>
    <cellStyle name="Comma 2 2 2 3 2 4 2 2 2 2 2 2 2" xfId="30726" xr:uid="{9AA38AB8-3727-40DD-A29B-8F47FAF1B41C}"/>
    <cellStyle name="Comma 2 2 2 3 2 4 2 2 2 2 2 3" xfId="23046" xr:uid="{74E610EC-5160-401C-8637-0A60224FB6E2}"/>
    <cellStyle name="Comma 2 2 2 3 2 4 2 2 2 2 3" xfId="11526" xr:uid="{11CB2772-2464-4848-97CB-83A4ACF55DCE}"/>
    <cellStyle name="Comma 2 2 2 3 2 4 2 2 2 2 3 2" xfId="26886" xr:uid="{265EB20A-627E-4298-A556-476AAF932F71}"/>
    <cellStyle name="Comma 2 2 2 3 2 4 2 2 2 2 4" xfId="19206" xr:uid="{E8B3C881-0987-415E-98DB-D897ADB0A5B7}"/>
    <cellStyle name="Comma 2 2 2 3 2 4 2 2 2 3" xfId="5766" xr:uid="{9D688301-C4F0-4E4B-AB0C-3F7E8FCF3121}"/>
    <cellStyle name="Comma 2 2 2 3 2 4 2 2 2 3 2" xfId="13446" xr:uid="{E7B004E0-83C5-4F71-9657-6B24965DA7A0}"/>
    <cellStyle name="Comma 2 2 2 3 2 4 2 2 2 3 2 2" xfId="28806" xr:uid="{EF63C5C8-134C-48EC-9DB6-D55F931AE4C5}"/>
    <cellStyle name="Comma 2 2 2 3 2 4 2 2 2 3 3" xfId="21126" xr:uid="{9A25EE42-134C-43D0-971C-F365E878EFA6}"/>
    <cellStyle name="Comma 2 2 2 3 2 4 2 2 2 4" xfId="9606" xr:uid="{FF97F264-8B09-4D81-90C3-706C87C47327}"/>
    <cellStyle name="Comma 2 2 2 3 2 4 2 2 2 4 2" xfId="24966" xr:uid="{515358FE-54CF-4345-B442-920342AB6E12}"/>
    <cellStyle name="Comma 2 2 2 3 2 4 2 2 2 5" xfId="17286" xr:uid="{4049165C-F862-447B-81FC-6532E37CBA12}"/>
    <cellStyle name="Comma 2 2 2 3 2 4 2 2 3" xfId="2886" xr:uid="{41D7273D-CFAF-47EA-BBC2-37AF7BDAAD99}"/>
    <cellStyle name="Comma 2 2 2 3 2 4 2 2 3 2" xfId="6726" xr:uid="{2B328584-4926-412D-8F5A-260B699F64CC}"/>
    <cellStyle name="Comma 2 2 2 3 2 4 2 2 3 2 2" xfId="14406" xr:uid="{B8BAA612-78B1-4B2A-A2CD-BFE37AFF7519}"/>
    <cellStyle name="Comma 2 2 2 3 2 4 2 2 3 2 2 2" xfId="29766" xr:uid="{81D7B776-009B-4D91-AE73-BE0545AD0E9E}"/>
    <cellStyle name="Comma 2 2 2 3 2 4 2 2 3 2 3" xfId="22086" xr:uid="{A7DD2EF9-E797-4C10-8489-39AC05CA83E0}"/>
    <cellStyle name="Comma 2 2 2 3 2 4 2 2 3 3" xfId="10566" xr:uid="{29124CF4-3493-46EE-BE75-7895B2F8FC0E}"/>
    <cellStyle name="Comma 2 2 2 3 2 4 2 2 3 3 2" xfId="25926" xr:uid="{80B415DB-4F6F-48E9-A6BB-BC9B7FA1CA66}"/>
    <cellStyle name="Comma 2 2 2 3 2 4 2 2 3 4" xfId="18246" xr:uid="{695A8F4E-CB4F-4E94-976C-3E81FF1A9FDA}"/>
    <cellStyle name="Comma 2 2 2 3 2 4 2 2 4" xfId="4806" xr:uid="{7CD647D1-F151-42B7-A9D5-23C5F148E5CD}"/>
    <cellStyle name="Comma 2 2 2 3 2 4 2 2 4 2" xfId="12486" xr:uid="{E35CE31D-43F5-4453-AC5C-16A47BD46063}"/>
    <cellStyle name="Comma 2 2 2 3 2 4 2 2 4 2 2" xfId="27846" xr:uid="{0D9CD5B7-9B70-4716-9958-88B07E9E8F17}"/>
    <cellStyle name="Comma 2 2 2 3 2 4 2 2 4 3" xfId="20166" xr:uid="{E6C75134-EB1E-4F4E-93D3-C847343A60C2}"/>
    <cellStyle name="Comma 2 2 2 3 2 4 2 2 5" xfId="8646" xr:uid="{B2827A3C-3713-4AF7-ACFE-00A79C1964D2}"/>
    <cellStyle name="Comma 2 2 2 3 2 4 2 2 5 2" xfId="24006" xr:uid="{DF8A41FA-6B7D-4A24-8453-D1A01C22CAA0}"/>
    <cellStyle name="Comma 2 2 2 3 2 4 2 2 6" xfId="16326" xr:uid="{0B9691D7-BED9-4D7D-BC40-54D364A2B5A2}"/>
    <cellStyle name="Comma 2 2 2 3 2 4 2 3" xfId="1446" xr:uid="{A43D3C94-982E-49C3-9E66-E827CA6BBB44}"/>
    <cellStyle name="Comma 2 2 2 3 2 4 2 3 2" xfId="3366" xr:uid="{6BCF0006-AE34-4E8C-8C67-4A1DD7FF01C3}"/>
    <cellStyle name="Comma 2 2 2 3 2 4 2 3 2 2" xfId="7206" xr:uid="{D65067F6-48B1-47B2-869B-6744DB3F9EF8}"/>
    <cellStyle name="Comma 2 2 2 3 2 4 2 3 2 2 2" xfId="14886" xr:uid="{F3F6C9E1-277F-4DF3-B40E-BC03CAE3B543}"/>
    <cellStyle name="Comma 2 2 2 3 2 4 2 3 2 2 2 2" xfId="30246" xr:uid="{AFD87F01-2A4F-4B6A-BDB8-5631C43CD1C0}"/>
    <cellStyle name="Comma 2 2 2 3 2 4 2 3 2 2 3" xfId="22566" xr:uid="{A27D4A43-AB3A-40F1-9ADF-D66BB6A61037}"/>
    <cellStyle name="Comma 2 2 2 3 2 4 2 3 2 3" xfId="11046" xr:uid="{FF2643AC-9056-43E9-8D39-4E0063F43F14}"/>
    <cellStyle name="Comma 2 2 2 3 2 4 2 3 2 3 2" xfId="26406" xr:uid="{1DA30BD1-733D-4138-92C6-ACAA47ECCD69}"/>
    <cellStyle name="Comma 2 2 2 3 2 4 2 3 2 4" xfId="18726" xr:uid="{A73E8FE3-6A59-4C25-858D-EB8AC27FF7A2}"/>
    <cellStyle name="Comma 2 2 2 3 2 4 2 3 3" xfId="5286" xr:uid="{70A0C895-5A6A-4FC3-B695-2F916DE7D8DB}"/>
    <cellStyle name="Comma 2 2 2 3 2 4 2 3 3 2" xfId="12966" xr:uid="{63A97B7D-12E4-44B1-B904-2F01777B32ED}"/>
    <cellStyle name="Comma 2 2 2 3 2 4 2 3 3 2 2" xfId="28326" xr:uid="{87E1BF51-35A1-4460-972E-677FE6327E60}"/>
    <cellStyle name="Comma 2 2 2 3 2 4 2 3 3 3" xfId="20646" xr:uid="{C1D3D478-DAB1-4135-AE45-7CD89C76A2D3}"/>
    <cellStyle name="Comma 2 2 2 3 2 4 2 3 4" xfId="9126" xr:uid="{BE726085-BA59-4152-8E76-90534910B12D}"/>
    <cellStyle name="Comma 2 2 2 3 2 4 2 3 4 2" xfId="24486" xr:uid="{4B2F8AB7-EDED-46E9-BE66-F53E62C09EFE}"/>
    <cellStyle name="Comma 2 2 2 3 2 4 2 3 5" xfId="16806" xr:uid="{0FE11DA6-CA47-4AD4-8E1E-C4E4D8138175}"/>
    <cellStyle name="Comma 2 2 2 3 2 4 2 4" xfId="2406" xr:uid="{8389E5C8-56DA-4C9D-9812-BDE21C818A58}"/>
    <cellStyle name="Comma 2 2 2 3 2 4 2 4 2" xfId="6246" xr:uid="{3357729F-ECE3-4BA4-8445-945DCAB406B8}"/>
    <cellStyle name="Comma 2 2 2 3 2 4 2 4 2 2" xfId="13926" xr:uid="{1E35FED4-1A88-4697-AF5B-310D02216A67}"/>
    <cellStyle name="Comma 2 2 2 3 2 4 2 4 2 2 2" xfId="29286" xr:uid="{D5E0F0BE-AAEE-43F9-AFB5-D302E0695ACA}"/>
    <cellStyle name="Comma 2 2 2 3 2 4 2 4 2 3" xfId="21606" xr:uid="{89549658-A8DA-4610-AA98-89900F109D99}"/>
    <cellStyle name="Comma 2 2 2 3 2 4 2 4 3" xfId="10086" xr:uid="{07E730D8-C213-45D7-9BCA-92E55EF90E03}"/>
    <cellStyle name="Comma 2 2 2 3 2 4 2 4 3 2" xfId="25446" xr:uid="{89529B49-E652-4E13-925D-03A030094403}"/>
    <cellStyle name="Comma 2 2 2 3 2 4 2 4 4" xfId="17766" xr:uid="{D1C9852C-5AB0-499E-864E-0EEEB98063F7}"/>
    <cellStyle name="Comma 2 2 2 3 2 4 2 5" xfId="4326" xr:uid="{0A0BDC56-904F-4E4B-94F5-C936E595C384}"/>
    <cellStyle name="Comma 2 2 2 3 2 4 2 5 2" xfId="12006" xr:uid="{A168AAF6-AC9F-4222-A0C3-7C3A0157D1C9}"/>
    <cellStyle name="Comma 2 2 2 3 2 4 2 5 2 2" xfId="27366" xr:uid="{14C08711-93F2-4843-8B71-91117DD60770}"/>
    <cellStyle name="Comma 2 2 2 3 2 4 2 5 3" xfId="19686" xr:uid="{6D3BF8EC-FCE7-4E76-93CC-E09A831BBA59}"/>
    <cellStyle name="Comma 2 2 2 3 2 4 2 6" xfId="8166" xr:uid="{4A9FC5B9-C813-41C2-9E69-9FB23F16F7F7}"/>
    <cellStyle name="Comma 2 2 2 3 2 4 2 6 2" xfId="23526" xr:uid="{40F3582E-613E-4C8C-B94C-E70FC5C2CFE2}"/>
    <cellStyle name="Comma 2 2 2 3 2 4 2 7" xfId="15846" xr:uid="{3A09C1D1-4EC5-47C5-A982-84109080096B}"/>
    <cellStyle name="Comma 2 2 2 3 2 4 3" xfId="726" xr:uid="{74F5CA79-15A6-41BD-9DF0-77D6EB503518}"/>
    <cellStyle name="Comma 2 2 2 3 2 4 3 2" xfId="1686" xr:uid="{CC0FF0C7-C8DE-466B-B328-CE9AFFD916AA}"/>
    <cellStyle name="Comma 2 2 2 3 2 4 3 2 2" xfId="3606" xr:uid="{DCF1A7B4-E0D7-484E-8B7F-1D4A2D413989}"/>
    <cellStyle name="Comma 2 2 2 3 2 4 3 2 2 2" xfId="7446" xr:uid="{6C8BC396-82C3-4FCE-99E1-C1629A5F8A5D}"/>
    <cellStyle name="Comma 2 2 2 3 2 4 3 2 2 2 2" xfId="15126" xr:uid="{E20D137C-C2E6-458F-BB68-B082816D5A76}"/>
    <cellStyle name="Comma 2 2 2 3 2 4 3 2 2 2 2 2" xfId="30486" xr:uid="{65ED1177-2534-456D-A027-48676DD1D7E9}"/>
    <cellStyle name="Comma 2 2 2 3 2 4 3 2 2 2 3" xfId="22806" xr:uid="{59F91D47-11DB-4DAE-B315-8645E035DE36}"/>
    <cellStyle name="Comma 2 2 2 3 2 4 3 2 2 3" xfId="11286" xr:uid="{2B903BED-2B00-4DD0-838F-1453975CA513}"/>
    <cellStyle name="Comma 2 2 2 3 2 4 3 2 2 3 2" xfId="26646" xr:uid="{20208C25-6138-4ED5-976E-8BD9FE182C89}"/>
    <cellStyle name="Comma 2 2 2 3 2 4 3 2 2 4" xfId="18966" xr:uid="{E2BE94CB-C49D-4CB0-BDAA-E5DCC07B5F97}"/>
    <cellStyle name="Comma 2 2 2 3 2 4 3 2 3" xfId="5526" xr:uid="{B08168A0-60A3-4511-A983-763685A80B29}"/>
    <cellStyle name="Comma 2 2 2 3 2 4 3 2 3 2" xfId="13206" xr:uid="{29CA31F1-5CD6-425E-99B4-731536D86827}"/>
    <cellStyle name="Comma 2 2 2 3 2 4 3 2 3 2 2" xfId="28566" xr:uid="{F46AB406-BB39-4C0E-B331-4EF7DEEF902D}"/>
    <cellStyle name="Comma 2 2 2 3 2 4 3 2 3 3" xfId="20886" xr:uid="{A3E92BC1-80C6-496B-99EC-FCE25E927BA8}"/>
    <cellStyle name="Comma 2 2 2 3 2 4 3 2 4" xfId="9366" xr:uid="{AFD9E6CF-B463-41F6-84BB-75AC3AA5EEE7}"/>
    <cellStyle name="Comma 2 2 2 3 2 4 3 2 4 2" xfId="24726" xr:uid="{2F2D7CB7-1E6B-4CD5-8409-C81F970F5875}"/>
    <cellStyle name="Comma 2 2 2 3 2 4 3 2 5" xfId="17046" xr:uid="{89A149B8-EFF3-4FDF-A1F6-C9FB5833523F}"/>
    <cellStyle name="Comma 2 2 2 3 2 4 3 3" xfId="2646" xr:uid="{A3009140-7959-4798-A4E2-5C5224F7F2C4}"/>
    <cellStyle name="Comma 2 2 2 3 2 4 3 3 2" xfId="6486" xr:uid="{60DD7996-EF3C-4DF1-95B2-A521AC0E5F36}"/>
    <cellStyle name="Comma 2 2 2 3 2 4 3 3 2 2" xfId="14166" xr:uid="{9751494F-107C-4FC5-BA50-9F512BFBF6C0}"/>
    <cellStyle name="Comma 2 2 2 3 2 4 3 3 2 2 2" xfId="29526" xr:uid="{6FC337F3-82FB-4943-B15E-ABDE614406E7}"/>
    <cellStyle name="Comma 2 2 2 3 2 4 3 3 2 3" xfId="21846" xr:uid="{83590EF0-0B9A-4F23-9907-54B650CA83FC}"/>
    <cellStyle name="Comma 2 2 2 3 2 4 3 3 3" xfId="10326" xr:uid="{FEF51FB9-28F8-4B50-A45F-870F5E5237EB}"/>
    <cellStyle name="Comma 2 2 2 3 2 4 3 3 3 2" xfId="25686" xr:uid="{19BBA55F-F97F-4DBE-894B-21907B4F1F6A}"/>
    <cellStyle name="Comma 2 2 2 3 2 4 3 3 4" xfId="18006" xr:uid="{5725D326-48FF-422B-ADED-4F8670058991}"/>
    <cellStyle name="Comma 2 2 2 3 2 4 3 4" xfId="4566" xr:uid="{5321B25A-F34E-4F95-A369-8DDB0CD11974}"/>
    <cellStyle name="Comma 2 2 2 3 2 4 3 4 2" xfId="12246" xr:uid="{E8EA6E39-12FD-49D8-864E-2965CDE4FB86}"/>
    <cellStyle name="Comma 2 2 2 3 2 4 3 4 2 2" xfId="27606" xr:uid="{F5DAB646-3B7B-458B-96AA-92FB7681F5A4}"/>
    <cellStyle name="Comma 2 2 2 3 2 4 3 4 3" xfId="19926" xr:uid="{B8B6BF64-2124-4271-BDBB-635AEE67B477}"/>
    <cellStyle name="Comma 2 2 2 3 2 4 3 5" xfId="8406" xr:uid="{BB6B5D2B-7EBB-4687-BFA3-AE77E8724ACB}"/>
    <cellStyle name="Comma 2 2 2 3 2 4 3 5 2" xfId="23766" xr:uid="{257A3827-E524-41CB-93D7-D9409D6335A4}"/>
    <cellStyle name="Comma 2 2 2 3 2 4 3 6" xfId="16086" xr:uid="{EEF6158D-2043-4ECC-8DD3-9D702639D934}"/>
    <cellStyle name="Comma 2 2 2 3 2 4 4" xfId="1206" xr:uid="{E5DBD724-6B96-4004-B973-35751496CE20}"/>
    <cellStyle name="Comma 2 2 2 3 2 4 4 2" xfId="3126" xr:uid="{1EFDA3D9-E7CB-4E2E-9661-7FCF5B156B12}"/>
    <cellStyle name="Comma 2 2 2 3 2 4 4 2 2" xfId="6966" xr:uid="{8D53F638-884A-48AC-970E-AD706F2D69C9}"/>
    <cellStyle name="Comma 2 2 2 3 2 4 4 2 2 2" xfId="14646" xr:uid="{DFB257B7-C447-4F02-BA6B-F950F4214763}"/>
    <cellStyle name="Comma 2 2 2 3 2 4 4 2 2 2 2" xfId="30006" xr:uid="{FEDC1D1C-34BA-4988-8DEB-CE87BD27B031}"/>
    <cellStyle name="Comma 2 2 2 3 2 4 4 2 2 3" xfId="22326" xr:uid="{2B6D1279-1CA3-4E32-B6D8-F6A8E6FE6B2F}"/>
    <cellStyle name="Comma 2 2 2 3 2 4 4 2 3" xfId="10806" xr:uid="{B9704751-1C4B-458A-97BC-B86ECEC4769E}"/>
    <cellStyle name="Comma 2 2 2 3 2 4 4 2 3 2" xfId="26166" xr:uid="{3764209D-E321-4EDE-9B40-1B2A1A90E027}"/>
    <cellStyle name="Comma 2 2 2 3 2 4 4 2 4" xfId="18486" xr:uid="{D57EF75F-9A79-4C0B-B85C-FEB880E0F957}"/>
    <cellStyle name="Comma 2 2 2 3 2 4 4 3" xfId="5046" xr:uid="{3B5E57C5-BBB0-419B-A3E1-5064EA95389F}"/>
    <cellStyle name="Comma 2 2 2 3 2 4 4 3 2" xfId="12726" xr:uid="{7153F9A7-50DD-4B99-99F3-53C24C9214A1}"/>
    <cellStyle name="Comma 2 2 2 3 2 4 4 3 2 2" xfId="28086" xr:uid="{BE2FF016-7ABF-4234-9CDF-2F77431BEBC9}"/>
    <cellStyle name="Comma 2 2 2 3 2 4 4 3 3" xfId="20406" xr:uid="{3F5FF681-7852-4D2C-A8A6-F3A4B2EFF7E5}"/>
    <cellStyle name="Comma 2 2 2 3 2 4 4 4" xfId="8886" xr:uid="{480C1504-D7A4-45A4-B47D-A2526973ECFB}"/>
    <cellStyle name="Comma 2 2 2 3 2 4 4 4 2" xfId="24246" xr:uid="{377FBD7F-D929-48D0-A3CA-4828E230C613}"/>
    <cellStyle name="Comma 2 2 2 3 2 4 4 5" xfId="16566" xr:uid="{0EA10015-A150-48D4-A01E-C09E099D74EB}"/>
    <cellStyle name="Comma 2 2 2 3 2 4 5" xfId="2166" xr:uid="{550356A0-B2F0-4D72-9668-8AE840E828D4}"/>
    <cellStyle name="Comma 2 2 2 3 2 4 5 2" xfId="6006" xr:uid="{CD5FD845-BB16-4094-9BF7-88CFBDECD6C1}"/>
    <cellStyle name="Comma 2 2 2 3 2 4 5 2 2" xfId="13686" xr:uid="{01CDE543-E38F-4BAF-BD27-E4C4BC907F1B}"/>
    <cellStyle name="Comma 2 2 2 3 2 4 5 2 2 2" xfId="29046" xr:uid="{350683AB-C297-4D5E-9CA9-70F86FDBD102}"/>
    <cellStyle name="Comma 2 2 2 3 2 4 5 2 3" xfId="21366" xr:uid="{33D3CA3B-4491-4F4B-AE1E-4B509CE9A61B}"/>
    <cellStyle name="Comma 2 2 2 3 2 4 5 3" xfId="9846" xr:uid="{75C8FEE4-CE6D-468E-BDB6-7FDF3906E79F}"/>
    <cellStyle name="Comma 2 2 2 3 2 4 5 3 2" xfId="25206" xr:uid="{D0805A41-CCD1-4B5E-80CC-0CAA330463B0}"/>
    <cellStyle name="Comma 2 2 2 3 2 4 5 4" xfId="17526" xr:uid="{7F5A80DE-6B2F-45A2-874B-DB3FCE654D84}"/>
    <cellStyle name="Comma 2 2 2 3 2 4 6" xfId="4086" xr:uid="{3BEE94C5-52D8-41DD-BC83-3980890DA0B3}"/>
    <cellStyle name="Comma 2 2 2 3 2 4 6 2" xfId="11766" xr:uid="{88C6462C-97D1-4AA2-B97C-9519583F1DF9}"/>
    <cellStyle name="Comma 2 2 2 3 2 4 6 2 2" xfId="27126" xr:uid="{51A0044E-1FD6-4EF9-8A67-B936376EE814}"/>
    <cellStyle name="Comma 2 2 2 3 2 4 6 3" xfId="19446" xr:uid="{BAF9C4F5-FDF3-4E86-9953-D2AEBB1ADA3A}"/>
    <cellStyle name="Comma 2 2 2 3 2 4 7" xfId="7926" xr:uid="{011E521A-97BA-4A44-A834-9F471724239E}"/>
    <cellStyle name="Comma 2 2 2 3 2 4 7 2" xfId="23286" xr:uid="{CDDAFD36-1280-4D9D-8532-6886BAFF1FDA}"/>
    <cellStyle name="Comma 2 2 2 3 2 4 8" xfId="15606" xr:uid="{7932CE1B-BD66-440C-8237-8E073DEB46DC}"/>
    <cellStyle name="Comma 2 2 2 3 2 5" xfId="366" xr:uid="{65474EF6-F7C9-4ECC-8453-3274560C4BD2}"/>
    <cellStyle name="Comma 2 2 2 3 2 5 2" xfId="846" xr:uid="{6B83CA03-047B-41DD-8A94-89BF473C679C}"/>
    <cellStyle name="Comma 2 2 2 3 2 5 2 2" xfId="1806" xr:uid="{64B9CB23-9EA3-4521-A4FC-F0004F11BEF5}"/>
    <cellStyle name="Comma 2 2 2 3 2 5 2 2 2" xfId="3726" xr:uid="{EDECE295-FB35-4D5A-A9C6-287D8C0E720F}"/>
    <cellStyle name="Comma 2 2 2 3 2 5 2 2 2 2" xfId="7566" xr:uid="{A7931A50-DA56-492C-AF7A-E9600ED1E09F}"/>
    <cellStyle name="Comma 2 2 2 3 2 5 2 2 2 2 2" xfId="15246" xr:uid="{65F573E3-28F9-4A03-80E4-B662C0036882}"/>
    <cellStyle name="Comma 2 2 2 3 2 5 2 2 2 2 2 2" xfId="30606" xr:uid="{88631EC6-C693-45BF-BBDD-B8DE5891B508}"/>
    <cellStyle name="Comma 2 2 2 3 2 5 2 2 2 2 3" xfId="22926" xr:uid="{05641234-E13E-4B8E-B7FD-8AC088CF2357}"/>
    <cellStyle name="Comma 2 2 2 3 2 5 2 2 2 3" xfId="11406" xr:uid="{0CF294BD-C05A-48D4-B609-DD0F6B26B2BB}"/>
    <cellStyle name="Comma 2 2 2 3 2 5 2 2 2 3 2" xfId="26766" xr:uid="{190276DE-8C80-44C8-BA82-470F5AB1FA9E}"/>
    <cellStyle name="Comma 2 2 2 3 2 5 2 2 2 4" xfId="19086" xr:uid="{242A6E2F-D450-4D28-8ABC-AAE947148946}"/>
    <cellStyle name="Comma 2 2 2 3 2 5 2 2 3" xfId="5646" xr:uid="{FB682E0A-5AE3-4AB9-8CA2-74F5925AEF85}"/>
    <cellStyle name="Comma 2 2 2 3 2 5 2 2 3 2" xfId="13326" xr:uid="{0DD4811D-83D0-4E0C-A38F-D446E73F5A9D}"/>
    <cellStyle name="Comma 2 2 2 3 2 5 2 2 3 2 2" xfId="28686" xr:uid="{776E3359-CF97-40F8-920E-913B99491364}"/>
    <cellStyle name="Comma 2 2 2 3 2 5 2 2 3 3" xfId="21006" xr:uid="{CC3DC0C1-4DD3-4913-8426-79F56851CAD9}"/>
    <cellStyle name="Comma 2 2 2 3 2 5 2 2 4" xfId="9486" xr:uid="{4182337E-E658-4146-B032-4B4301AAC1E5}"/>
    <cellStyle name="Comma 2 2 2 3 2 5 2 2 4 2" xfId="24846" xr:uid="{98E65146-3748-42D8-A9B8-05BF19635881}"/>
    <cellStyle name="Comma 2 2 2 3 2 5 2 2 5" xfId="17166" xr:uid="{E756FF37-2BB0-45A4-8198-4301FDC83642}"/>
    <cellStyle name="Comma 2 2 2 3 2 5 2 3" xfId="2766" xr:uid="{E713F213-4348-4A84-A763-BC699723D54D}"/>
    <cellStyle name="Comma 2 2 2 3 2 5 2 3 2" xfId="6606" xr:uid="{E06AD862-8723-4B8C-A43D-57F9C482359C}"/>
    <cellStyle name="Comma 2 2 2 3 2 5 2 3 2 2" xfId="14286" xr:uid="{3DFE1327-3106-41EB-9158-B7F9086E4B62}"/>
    <cellStyle name="Comma 2 2 2 3 2 5 2 3 2 2 2" xfId="29646" xr:uid="{A565FA56-7883-4D66-81C8-FD9F690E7009}"/>
    <cellStyle name="Comma 2 2 2 3 2 5 2 3 2 3" xfId="21966" xr:uid="{38C88499-1F02-4B9A-B0CE-A013EF3A632A}"/>
    <cellStyle name="Comma 2 2 2 3 2 5 2 3 3" xfId="10446" xr:uid="{71DE469C-D08D-416C-8717-9B51BCF28A26}"/>
    <cellStyle name="Comma 2 2 2 3 2 5 2 3 3 2" xfId="25806" xr:uid="{9EE20783-8D82-426E-B07D-043FFB24D05D}"/>
    <cellStyle name="Comma 2 2 2 3 2 5 2 3 4" xfId="18126" xr:uid="{C0E56349-C51A-44BD-9122-7D934B16559F}"/>
    <cellStyle name="Comma 2 2 2 3 2 5 2 4" xfId="4686" xr:uid="{C82FE64C-09B2-464C-AC05-B6ECD610913C}"/>
    <cellStyle name="Comma 2 2 2 3 2 5 2 4 2" xfId="12366" xr:uid="{AAA3217A-C67B-4AD5-80DA-87E87756AF9B}"/>
    <cellStyle name="Comma 2 2 2 3 2 5 2 4 2 2" xfId="27726" xr:uid="{B8775DF7-460E-4CD8-AE7B-57D8780BA897}"/>
    <cellStyle name="Comma 2 2 2 3 2 5 2 4 3" xfId="20046" xr:uid="{3F8C0FB9-8437-413C-9F08-F9291DE4ECC2}"/>
    <cellStyle name="Comma 2 2 2 3 2 5 2 5" xfId="8526" xr:uid="{1281F2F0-AC54-4D24-BCC5-B21EE872A830}"/>
    <cellStyle name="Comma 2 2 2 3 2 5 2 5 2" xfId="23886" xr:uid="{3DD676F7-EE4C-4358-9846-A94CD287D192}"/>
    <cellStyle name="Comma 2 2 2 3 2 5 2 6" xfId="16206" xr:uid="{E6C02E0E-524B-428C-8564-122E5B9A9260}"/>
    <cellStyle name="Comma 2 2 2 3 2 5 3" xfId="1326" xr:uid="{B4218D30-B5F2-4D90-99FC-B0DF5722DB77}"/>
    <cellStyle name="Comma 2 2 2 3 2 5 3 2" xfId="3246" xr:uid="{BB6A7CAA-B002-48DA-9768-F57B7426DF3E}"/>
    <cellStyle name="Comma 2 2 2 3 2 5 3 2 2" xfId="7086" xr:uid="{70BEAD46-F107-4CE4-8AF3-9BDA92E21EDA}"/>
    <cellStyle name="Comma 2 2 2 3 2 5 3 2 2 2" xfId="14766" xr:uid="{CFBF205B-598B-435B-9FBA-69777DDAD18D}"/>
    <cellStyle name="Comma 2 2 2 3 2 5 3 2 2 2 2" xfId="30126" xr:uid="{CABF144F-E668-47E1-856B-D9DB9046D631}"/>
    <cellStyle name="Comma 2 2 2 3 2 5 3 2 2 3" xfId="22446" xr:uid="{CA38E685-6F67-485D-9C43-96501E8B71B9}"/>
    <cellStyle name="Comma 2 2 2 3 2 5 3 2 3" xfId="10926" xr:uid="{E512D42B-E483-44B2-A77E-C0D215F667B4}"/>
    <cellStyle name="Comma 2 2 2 3 2 5 3 2 3 2" xfId="26286" xr:uid="{6E93DE26-49CC-4CF3-A15B-6868BBE67D0D}"/>
    <cellStyle name="Comma 2 2 2 3 2 5 3 2 4" xfId="18606" xr:uid="{D13C8985-FCB2-44C7-87F1-B7926B21E71D}"/>
    <cellStyle name="Comma 2 2 2 3 2 5 3 3" xfId="5166" xr:uid="{AB26C758-4AC0-4F1C-BD21-1B32AD9A78FB}"/>
    <cellStyle name="Comma 2 2 2 3 2 5 3 3 2" xfId="12846" xr:uid="{F46F5242-977E-40A7-AD72-D88307BBE0E1}"/>
    <cellStyle name="Comma 2 2 2 3 2 5 3 3 2 2" xfId="28206" xr:uid="{9A319B1F-5709-467B-B9AC-4EB3525ABA78}"/>
    <cellStyle name="Comma 2 2 2 3 2 5 3 3 3" xfId="20526" xr:uid="{33E38627-151C-46E2-93F0-53F42D3B5321}"/>
    <cellStyle name="Comma 2 2 2 3 2 5 3 4" xfId="9006" xr:uid="{C2018B8D-5777-49EE-BE49-6E9ECA7A9E27}"/>
    <cellStyle name="Comma 2 2 2 3 2 5 3 4 2" xfId="24366" xr:uid="{92B1D285-FCC6-4FED-A7BF-AAAC13CA99AA}"/>
    <cellStyle name="Comma 2 2 2 3 2 5 3 5" xfId="16686" xr:uid="{238483AD-1093-44EA-B45A-A89912D492FF}"/>
    <cellStyle name="Comma 2 2 2 3 2 5 4" xfId="2286" xr:uid="{1A387F58-6EE6-4746-985F-825E7E9FAA40}"/>
    <cellStyle name="Comma 2 2 2 3 2 5 4 2" xfId="6126" xr:uid="{2D0253CC-C8C1-4D81-8B33-33D2D0B0C71F}"/>
    <cellStyle name="Comma 2 2 2 3 2 5 4 2 2" xfId="13806" xr:uid="{40B22F34-AFE2-44A4-AEE2-315579865DC2}"/>
    <cellStyle name="Comma 2 2 2 3 2 5 4 2 2 2" xfId="29166" xr:uid="{AE6A97F1-81C3-4318-9442-51C7E1E3DBA1}"/>
    <cellStyle name="Comma 2 2 2 3 2 5 4 2 3" xfId="21486" xr:uid="{236AF7F7-21BD-49EB-A7F4-79CECC654414}"/>
    <cellStyle name="Comma 2 2 2 3 2 5 4 3" xfId="9966" xr:uid="{5DE10745-61E2-4827-AC15-C30824530A19}"/>
    <cellStyle name="Comma 2 2 2 3 2 5 4 3 2" xfId="25326" xr:uid="{A828F12F-3C49-479E-9290-85E3E9536E27}"/>
    <cellStyle name="Comma 2 2 2 3 2 5 4 4" xfId="17646" xr:uid="{5DD04975-D989-4B26-B042-98123C909D27}"/>
    <cellStyle name="Comma 2 2 2 3 2 5 5" xfId="4206" xr:uid="{E176FD73-1A40-4E3B-8382-DD0C8B9803B5}"/>
    <cellStyle name="Comma 2 2 2 3 2 5 5 2" xfId="11886" xr:uid="{6607D257-B6D4-4D97-A530-1FC99DD9466B}"/>
    <cellStyle name="Comma 2 2 2 3 2 5 5 2 2" xfId="27246" xr:uid="{F6A7DB3A-D7DF-4119-AAA9-EAC6B3ACF68E}"/>
    <cellStyle name="Comma 2 2 2 3 2 5 5 3" xfId="19566" xr:uid="{692C421F-5870-4F09-B562-1CB9948C86F7}"/>
    <cellStyle name="Comma 2 2 2 3 2 5 6" xfId="8046" xr:uid="{7CA56361-AE9F-4A26-8A10-B2FE9EF812A3}"/>
    <cellStyle name="Comma 2 2 2 3 2 5 6 2" xfId="23406" xr:uid="{66BFECD3-C3E0-405F-B1A0-D2A1BA8DC512}"/>
    <cellStyle name="Comma 2 2 2 3 2 5 7" xfId="15726" xr:uid="{99C2B231-80EE-4676-BD00-C7EA8E784B67}"/>
    <cellStyle name="Comma 2 2 2 3 2 6" xfId="606" xr:uid="{95FB3DEB-9CD4-4635-B737-DD7D1793AA4F}"/>
    <cellStyle name="Comma 2 2 2 3 2 6 2" xfId="1566" xr:uid="{2A89A1AD-AC5D-42D7-9799-95A16DEE5720}"/>
    <cellStyle name="Comma 2 2 2 3 2 6 2 2" xfId="3486" xr:uid="{F607C0F8-637F-42C5-A27D-F4D6BA3051E6}"/>
    <cellStyle name="Comma 2 2 2 3 2 6 2 2 2" xfId="7326" xr:uid="{71C9FFCD-2E1D-43D4-977E-22BF1C20D68B}"/>
    <cellStyle name="Comma 2 2 2 3 2 6 2 2 2 2" xfId="15006" xr:uid="{B8767085-332A-4FDC-B8C7-EA08148E3B9C}"/>
    <cellStyle name="Comma 2 2 2 3 2 6 2 2 2 2 2" xfId="30366" xr:uid="{B7E71A03-C843-49BA-9461-853607FA6FF4}"/>
    <cellStyle name="Comma 2 2 2 3 2 6 2 2 2 3" xfId="22686" xr:uid="{BBEE729A-24F4-41F6-9579-AAC16F9DF256}"/>
    <cellStyle name="Comma 2 2 2 3 2 6 2 2 3" xfId="11166" xr:uid="{502A08C3-5ED4-4FD7-9618-4316FE6C30E5}"/>
    <cellStyle name="Comma 2 2 2 3 2 6 2 2 3 2" xfId="26526" xr:uid="{C4B67884-DC0D-4DF8-A4CA-E3CE299F53F1}"/>
    <cellStyle name="Comma 2 2 2 3 2 6 2 2 4" xfId="18846" xr:uid="{2C8424D9-1199-4A87-AC1B-778FD4A8BDA4}"/>
    <cellStyle name="Comma 2 2 2 3 2 6 2 3" xfId="5406" xr:uid="{38E7CF89-9655-41E9-8F3D-B11DE17549E0}"/>
    <cellStyle name="Comma 2 2 2 3 2 6 2 3 2" xfId="13086" xr:uid="{8CEC1146-A4FE-4969-9C03-336A12A188C1}"/>
    <cellStyle name="Comma 2 2 2 3 2 6 2 3 2 2" xfId="28446" xr:uid="{3F9B7B6F-BCD1-44F5-88D5-6C9B10BC2D89}"/>
    <cellStyle name="Comma 2 2 2 3 2 6 2 3 3" xfId="20766" xr:uid="{36223E49-6AEA-4CD0-ABE3-E7DD62258324}"/>
    <cellStyle name="Comma 2 2 2 3 2 6 2 4" xfId="9246" xr:uid="{C82E44D1-5D99-4444-8F50-EB8D69D1B09A}"/>
    <cellStyle name="Comma 2 2 2 3 2 6 2 4 2" xfId="24606" xr:uid="{43FFA14C-ECD2-4D4D-A43A-9BFBECCE8213}"/>
    <cellStyle name="Comma 2 2 2 3 2 6 2 5" xfId="16926" xr:uid="{F215010D-466A-4140-A82A-2B668FAE14EB}"/>
    <cellStyle name="Comma 2 2 2 3 2 6 3" xfId="2526" xr:uid="{E73CB17F-5259-4316-B388-BC2471965492}"/>
    <cellStyle name="Comma 2 2 2 3 2 6 3 2" xfId="6366" xr:uid="{9A80CB52-6F6F-467D-B8FD-D05746B21577}"/>
    <cellStyle name="Comma 2 2 2 3 2 6 3 2 2" xfId="14046" xr:uid="{FFBF5995-24EB-4AED-B023-7DE5992F5692}"/>
    <cellStyle name="Comma 2 2 2 3 2 6 3 2 2 2" xfId="29406" xr:uid="{7E9E46B9-CADB-4C87-BA22-E5067246A379}"/>
    <cellStyle name="Comma 2 2 2 3 2 6 3 2 3" xfId="21726" xr:uid="{33321B3B-935B-4384-86AC-AFF29BB9B2D2}"/>
    <cellStyle name="Comma 2 2 2 3 2 6 3 3" xfId="10206" xr:uid="{E4561774-B3ED-44AA-B97C-2D5BD282EADA}"/>
    <cellStyle name="Comma 2 2 2 3 2 6 3 3 2" xfId="25566" xr:uid="{151FA0E1-143C-42A1-A379-CB2048FBA92E}"/>
    <cellStyle name="Comma 2 2 2 3 2 6 3 4" xfId="17886" xr:uid="{ACF95E1B-7E24-4949-9878-36A5E2CE0461}"/>
    <cellStyle name="Comma 2 2 2 3 2 6 4" xfId="4446" xr:uid="{28D20DDF-F817-400B-886F-8A1BAEB439F3}"/>
    <cellStyle name="Comma 2 2 2 3 2 6 4 2" xfId="12126" xr:uid="{2B88CA47-4627-4C66-9698-A39027C3438C}"/>
    <cellStyle name="Comma 2 2 2 3 2 6 4 2 2" xfId="27486" xr:uid="{F02A678E-5479-45CC-9031-C7E59D070F5F}"/>
    <cellStyle name="Comma 2 2 2 3 2 6 4 3" xfId="19806" xr:uid="{DFE24488-704F-4898-A0EA-4C25947AAA48}"/>
    <cellStyle name="Comma 2 2 2 3 2 6 5" xfId="8286" xr:uid="{052BADDF-9530-4505-8632-9848B7AD7498}"/>
    <cellStyle name="Comma 2 2 2 3 2 6 5 2" xfId="23646" xr:uid="{46BDE4E3-A806-4439-A52B-056667A330E5}"/>
    <cellStyle name="Comma 2 2 2 3 2 6 6" xfId="15966" xr:uid="{73DF5995-FB01-4D75-9F1A-A8DFBA6EBA4E}"/>
    <cellStyle name="Comma 2 2 2 3 2 7" xfId="1086" xr:uid="{B3E41535-E905-4DE0-B4A2-9990618BD6FC}"/>
    <cellStyle name="Comma 2 2 2 3 2 7 2" xfId="3006" xr:uid="{4D823646-22E8-47AE-9AB2-B88F8481EB84}"/>
    <cellStyle name="Comma 2 2 2 3 2 7 2 2" xfId="6846" xr:uid="{ED7AF465-AAE6-4CAE-837A-39C36A3BF80B}"/>
    <cellStyle name="Comma 2 2 2 3 2 7 2 2 2" xfId="14526" xr:uid="{6B01847F-A03E-4BAE-8AAC-9C50839D1346}"/>
    <cellStyle name="Comma 2 2 2 3 2 7 2 2 2 2" xfId="29886" xr:uid="{583DE86B-DFC6-440E-ACBF-F7E9CC42CD47}"/>
    <cellStyle name="Comma 2 2 2 3 2 7 2 2 3" xfId="22206" xr:uid="{8E923C5A-4A9E-44AB-9FC8-DC7EE309DBB2}"/>
    <cellStyle name="Comma 2 2 2 3 2 7 2 3" xfId="10686" xr:uid="{541A8E9F-BDBF-41EE-B22D-203EF3A580E8}"/>
    <cellStyle name="Comma 2 2 2 3 2 7 2 3 2" xfId="26046" xr:uid="{1159B9B1-2D14-4984-9E1B-5A065ABF499E}"/>
    <cellStyle name="Comma 2 2 2 3 2 7 2 4" xfId="18366" xr:uid="{35025A66-4A01-474E-82BC-1668F5E50569}"/>
    <cellStyle name="Comma 2 2 2 3 2 7 3" xfId="4926" xr:uid="{7A502E45-F62F-4EF1-A143-C4D5B38649F2}"/>
    <cellStyle name="Comma 2 2 2 3 2 7 3 2" xfId="12606" xr:uid="{64C51BD0-16BD-4C04-A72E-59913942D383}"/>
    <cellStyle name="Comma 2 2 2 3 2 7 3 2 2" xfId="27966" xr:uid="{CB8EA7E6-253F-4393-9824-F94B5C29414B}"/>
    <cellStyle name="Comma 2 2 2 3 2 7 3 3" xfId="20286" xr:uid="{3F113A11-9FF2-4FBF-981C-9255D0575A92}"/>
    <cellStyle name="Comma 2 2 2 3 2 7 4" xfId="8766" xr:uid="{0F4359C8-F36D-4A87-A071-B5EC4B780557}"/>
    <cellStyle name="Comma 2 2 2 3 2 7 4 2" xfId="24126" xr:uid="{23C91FFC-3B3E-42E7-8E88-023CC84E198F}"/>
    <cellStyle name="Comma 2 2 2 3 2 7 5" xfId="16446" xr:uid="{BE3E0DFD-1CAD-4A19-8F00-EB0CBF0AF57B}"/>
    <cellStyle name="Comma 2 2 2 3 2 8" xfId="2046" xr:uid="{E4C8FB55-74EB-4994-A814-D38822D81D8E}"/>
    <cellStyle name="Comma 2 2 2 3 2 8 2" xfId="5886" xr:uid="{2FB273DE-D2D6-48BE-805B-076ADAF3A817}"/>
    <cellStyle name="Comma 2 2 2 3 2 8 2 2" xfId="13566" xr:uid="{97799EF1-8E21-4415-AB23-50A3C35DBBD1}"/>
    <cellStyle name="Comma 2 2 2 3 2 8 2 2 2" xfId="28926" xr:uid="{438CC025-1BAB-4532-8E8E-FB4F3389954B}"/>
    <cellStyle name="Comma 2 2 2 3 2 8 2 3" xfId="21246" xr:uid="{DBF15211-D5B4-439E-92C4-5D14584AFE4C}"/>
    <cellStyle name="Comma 2 2 2 3 2 8 3" xfId="9726" xr:uid="{457F3829-601B-4C61-88AF-E5E38511D3F5}"/>
    <cellStyle name="Comma 2 2 2 3 2 8 3 2" xfId="25086" xr:uid="{D680FB3D-5E51-454B-80F1-FC9DEA693CE7}"/>
    <cellStyle name="Comma 2 2 2 3 2 8 4" xfId="17406" xr:uid="{C745E264-4811-41CF-BD75-0894F111ABD2}"/>
    <cellStyle name="Comma 2 2 2 3 2 9" xfId="3966" xr:uid="{835654E4-F4FC-435D-B64A-08818C239782}"/>
    <cellStyle name="Comma 2 2 2 3 2 9 2" xfId="11646" xr:uid="{26692326-3894-46DF-A80D-F578997FC0D0}"/>
    <cellStyle name="Comma 2 2 2 3 2 9 2 2" xfId="27006" xr:uid="{56D8A712-229B-4413-B210-12BE9507839A}"/>
    <cellStyle name="Comma 2 2 2 3 2 9 3" xfId="19326" xr:uid="{60D8CF4F-E30D-4406-96CA-EBF31487A177}"/>
    <cellStyle name="Comma 2 2 2 3 3" xfId="141" xr:uid="{8F193895-C584-4233-B050-026011557510}"/>
    <cellStyle name="Comma 2 2 2 3 3 10" xfId="15501" xr:uid="{4F356C43-81BD-4790-AAE7-DCF8F9E7D7E0}"/>
    <cellStyle name="Comma 2 2 2 3 3 2" xfId="201" xr:uid="{B4F940D4-3BD5-4572-A307-8F3E2CFEB6AE}"/>
    <cellStyle name="Comma 2 2 2 3 3 2 2" xfId="321" xr:uid="{83B7E002-D244-4D85-9745-EF608688982A}"/>
    <cellStyle name="Comma 2 2 2 3 3 2 2 2" xfId="561" xr:uid="{90EF89EB-826E-4698-B967-5B18F32CC9B2}"/>
    <cellStyle name="Comma 2 2 2 3 3 2 2 2 2" xfId="1041" xr:uid="{200A122B-341A-4A0D-AB03-C3E221C603BF}"/>
    <cellStyle name="Comma 2 2 2 3 3 2 2 2 2 2" xfId="2001" xr:uid="{6A0BDC05-6DDF-4A95-8863-2DDA07BE92B8}"/>
    <cellStyle name="Comma 2 2 2 3 3 2 2 2 2 2 2" xfId="3921" xr:uid="{B84F7D93-3CD5-46A5-BF1C-766AC02BDEF6}"/>
    <cellStyle name="Comma 2 2 2 3 3 2 2 2 2 2 2 2" xfId="7761" xr:uid="{9A706CFC-7D64-4E8F-9580-49ED73235DC5}"/>
    <cellStyle name="Comma 2 2 2 3 3 2 2 2 2 2 2 2 2" xfId="15441" xr:uid="{F72B2BC9-D8E6-4821-A3CC-732EA4E1425A}"/>
    <cellStyle name="Comma 2 2 2 3 3 2 2 2 2 2 2 2 2 2" xfId="30801" xr:uid="{91B428DA-EF92-4B78-ADF1-12863E8FF3E1}"/>
    <cellStyle name="Comma 2 2 2 3 3 2 2 2 2 2 2 2 3" xfId="23121" xr:uid="{2014A9E1-8BF3-4D34-B8DB-4EAC9490A3FB}"/>
    <cellStyle name="Comma 2 2 2 3 3 2 2 2 2 2 2 3" xfId="11601" xr:uid="{688AAC18-0992-4E14-BFF8-5494D462A0F2}"/>
    <cellStyle name="Comma 2 2 2 3 3 2 2 2 2 2 2 3 2" xfId="26961" xr:uid="{A80E9AC0-8FCB-43EA-8EA2-69FBF1862262}"/>
    <cellStyle name="Comma 2 2 2 3 3 2 2 2 2 2 2 4" xfId="19281" xr:uid="{FCB51E98-5AC3-4158-9354-356BBF2FD9C7}"/>
    <cellStyle name="Comma 2 2 2 3 3 2 2 2 2 2 3" xfId="5841" xr:uid="{9EFB8A76-1A2C-4FED-BBF3-1C4F159586B7}"/>
    <cellStyle name="Comma 2 2 2 3 3 2 2 2 2 2 3 2" xfId="13521" xr:uid="{9CE0B3FF-B836-4FD9-BBDE-E489BAA15D9D}"/>
    <cellStyle name="Comma 2 2 2 3 3 2 2 2 2 2 3 2 2" xfId="28881" xr:uid="{804DE8B3-D167-486D-944A-A810B02BFE58}"/>
    <cellStyle name="Comma 2 2 2 3 3 2 2 2 2 2 3 3" xfId="21201" xr:uid="{BFC9D9CA-922D-4026-AE24-3AF3726342B0}"/>
    <cellStyle name="Comma 2 2 2 3 3 2 2 2 2 2 4" xfId="9681" xr:uid="{0C1403A9-1D56-448F-A587-6EC34033C220}"/>
    <cellStyle name="Comma 2 2 2 3 3 2 2 2 2 2 4 2" xfId="25041" xr:uid="{D3055122-6556-4EB0-A1A5-2DFC5B28D3C7}"/>
    <cellStyle name="Comma 2 2 2 3 3 2 2 2 2 2 5" xfId="17361" xr:uid="{2F7C7372-DF40-4A5D-A5E6-FA2A97BD713A}"/>
    <cellStyle name="Comma 2 2 2 3 3 2 2 2 2 3" xfId="2961" xr:uid="{B41599A1-B595-452F-9AAB-B398A3053E73}"/>
    <cellStyle name="Comma 2 2 2 3 3 2 2 2 2 3 2" xfId="6801" xr:uid="{3BBCD7A7-F04D-4614-AB12-3B37067C55D5}"/>
    <cellStyle name="Comma 2 2 2 3 3 2 2 2 2 3 2 2" xfId="14481" xr:uid="{560209E8-97CE-4B25-B9A9-B63492B5544E}"/>
    <cellStyle name="Comma 2 2 2 3 3 2 2 2 2 3 2 2 2" xfId="29841" xr:uid="{8A6920A0-629F-4B3F-8CB6-5271514FB36E}"/>
    <cellStyle name="Comma 2 2 2 3 3 2 2 2 2 3 2 3" xfId="22161" xr:uid="{AFDFE3B9-CC5F-415C-91E9-FE209D4EC2A6}"/>
    <cellStyle name="Comma 2 2 2 3 3 2 2 2 2 3 3" xfId="10641" xr:uid="{90F2F10D-7742-4519-A616-694B72760BFC}"/>
    <cellStyle name="Comma 2 2 2 3 3 2 2 2 2 3 3 2" xfId="26001" xr:uid="{96252F05-1D0F-4A8E-806B-C8C36D43E58B}"/>
    <cellStyle name="Comma 2 2 2 3 3 2 2 2 2 3 4" xfId="18321" xr:uid="{997B28D0-B1E5-4EE2-9321-26B75B57AA89}"/>
    <cellStyle name="Comma 2 2 2 3 3 2 2 2 2 4" xfId="4881" xr:uid="{3CA0491F-313E-4BD4-92F5-3DCBC6BFF28F}"/>
    <cellStyle name="Comma 2 2 2 3 3 2 2 2 2 4 2" xfId="12561" xr:uid="{BF97897D-1FDA-480D-9324-E4CA7D2103DE}"/>
    <cellStyle name="Comma 2 2 2 3 3 2 2 2 2 4 2 2" xfId="27921" xr:uid="{96D34DBF-046B-4AAF-B639-F943BCC3362D}"/>
    <cellStyle name="Comma 2 2 2 3 3 2 2 2 2 4 3" xfId="20241" xr:uid="{44942B5E-7E41-4F99-82E8-621BA0258D6F}"/>
    <cellStyle name="Comma 2 2 2 3 3 2 2 2 2 5" xfId="8721" xr:uid="{3F3970CF-278A-4E0B-99A6-959501819DFB}"/>
    <cellStyle name="Comma 2 2 2 3 3 2 2 2 2 5 2" xfId="24081" xr:uid="{E2FA56FE-5AF3-4DE9-BB72-BD81913FAEF8}"/>
    <cellStyle name="Comma 2 2 2 3 3 2 2 2 2 6" xfId="16401" xr:uid="{3A2C6AE4-371D-49BE-83C5-335E11234192}"/>
    <cellStyle name="Comma 2 2 2 3 3 2 2 2 3" xfId="1521" xr:uid="{A4523364-292F-46DF-99EA-22268D78E12D}"/>
    <cellStyle name="Comma 2 2 2 3 3 2 2 2 3 2" xfId="3441" xr:uid="{F92F3E5B-FEB0-4BC4-AAE5-C31D22EEE918}"/>
    <cellStyle name="Comma 2 2 2 3 3 2 2 2 3 2 2" xfId="7281" xr:uid="{0165C245-D42D-46C3-8E79-DBE44B7F499A}"/>
    <cellStyle name="Comma 2 2 2 3 3 2 2 2 3 2 2 2" xfId="14961" xr:uid="{C3670748-3CB3-4B7B-A2C4-A38129D0580C}"/>
    <cellStyle name="Comma 2 2 2 3 3 2 2 2 3 2 2 2 2" xfId="30321" xr:uid="{C43D7D78-96E4-415C-92BE-50861287EA9B}"/>
    <cellStyle name="Comma 2 2 2 3 3 2 2 2 3 2 2 3" xfId="22641" xr:uid="{B6D8851C-530D-4B19-A1B1-97A2A4ECC063}"/>
    <cellStyle name="Comma 2 2 2 3 3 2 2 2 3 2 3" xfId="11121" xr:uid="{1AE902F8-1F14-4B58-9BEA-491369101C8C}"/>
    <cellStyle name="Comma 2 2 2 3 3 2 2 2 3 2 3 2" xfId="26481" xr:uid="{C9AC60E1-B591-4DC1-8647-28239A433C2C}"/>
    <cellStyle name="Comma 2 2 2 3 3 2 2 2 3 2 4" xfId="18801" xr:uid="{9D3A3DA0-4BE6-4279-9312-74E514DA7550}"/>
    <cellStyle name="Comma 2 2 2 3 3 2 2 2 3 3" xfId="5361" xr:uid="{389AC43A-E810-4137-B68A-05A1D104B0DA}"/>
    <cellStyle name="Comma 2 2 2 3 3 2 2 2 3 3 2" xfId="13041" xr:uid="{0AEF95F9-70EE-4ED5-8014-193ADA086AD5}"/>
    <cellStyle name="Comma 2 2 2 3 3 2 2 2 3 3 2 2" xfId="28401" xr:uid="{4EF861EC-B6F9-4C80-AE2F-0E5661C435FB}"/>
    <cellStyle name="Comma 2 2 2 3 3 2 2 2 3 3 3" xfId="20721" xr:uid="{2159ADA6-8488-4AEB-83A0-C78138FBD364}"/>
    <cellStyle name="Comma 2 2 2 3 3 2 2 2 3 4" xfId="9201" xr:uid="{DB04DE96-A2EC-47B1-B095-783F0747B194}"/>
    <cellStyle name="Comma 2 2 2 3 3 2 2 2 3 4 2" xfId="24561" xr:uid="{43E5FA67-01D6-4EE9-955A-1AAB45061554}"/>
    <cellStyle name="Comma 2 2 2 3 3 2 2 2 3 5" xfId="16881" xr:uid="{49B8552C-A756-4D37-BA5C-2FDC178DA115}"/>
    <cellStyle name="Comma 2 2 2 3 3 2 2 2 4" xfId="2481" xr:uid="{DB053BB9-33D2-460B-BA8C-4A0CE7A21E51}"/>
    <cellStyle name="Comma 2 2 2 3 3 2 2 2 4 2" xfId="6321" xr:uid="{D2B2889C-11C5-4081-A2A4-D693F30A2790}"/>
    <cellStyle name="Comma 2 2 2 3 3 2 2 2 4 2 2" xfId="14001" xr:uid="{98D580B8-8624-4EA0-83A8-56BCA06071A1}"/>
    <cellStyle name="Comma 2 2 2 3 3 2 2 2 4 2 2 2" xfId="29361" xr:uid="{4C6D61E1-70CC-45E3-BD07-FEE45FE614BB}"/>
    <cellStyle name="Comma 2 2 2 3 3 2 2 2 4 2 3" xfId="21681" xr:uid="{CBA83298-D6FE-4B77-AF1F-BD94C0CC1207}"/>
    <cellStyle name="Comma 2 2 2 3 3 2 2 2 4 3" xfId="10161" xr:uid="{7664E6BF-705F-4A42-8216-B1A791486684}"/>
    <cellStyle name="Comma 2 2 2 3 3 2 2 2 4 3 2" xfId="25521" xr:uid="{8568EBAC-D9E3-4B53-99DD-88D69EE2C761}"/>
    <cellStyle name="Comma 2 2 2 3 3 2 2 2 4 4" xfId="17841" xr:uid="{4EB32699-AD7F-4EBD-AF4F-001DF74C4ACE}"/>
    <cellStyle name="Comma 2 2 2 3 3 2 2 2 5" xfId="4401" xr:uid="{6522AC4A-6D28-4360-9204-B6926B7B3BCD}"/>
    <cellStyle name="Comma 2 2 2 3 3 2 2 2 5 2" xfId="12081" xr:uid="{7C49CFCA-6CDB-4453-9166-CF5E6555DEB8}"/>
    <cellStyle name="Comma 2 2 2 3 3 2 2 2 5 2 2" xfId="27441" xr:uid="{0DFC8F4D-7C4B-4880-890C-9563F4A10E22}"/>
    <cellStyle name="Comma 2 2 2 3 3 2 2 2 5 3" xfId="19761" xr:uid="{51A2378F-3977-4AB2-9EC9-E926C6083263}"/>
    <cellStyle name="Comma 2 2 2 3 3 2 2 2 6" xfId="8241" xr:uid="{2A5DC459-76A3-4A54-8F16-0B187467B783}"/>
    <cellStyle name="Comma 2 2 2 3 3 2 2 2 6 2" xfId="23601" xr:uid="{12FBE86F-53D7-4981-A58B-D4EBE24868F8}"/>
    <cellStyle name="Comma 2 2 2 3 3 2 2 2 7" xfId="15921" xr:uid="{2895CF21-D3F2-41A0-B2C1-5DBD9DA63FB5}"/>
    <cellStyle name="Comma 2 2 2 3 3 2 2 3" xfId="801" xr:uid="{BF574012-AC54-41BA-8B8E-B2F99674DB0B}"/>
    <cellStyle name="Comma 2 2 2 3 3 2 2 3 2" xfId="1761" xr:uid="{EDCE19A7-1A10-45D6-8682-E222DFB7FC43}"/>
    <cellStyle name="Comma 2 2 2 3 3 2 2 3 2 2" xfId="3681" xr:uid="{52A13629-82B1-49F1-8213-A321FDD9444D}"/>
    <cellStyle name="Comma 2 2 2 3 3 2 2 3 2 2 2" xfId="7521" xr:uid="{03DDBA77-32E1-44FF-9FD3-4A99F06C6741}"/>
    <cellStyle name="Comma 2 2 2 3 3 2 2 3 2 2 2 2" xfId="15201" xr:uid="{22C4CE4F-DE7D-4FCC-B4DB-FFD2000954F4}"/>
    <cellStyle name="Comma 2 2 2 3 3 2 2 3 2 2 2 2 2" xfId="30561" xr:uid="{36A0E711-5E1F-464B-B798-9094863CAEDB}"/>
    <cellStyle name="Comma 2 2 2 3 3 2 2 3 2 2 2 3" xfId="22881" xr:uid="{6110FCF3-F8D4-4187-A1A6-F18437A0504C}"/>
    <cellStyle name="Comma 2 2 2 3 3 2 2 3 2 2 3" xfId="11361" xr:uid="{A8E98978-567B-464B-BD7B-683F21F9FD24}"/>
    <cellStyle name="Comma 2 2 2 3 3 2 2 3 2 2 3 2" xfId="26721" xr:uid="{B0ED545B-C661-4FA6-81EF-EF31AE1A2372}"/>
    <cellStyle name="Comma 2 2 2 3 3 2 2 3 2 2 4" xfId="19041" xr:uid="{2CAA1D2E-8E89-447F-9D2C-E23C97F26F26}"/>
    <cellStyle name="Comma 2 2 2 3 3 2 2 3 2 3" xfId="5601" xr:uid="{2B506828-E808-45C9-A183-9937721A0CCB}"/>
    <cellStyle name="Comma 2 2 2 3 3 2 2 3 2 3 2" xfId="13281" xr:uid="{FD573F57-8E1D-4432-B91E-E6E78BC2F988}"/>
    <cellStyle name="Comma 2 2 2 3 3 2 2 3 2 3 2 2" xfId="28641" xr:uid="{4AE42B63-421B-4843-9505-DFDB7D9BD242}"/>
    <cellStyle name="Comma 2 2 2 3 3 2 2 3 2 3 3" xfId="20961" xr:uid="{A4C3999B-DFF2-4DC8-9692-23F349D7C766}"/>
    <cellStyle name="Comma 2 2 2 3 3 2 2 3 2 4" xfId="9441" xr:uid="{65CFCD9B-035E-433D-AAC2-127BF6BABC31}"/>
    <cellStyle name="Comma 2 2 2 3 3 2 2 3 2 4 2" xfId="24801" xr:uid="{2A2D34B0-1D66-472B-8421-67F395E2261E}"/>
    <cellStyle name="Comma 2 2 2 3 3 2 2 3 2 5" xfId="17121" xr:uid="{35ED87D8-BC5C-47F7-B376-44606B51D160}"/>
    <cellStyle name="Comma 2 2 2 3 3 2 2 3 3" xfId="2721" xr:uid="{88B59AE7-A401-409A-8DDA-4AC74171869F}"/>
    <cellStyle name="Comma 2 2 2 3 3 2 2 3 3 2" xfId="6561" xr:uid="{60862F13-4AE7-47A8-AF3D-746B4BF5A918}"/>
    <cellStyle name="Comma 2 2 2 3 3 2 2 3 3 2 2" xfId="14241" xr:uid="{5FAC4CFB-A467-46AD-83F1-23A34595F388}"/>
    <cellStyle name="Comma 2 2 2 3 3 2 2 3 3 2 2 2" xfId="29601" xr:uid="{DA7463AF-615B-4AB4-9689-605DE7FA5358}"/>
    <cellStyle name="Comma 2 2 2 3 3 2 2 3 3 2 3" xfId="21921" xr:uid="{7DDFF2DF-1673-4783-8E0B-2DE72027C896}"/>
    <cellStyle name="Comma 2 2 2 3 3 2 2 3 3 3" xfId="10401" xr:uid="{C60E8B26-1036-45AB-A610-767E032AE531}"/>
    <cellStyle name="Comma 2 2 2 3 3 2 2 3 3 3 2" xfId="25761" xr:uid="{FBD4852D-E2C3-48AE-B7CE-10CFDF07712A}"/>
    <cellStyle name="Comma 2 2 2 3 3 2 2 3 3 4" xfId="18081" xr:uid="{CACC988B-5A40-40A1-8B3C-6B13ACC7A523}"/>
    <cellStyle name="Comma 2 2 2 3 3 2 2 3 4" xfId="4641" xr:uid="{FE11B199-2929-4EC8-85D1-AFC12ED95BBF}"/>
    <cellStyle name="Comma 2 2 2 3 3 2 2 3 4 2" xfId="12321" xr:uid="{394A9C0D-EE98-480C-AFA7-857272038B2F}"/>
    <cellStyle name="Comma 2 2 2 3 3 2 2 3 4 2 2" xfId="27681" xr:uid="{AEAB72DC-4A8F-4D0D-925D-983C17B76BD3}"/>
    <cellStyle name="Comma 2 2 2 3 3 2 2 3 4 3" xfId="20001" xr:uid="{8C6F0D7A-3019-4269-8FA9-99F8A67D3F8E}"/>
    <cellStyle name="Comma 2 2 2 3 3 2 2 3 5" xfId="8481" xr:uid="{71F1CD82-CE40-4A61-9AC4-B94E279D779E}"/>
    <cellStyle name="Comma 2 2 2 3 3 2 2 3 5 2" xfId="23841" xr:uid="{2525A9BE-F9A6-454A-AC4D-536AA2FF4B01}"/>
    <cellStyle name="Comma 2 2 2 3 3 2 2 3 6" xfId="16161" xr:uid="{2AFDCEB4-7743-454A-97F4-A22AE30EF292}"/>
    <cellStyle name="Comma 2 2 2 3 3 2 2 4" xfId="1281" xr:uid="{89B84CC0-44A9-4920-8DAC-7AA0E7BF4BDA}"/>
    <cellStyle name="Comma 2 2 2 3 3 2 2 4 2" xfId="3201" xr:uid="{9B04902F-90CE-4E21-B497-5C9B982FAA0D}"/>
    <cellStyle name="Comma 2 2 2 3 3 2 2 4 2 2" xfId="7041" xr:uid="{58A10767-B900-4C12-971C-9FF874A13B47}"/>
    <cellStyle name="Comma 2 2 2 3 3 2 2 4 2 2 2" xfId="14721" xr:uid="{C72ACF87-5498-49E7-8691-135FB48CC78E}"/>
    <cellStyle name="Comma 2 2 2 3 3 2 2 4 2 2 2 2" xfId="30081" xr:uid="{9E06C89F-9553-4344-87B6-07D072C5CFC0}"/>
    <cellStyle name="Comma 2 2 2 3 3 2 2 4 2 2 3" xfId="22401" xr:uid="{422D2D12-5B50-45A4-8B11-09D816F1067E}"/>
    <cellStyle name="Comma 2 2 2 3 3 2 2 4 2 3" xfId="10881" xr:uid="{0C2F4978-67E5-44F9-93A3-797069A8D656}"/>
    <cellStyle name="Comma 2 2 2 3 3 2 2 4 2 3 2" xfId="26241" xr:uid="{4A03BDB8-7520-4335-9B01-B1A0A9F63BFE}"/>
    <cellStyle name="Comma 2 2 2 3 3 2 2 4 2 4" xfId="18561" xr:uid="{B5840868-A199-4CB6-8941-39DD8144D06E}"/>
    <cellStyle name="Comma 2 2 2 3 3 2 2 4 3" xfId="5121" xr:uid="{CC253D02-4FEA-43DE-BD88-FA3D51B7FD80}"/>
    <cellStyle name="Comma 2 2 2 3 3 2 2 4 3 2" xfId="12801" xr:uid="{5B34CA70-F1C5-4C79-B583-1CC56281411E}"/>
    <cellStyle name="Comma 2 2 2 3 3 2 2 4 3 2 2" xfId="28161" xr:uid="{74C0C01E-858F-4B31-98FB-F31D4414E627}"/>
    <cellStyle name="Comma 2 2 2 3 3 2 2 4 3 3" xfId="20481" xr:uid="{ADECD322-1637-4070-8B19-647DEC14635D}"/>
    <cellStyle name="Comma 2 2 2 3 3 2 2 4 4" xfId="8961" xr:uid="{999FF49E-564B-4F0F-871A-21C6F1736742}"/>
    <cellStyle name="Comma 2 2 2 3 3 2 2 4 4 2" xfId="24321" xr:uid="{67BCDAE0-09B2-42DF-B7E2-3C5E65AE72E1}"/>
    <cellStyle name="Comma 2 2 2 3 3 2 2 4 5" xfId="16641" xr:uid="{1354D022-2A3A-4CCF-8892-8756E24DBE39}"/>
    <cellStyle name="Comma 2 2 2 3 3 2 2 5" xfId="2241" xr:uid="{31323011-FE05-4920-BBDA-60E0494975D0}"/>
    <cellStyle name="Comma 2 2 2 3 3 2 2 5 2" xfId="6081" xr:uid="{9E1F24A2-7D07-49FE-A0D4-16F5465E744C}"/>
    <cellStyle name="Comma 2 2 2 3 3 2 2 5 2 2" xfId="13761" xr:uid="{93FF4879-974E-4B9F-BD89-C81DFE5B10E8}"/>
    <cellStyle name="Comma 2 2 2 3 3 2 2 5 2 2 2" xfId="29121" xr:uid="{C98B00B6-CD9A-405D-8B7E-B1759B681C65}"/>
    <cellStyle name="Comma 2 2 2 3 3 2 2 5 2 3" xfId="21441" xr:uid="{7BC34A76-2011-45FB-8E02-7154DDB69A37}"/>
    <cellStyle name="Comma 2 2 2 3 3 2 2 5 3" xfId="9921" xr:uid="{B8E75996-3346-4FDC-9DE4-9641B7588F89}"/>
    <cellStyle name="Comma 2 2 2 3 3 2 2 5 3 2" xfId="25281" xr:uid="{A1D4E665-2C4C-4B2A-AEB3-567CA554CC6A}"/>
    <cellStyle name="Comma 2 2 2 3 3 2 2 5 4" xfId="17601" xr:uid="{AD78F9A4-F4A5-4C42-A261-B52D3D77DDCF}"/>
    <cellStyle name="Comma 2 2 2 3 3 2 2 6" xfId="4161" xr:uid="{9A3A8602-6615-4350-8DB6-92A18F6D6FB4}"/>
    <cellStyle name="Comma 2 2 2 3 3 2 2 6 2" xfId="11841" xr:uid="{54F2D91E-7180-4AF1-8360-D46F2F6C4201}"/>
    <cellStyle name="Comma 2 2 2 3 3 2 2 6 2 2" xfId="27201" xr:uid="{8B5C1FED-5A90-40F6-9D91-C2535D260E6D}"/>
    <cellStyle name="Comma 2 2 2 3 3 2 2 6 3" xfId="19521" xr:uid="{098A2A5E-B86C-4B40-8D47-2788FF345D1F}"/>
    <cellStyle name="Comma 2 2 2 3 3 2 2 7" xfId="8001" xr:uid="{D91072E4-C562-46DE-AF93-9B341C2B356E}"/>
    <cellStyle name="Comma 2 2 2 3 3 2 2 7 2" xfId="23361" xr:uid="{E2E56507-005A-4983-A8AF-1E9333506D18}"/>
    <cellStyle name="Comma 2 2 2 3 3 2 2 8" xfId="15681" xr:uid="{8F7FD07F-6848-4D5B-9005-4CB0D37E726E}"/>
    <cellStyle name="Comma 2 2 2 3 3 2 3" xfId="441" xr:uid="{53A3CB24-D324-4CAA-9430-4D713783D848}"/>
    <cellStyle name="Comma 2 2 2 3 3 2 3 2" xfId="921" xr:uid="{193550A2-9707-42E1-9167-6EE96A67AAEA}"/>
    <cellStyle name="Comma 2 2 2 3 3 2 3 2 2" xfId="1881" xr:uid="{F579B226-2067-4D85-B970-F8C8DBE45412}"/>
    <cellStyle name="Comma 2 2 2 3 3 2 3 2 2 2" xfId="3801" xr:uid="{244B88A7-4FC2-4E57-9252-69F1482F07F3}"/>
    <cellStyle name="Comma 2 2 2 3 3 2 3 2 2 2 2" xfId="7641" xr:uid="{FC1C0B21-71BE-45AE-B449-4BAF7AC7DB8A}"/>
    <cellStyle name="Comma 2 2 2 3 3 2 3 2 2 2 2 2" xfId="15321" xr:uid="{D1B3C4E1-1EC0-4E7A-AF10-FF74C41EC161}"/>
    <cellStyle name="Comma 2 2 2 3 3 2 3 2 2 2 2 2 2" xfId="30681" xr:uid="{79CC16FD-2BCF-4708-8959-E5E2B59D6B6C}"/>
    <cellStyle name="Comma 2 2 2 3 3 2 3 2 2 2 2 3" xfId="23001" xr:uid="{BE7C56A8-501A-40B1-BF21-2B484AE842E7}"/>
    <cellStyle name="Comma 2 2 2 3 3 2 3 2 2 2 3" xfId="11481" xr:uid="{91F8A6CD-9119-4B75-AB27-A3DB50343813}"/>
    <cellStyle name="Comma 2 2 2 3 3 2 3 2 2 2 3 2" xfId="26841" xr:uid="{0FBE7096-6DEC-4941-B647-25F321E8D7EC}"/>
    <cellStyle name="Comma 2 2 2 3 3 2 3 2 2 2 4" xfId="19161" xr:uid="{912EDFB2-9A24-46DE-8C28-1F51CB80D3CA}"/>
    <cellStyle name="Comma 2 2 2 3 3 2 3 2 2 3" xfId="5721" xr:uid="{D953454F-B26C-4BE5-BB30-2E3A3359D2EA}"/>
    <cellStyle name="Comma 2 2 2 3 3 2 3 2 2 3 2" xfId="13401" xr:uid="{832E738E-DFCD-4C59-9BF9-CC9599D3EA7E}"/>
    <cellStyle name="Comma 2 2 2 3 3 2 3 2 2 3 2 2" xfId="28761" xr:uid="{4059EE69-49DB-41D5-BA72-5075C0670873}"/>
    <cellStyle name="Comma 2 2 2 3 3 2 3 2 2 3 3" xfId="21081" xr:uid="{3CE9C017-4E4B-44C8-A0C3-B2503A2AB712}"/>
    <cellStyle name="Comma 2 2 2 3 3 2 3 2 2 4" xfId="9561" xr:uid="{504987EF-18C4-401B-AFD4-86F3F1ED0701}"/>
    <cellStyle name="Comma 2 2 2 3 3 2 3 2 2 4 2" xfId="24921" xr:uid="{DFE9DADE-A44D-45B1-80DE-0B9086A08BE2}"/>
    <cellStyle name="Comma 2 2 2 3 3 2 3 2 2 5" xfId="17241" xr:uid="{24D425C6-3B51-4EED-9EE3-D9B5247CE889}"/>
    <cellStyle name="Comma 2 2 2 3 3 2 3 2 3" xfId="2841" xr:uid="{DEC3F559-6E29-475D-B684-7C6D3AEAFD41}"/>
    <cellStyle name="Comma 2 2 2 3 3 2 3 2 3 2" xfId="6681" xr:uid="{8EAE5307-FEEB-4BCF-92B5-E7E82AEDABA4}"/>
    <cellStyle name="Comma 2 2 2 3 3 2 3 2 3 2 2" xfId="14361" xr:uid="{9AE0F65E-FB31-40D5-B482-584A36A6B4FD}"/>
    <cellStyle name="Comma 2 2 2 3 3 2 3 2 3 2 2 2" xfId="29721" xr:uid="{6596A459-95E0-4ED7-A3B0-1850CA4037D0}"/>
    <cellStyle name="Comma 2 2 2 3 3 2 3 2 3 2 3" xfId="22041" xr:uid="{4AC1EB7F-2196-4D37-A5D7-CA888F7F7892}"/>
    <cellStyle name="Comma 2 2 2 3 3 2 3 2 3 3" xfId="10521" xr:uid="{A636880A-0BA1-4954-BA4F-957D77FD7BE0}"/>
    <cellStyle name="Comma 2 2 2 3 3 2 3 2 3 3 2" xfId="25881" xr:uid="{44BBA73A-BA01-42E1-BBEA-A4BEC5A25A47}"/>
    <cellStyle name="Comma 2 2 2 3 3 2 3 2 3 4" xfId="18201" xr:uid="{5D3D1FF9-F645-475B-B54E-6C591B38E751}"/>
    <cellStyle name="Comma 2 2 2 3 3 2 3 2 4" xfId="4761" xr:uid="{212618FA-B6F7-4C07-9A6E-170B00CF9390}"/>
    <cellStyle name="Comma 2 2 2 3 3 2 3 2 4 2" xfId="12441" xr:uid="{381A22FB-D61B-4C3E-9BE4-6113F0F5FA94}"/>
    <cellStyle name="Comma 2 2 2 3 3 2 3 2 4 2 2" xfId="27801" xr:uid="{6A733A77-2958-4515-8D00-62FA5F1E4EC7}"/>
    <cellStyle name="Comma 2 2 2 3 3 2 3 2 4 3" xfId="20121" xr:uid="{A28A7BFF-0443-4260-A406-5902A3589B38}"/>
    <cellStyle name="Comma 2 2 2 3 3 2 3 2 5" xfId="8601" xr:uid="{23919268-C013-4A77-8F1C-950A5C524CC3}"/>
    <cellStyle name="Comma 2 2 2 3 3 2 3 2 5 2" xfId="23961" xr:uid="{EBCDB371-98AF-492A-9179-09FA434EFF1D}"/>
    <cellStyle name="Comma 2 2 2 3 3 2 3 2 6" xfId="16281" xr:uid="{8B096ED6-4F24-4807-8CB0-8BCE10309646}"/>
    <cellStyle name="Comma 2 2 2 3 3 2 3 3" xfId="1401" xr:uid="{B328BCD3-691B-42A0-8F1B-E9F3F1AF3037}"/>
    <cellStyle name="Comma 2 2 2 3 3 2 3 3 2" xfId="3321" xr:uid="{F7E16BF5-E339-437C-8F52-A60EF7537271}"/>
    <cellStyle name="Comma 2 2 2 3 3 2 3 3 2 2" xfId="7161" xr:uid="{AC9F8A49-C085-4646-AFDF-007DF7FD6A7E}"/>
    <cellStyle name="Comma 2 2 2 3 3 2 3 3 2 2 2" xfId="14841" xr:uid="{F5C5F0E8-6DE5-4498-9589-BB6C76CC3E73}"/>
    <cellStyle name="Comma 2 2 2 3 3 2 3 3 2 2 2 2" xfId="30201" xr:uid="{DA672879-3D16-4F42-850B-499AB9053BFE}"/>
    <cellStyle name="Comma 2 2 2 3 3 2 3 3 2 2 3" xfId="22521" xr:uid="{42C45799-039A-4DCD-B896-D3A1746E0B72}"/>
    <cellStyle name="Comma 2 2 2 3 3 2 3 3 2 3" xfId="11001" xr:uid="{4F67A492-A8A4-4357-8ABD-3B2FF9CA8587}"/>
    <cellStyle name="Comma 2 2 2 3 3 2 3 3 2 3 2" xfId="26361" xr:uid="{4ABF2742-46E5-4FE3-9F0F-1A5457DBD797}"/>
    <cellStyle name="Comma 2 2 2 3 3 2 3 3 2 4" xfId="18681" xr:uid="{5E514549-3716-41EB-B979-CB07FC650058}"/>
    <cellStyle name="Comma 2 2 2 3 3 2 3 3 3" xfId="5241" xr:uid="{8C30A217-F48C-4C64-AE54-19A8CB0152B2}"/>
    <cellStyle name="Comma 2 2 2 3 3 2 3 3 3 2" xfId="12921" xr:uid="{1B7EC541-353C-407E-83C7-9AA8E2BD797D}"/>
    <cellStyle name="Comma 2 2 2 3 3 2 3 3 3 2 2" xfId="28281" xr:uid="{C06C8A85-9454-443D-B5AB-4CC8D4C45372}"/>
    <cellStyle name="Comma 2 2 2 3 3 2 3 3 3 3" xfId="20601" xr:uid="{3D6ED18E-AB7B-48AC-97C9-5D616BF1C984}"/>
    <cellStyle name="Comma 2 2 2 3 3 2 3 3 4" xfId="9081" xr:uid="{DAF2423F-2DCB-415B-8052-8A704ECC824F}"/>
    <cellStyle name="Comma 2 2 2 3 3 2 3 3 4 2" xfId="24441" xr:uid="{99E35AEE-969D-4E1A-B88F-02AA1E73F3F7}"/>
    <cellStyle name="Comma 2 2 2 3 3 2 3 3 5" xfId="16761" xr:uid="{51A5EB29-1FFD-4A8C-99AC-2DC9D0B29B76}"/>
    <cellStyle name="Comma 2 2 2 3 3 2 3 4" xfId="2361" xr:uid="{975C4857-8672-449B-ABF8-84FC1CDA63B1}"/>
    <cellStyle name="Comma 2 2 2 3 3 2 3 4 2" xfId="6201" xr:uid="{D0FEB2E2-7820-4BA1-AB78-421F596A22B8}"/>
    <cellStyle name="Comma 2 2 2 3 3 2 3 4 2 2" xfId="13881" xr:uid="{8AE6E55E-9797-4F3D-9E6D-7BF1D52DEFA4}"/>
    <cellStyle name="Comma 2 2 2 3 3 2 3 4 2 2 2" xfId="29241" xr:uid="{8A13D394-0624-435F-98F5-F92D4A6E7896}"/>
    <cellStyle name="Comma 2 2 2 3 3 2 3 4 2 3" xfId="21561" xr:uid="{254E9A6B-FC67-4E18-BE4C-2786806F9E14}"/>
    <cellStyle name="Comma 2 2 2 3 3 2 3 4 3" xfId="10041" xr:uid="{CEB04A28-2AB9-4A41-A621-E157E51E5E10}"/>
    <cellStyle name="Comma 2 2 2 3 3 2 3 4 3 2" xfId="25401" xr:uid="{1B6B32AC-6892-4C56-87C8-8A7A89838143}"/>
    <cellStyle name="Comma 2 2 2 3 3 2 3 4 4" xfId="17721" xr:uid="{30B20CE9-02AF-4E86-BCEA-B81B19A16B86}"/>
    <cellStyle name="Comma 2 2 2 3 3 2 3 5" xfId="4281" xr:uid="{263D7139-0111-4616-BF84-311FC50619B4}"/>
    <cellStyle name="Comma 2 2 2 3 3 2 3 5 2" xfId="11961" xr:uid="{E28BAB7A-FCD3-452B-99FA-882DB4970633}"/>
    <cellStyle name="Comma 2 2 2 3 3 2 3 5 2 2" xfId="27321" xr:uid="{DC8B13C6-5FD6-4D0D-94C6-B15794463448}"/>
    <cellStyle name="Comma 2 2 2 3 3 2 3 5 3" xfId="19641" xr:uid="{4E32A35E-600F-463B-8370-782B2066C5B1}"/>
    <cellStyle name="Comma 2 2 2 3 3 2 3 6" xfId="8121" xr:uid="{44150C27-58C9-4986-AE41-925A58EBD73E}"/>
    <cellStyle name="Comma 2 2 2 3 3 2 3 6 2" xfId="23481" xr:uid="{4DF40B90-E5C5-49C3-8E56-9761ABC77324}"/>
    <cellStyle name="Comma 2 2 2 3 3 2 3 7" xfId="15801" xr:uid="{93BF0CAC-087E-4DBA-983A-2C6C7EC56D6F}"/>
    <cellStyle name="Comma 2 2 2 3 3 2 4" xfId="681" xr:uid="{679E2FC5-1B07-40A0-A659-F5ED4D6704CE}"/>
    <cellStyle name="Comma 2 2 2 3 3 2 4 2" xfId="1641" xr:uid="{8B5DDFBD-C92A-4B7C-A2AD-C02072C785B2}"/>
    <cellStyle name="Comma 2 2 2 3 3 2 4 2 2" xfId="3561" xr:uid="{12EF886C-516C-4FA5-A8A5-418C5301517C}"/>
    <cellStyle name="Comma 2 2 2 3 3 2 4 2 2 2" xfId="7401" xr:uid="{59E64D46-C0D0-44E9-B7A6-88AE3DA509BC}"/>
    <cellStyle name="Comma 2 2 2 3 3 2 4 2 2 2 2" xfId="15081" xr:uid="{1DE3205B-2A03-49BC-B8FA-0FE050DF5CDB}"/>
    <cellStyle name="Comma 2 2 2 3 3 2 4 2 2 2 2 2" xfId="30441" xr:uid="{42D383FD-44B6-4F26-AD0D-B5A109FE628E}"/>
    <cellStyle name="Comma 2 2 2 3 3 2 4 2 2 2 3" xfId="22761" xr:uid="{6CAC40B9-4F5C-41A8-A7D4-AD4AEFAC9C21}"/>
    <cellStyle name="Comma 2 2 2 3 3 2 4 2 2 3" xfId="11241" xr:uid="{3536B7BF-A9C8-4567-BD96-E6189A6C76E1}"/>
    <cellStyle name="Comma 2 2 2 3 3 2 4 2 2 3 2" xfId="26601" xr:uid="{FD8BA9D3-6FFB-4263-958B-A3592CA0D630}"/>
    <cellStyle name="Comma 2 2 2 3 3 2 4 2 2 4" xfId="18921" xr:uid="{D6B20332-CEB0-4F3E-B3E1-B3B663F4AB33}"/>
    <cellStyle name="Comma 2 2 2 3 3 2 4 2 3" xfId="5481" xr:uid="{F5C9F6D3-E4AB-4780-B278-CAAA38AD7B38}"/>
    <cellStyle name="Comma 2 2 2 3 3 2 4 2 3 2" xfId="13161" xr:uid="{F58BAD48-0573-4A41-B887-DFC69DCB0636}"/>
    <cellStyle name="Comma 2 2 2 3 3 2 4 2 3 2 2" xfId="28521" xr:uid="{953A0403-2324-40DD-866B-46CE8B6C2473}"/>
    <cellStyle name="Comma 2 2 2 3 3 2 4 2 3 3" xfId="20841" xr:uid="{2330BF88-4A43-4082-8F11-1C89CF43D1A9}"/>
    <cellStyle name="Comma 2 2 2 3 3 2 4 2 4" xfId="9321" xr:uid="{BD11BCC6-1C8C-4576-A3DC-6BE9F6266F51}"/>
    <cellStyle name="Comma 2 2 2 3 3 2 4 2 4 2" xfId="24681" xr:uid="{BB89F4FF-2026-4994-9E83-D527DB3F3521}"/>
    <cellStyle name="Comma 2 2 2 3 3 2 4 2 5" xfId="17001" xr:uid="{752E0018-8AAA-4D47-8D3E-C3F0901F66B6}"/>
    <cellStyle name="Comma 2 2 2 3 3 2 4 3" xfId="2601" xr:uid="{A4A9D44E-5F04-4F6D-9789-FB32BD96BC16}"/>
    <cellStyle name="Comma 2 2 2 3 3 2 4 3 2" xfId="6441" xr:uid="{8B6C9C22-FA44-4628-A61C-1685C05E457F}"/>
    <cellStyle name="Comma 2 2 2 3 3 2 4 3 2 2" xfId="14121" xr:uid="{AF52F4FD-BB79-4E98-BBFF-99DEC3F8F520}"/>
    <cellStyle name="Comma 2 2 2 3 3 2 4 3 2 2 2" xfId="29481" xr:uid="{4F691719-9C7B-47E3-ACD6-F45F2870E7D5}"/>
    <cellStyle name="Comma 2 2 2 3 3 2 4 3 2 3" xfId="21801" xr:uid="{357299E0-4D29-45D4-9ABB-0750FC73959F}"/>
    <cellStyle name="Comma 2 2 2 3 3 2 4 3 3" xfId="10281" xr:uid="{CBF9152B-BE18-43C0-AA38-FD743601954F}"/>
    <cellStyle name="Comma 2 2 2 3 3 2 4 3 3 2" xfId="25641" xr:uid="{5DF88ADC-C084-4CB4-9778-B197AB637B57}"/>
    <cellStyle name="Comma 2 2 2 3 3 2 4 3 4" xfId="17961" xr:uid="{BCD10166-7031-4784-A4CE-E804B3631BE1}"/>
    <cellStyle name="Comma 2 2 2 3 3 2 4 4" xfId="4521" xr:uid="{F8903F23-28C2-4DCB-BDE4-D65C56509C9C}"/>
    <cellStyle name="Comma 2 2 2 3 3 2 4 4 2" xfId="12201" xr:uid="{7511BA85-0AD8-4DB5-8DE2-378DC6371AFF}"/>
    <cellStyle name="Comma 2 2 2 3 3 2 4 4 2 2" xfId="27561" xr:uid="{1C7EDE72-69CD-458A-A306-926D59E8CD94}"/>
    <cellStyle name="Comma 2 2 2 3 3 2 4 4 3" xfId="19881" xr:uid="{C66CA957-80C0-4EAB-BABC-3D9DB991524E}"/>
    <cellStyle name="Comma 2 2 2 3 3 2 4 5" xfId="8361" xr:uid="{158B5946-6834-412F-B0AB-1A664B03B2A4}"/>
    <cellStyle name="Comma 2 2 2 3 3 2 4 5 2" xfId="23721" xr:uid="{8252A0D8-B8CA-4B5A-8907-F953BD9D97F3}"/>
    <cellStyle name="Comma 2 2 2 3 3 2 4 6" xfId="16041" xr:uid="{F99C69F0-42AE-4452-B22F-D19DF2768890}"/>
    <cellStyle name="Comma 2 2 2 3 3 2 5" xfId="1161" xr:uid="{FAEE3983-0396-4569-A17A-97904774080C}"/>
    <cellStyle name="Comma 2 2 2 3 3 2 5 2" xfId="3081" xr:uid="{6141F8AA-8025-4BEC-9443-3FFB36D8E7DD}"/>
    <cellStyle name="Comma 2 2 2 3 3 2 5 2 2" xfId="6921" xr:uid="{3B6EB2FA-11D9-4F46-8CFA-DF3597C390A9}"/>
    <cellStyle name="Comma 2 2 2 3 3 2 5 2 2 2" xfId="14601" xr:uid="{E878B91D-ACD9-40F8-9F23-99EDE649482C}"/>
    <cellStyle name="Comma 2 2 2 3 3 2 5 2 2 2 2" xfId="29961" xr:uid="{C44AB416-210B-442B-BEEA-2170CF373F50}"/>
    <cellStyle name="Comma 2 2 2 3 3 2 5 2 2 3" xfId="22281" xr:uid="{80D0689A-F45F-4CBA-9D1B-A928AE638926}"/>
    <cellStyle name="Comma 2 2 2 3 3 2 5 2 3" xfId="10761" xr:uid="{61888122-6B83-4121-98D0-E8AB8D619DEA}"/>
    <cellStyle name="Comma 2 2 2 3 3 2 5 2 3 2" xfId="26121" xr:uid="{1BF9E8A5-3013-4B23-B8EF-45758A479680}"/>
    <cellStyle name="Comma 2 2 2 3 3 2 5 2 4" xfId="18441" xr:uid="{CCC9ECB2-8A34-4277-A3BF-6AEB0F2EBAA2}"/>
    <cellStyle name="Comma 2 2 2 3 3 2 5 3" xfId="5001" xr:uid="{A68A24EB-8D2E-4A4E-AFF5-B05E01B61909}"/>
    <cellStyle name="Comma 2 2 2 3 3 2 5 3 2" xfId="12681" xr:uid="{0C14DCE9-7C07-4D88-82CA-D0054068F04C}"/>
    <cellStyle name="Comma 2 2 2 3 3 2 5 3 2 2" xfId="28041" xr:uid="{B212EBE3-8528-4568-94A7-4EA63EED4258}"/>
    <cellStyle name="Comma 2 2 2 3 3 2 5 3 3" xfId="20361" xr:uid="{2EB9B677-FF32-47E3-9112-61560680B175}"/>
    <cellStyle name="Comma 2 2 2 3 3 2 5 4" xfId="8841" xr:uid="{83C75552-0442-47E1-A1EE-05AB57953F66}"/>
    <cellStyle name="Comma 2 2 2 3 3 2 5 4 2" xfId="24201" xr:uid="{20496D50-7F6E-424A-B60C-C48A6B721C9A}"/>
    <cellStyle name="Comma 2 2 2 3 3 2 5 5" xfId="16521" xr:uid="{FB57B7A5-3422-495A-95B4-BE4860706543}"/>
    <cellStyle name="Comma 2 2 2 3 3 2 6" xfId="2121" xr:uid="{C5711094-F6E1-45E2-9FFA-EB5944BF7800}"/>
    <cellStyle name="Comma 2 2 2 3 3 2 6 2" xfId="5961" xr:uid="{C0A8D529-987B-45DC-833B-5B4CDD9F7351}"/>
    <cellStyle name="Comma 2 2 2 3 3 2 6 2 2" xfId="13641" xr:uid="{0E8757DE-C8B3-43ED-BEDC-74AF8C4D3365}"/>
    <cellStyle name="Comma 2 2 2 3 3 2 6 2 2 2" xfId="29001" xr:uid="{71562638-EFF5-4260-9C2B-3C51F33D2E97}"/>
    <cellStyle name="Comma 2 2 2 3 3 2 6 2 3" xfId="21321" xr:uid="{70AE4C0B-3D78-49F5-9A76-D983CD0E35C3}"/>
    <cellStyle name="Comma 2 2 2 3 3 2 6 3" xfId="9801" xr:uid="{8DE0B786-B37F-4F65-A3B6-6E16507F6E83}"/>
    <cellStyle name="Comma 2 2 2 3 3 2 6 3 2" xfId="25161" xr:uid="{BCBBF606-5EC9-41C9-B36C-26A6B8A2AB73}"/>
    <cellStyle name="Comma 2 2 2 3 3 2 6 4" xfId="17481" xr:uid="{AD6447FF-3B48-4EBA-BFC9-09F3A1CB5111}"/>
    <cellStyle name="Comma 2 2 2 3 3 2 7" xfId="4041" xr:uid="{9091F971-6DAD-4BCD-B9FF-1CAA9E205058}"/>
    <cellStyle name="Comma 2 2 2 3 3 2 7 2" xfId="11721" xr:uid="{3DECA887-8324-4F7D-95F1-013A74211720}"/>
    <cellStyle name="Comma 2 2 2 3 3 2 7 2 2" xfId="27081" xr:uid="{2941D14D-AFFA-4525-92AE-1060134A5051}"/>
    <cellStyle name="Comma 2 2 2 3 3 2 7 3" xfId="19401" xr:uid="{692D1428-8369-4C3C-B3A4-4F42598E8A73}"/>
    <cellStyle name="Comma 2 2 2 3 3 2 8" xfId="7881" xr:uid="{05B05D5D-AFFD-4551-8B77-54D729C1DF8C}"/>
    <cellStyle name="Comma 2 2 2 3 3 2 8 2" xfId="23241" xr:uid="{3C599CC6-F988-4069-B8D3-00CB813FEEA7}"/>
    <cellStyle name="Comma 2 2 2 3 3 2 9" xfId="15561" xr:uid="{E5A2B63E-15FE-4E44-A2A1-B3C503020352}"/>
    <cellStyle name="Comma 2 2 2 3 3 3" xfId="261" xr:uid="{2EE48BE0-4938-4500-8933-51BF3926B60B}"/>
    <cellStyle name="Comma 2 2 2 3 3 3 2" xfId="501" xr:uid="{F9D15582-72B4-4EEB-8454-B5F89895FCB3}"/>
    <cellStyle name="Comma 2 2 2 3 3 3 2 2" xfId="981" xr:uid="{30FD7A58-2B11-4E81-910A-196E052E62A9}"/>
    <cellStyle name="Comma 2 2 2 3 3 3 2 2 2" xfId="1941" xr:uid="{09D742D8-8FBF-41B7-A613-D420E2DB103E}"/>
    <cellStyle name="Comma 2 2 2 3 3 3 2 2 2 2" xfId="3861" xr:uid="{694AF161-3EB7-454F-AA50-161771F9CC8C}"/>
    <cellStyle name="Comma 2 2 2 3 3 3 2 2 2 2 2" xfId="7701" xr:uid="{8F450AB6-114F-4A2E-BE5E-2D3D3A9C7637}"/>
    <cellStyle name="Comma 2 2 2 3 3 3 2 2 2 2 2 2" xfId="15381" xr:uid="{69C4104E-71D7-4CA1-92DB-34C3644892C0}"/>
    <cellStyle name="Comma 2 2 2 3 3 3 2 2 2 2 2 2 2" xfId="30741" xr:uid="{A2DD6B0D-88DD-4E98-A321-889EE335A04C}"/>
    <cellStyle name="Comma 2 2 2 3 3 3 2 2 2 2 2 3" xfId="23061" xr:uid="{8DE00E59-5F09-4815-B473-F95ACF47AFB1}"/>
    <cellStyle name="Comma 2 2 2 3 3 3 2 2 2 2 3" xfId="11541" xr:uid="{C229B862-47F3-443A-B54E-C8C6A755AC98}"/>
    <cellStyle name="Comma 2 2 2 3 3 3 2 2 2 2 3 2" xfId="26901" xr:uid="{5BD38395-8E35-4A89-A6DB-EB24E9681EA2}"/>
    <cellStyle name="Comma 2 2 2 3 3 3 2 2 2 2 4" xfId="19221" xr:uid="{ED49AAC9-FF9B-4706-BB9F-2F8BA9E3142C}"/>
    <cellStyle name="Comma 2 2 2 3 3 3 2 2 2 3" xfId="5781" xr:uid="{233BD3D3-EEC1-4DFF-B7E1-0DAF20AD1C7F}"/>
    <cellStyle name="Comma 2 2 2 3 3 3 2 2 2 3 2" xfId="13461" xr:uid="{ED155954-81F5-4A21-9EF3-5C84941FDBFD}"/>
    <cellStyle name="Comma 2 2 2 3 3 3 2 2 2 3 2 2" xfId="28821" xr:uid="{903407C9-B2C2-4A2D-919A-3D02DADF65B9}"/>
    <cellStyle name="Comma 2 2 2 3 3 3 2 2 2 3 3" xfId="21141" xr:uid="{863AF280-B4E7-4B59-ABE6-A15C4CA6CA32}"/>
    <cellStyle name="Comma 2 2 2 3 3 3 2 2 2 4" xfId="9621" xr:uid="{C480F55B-9DB1-4EF3-BD96-5A49F3A69AF1}"/>
    <cellStyle name="Comma 2 2 2 3 3 3 2 2 2 4 2" xfId="24981" xr:uid="{4672B769-4C20-4384-ADFB-D8E9ECA99201}"/>
    <cellStyle name="Comma 2 2 2 3 3 3 2 2 2 5" xfId="17301" xr:uid="{8725F8F8-4E22-4A5E-AE25-1EABC7088607}"/>
    <cellStyle name="Comma 2 2 2 3 3 3 2 2 3" xfId="2901" xr:uid="{30CDF94A-FB4A-4029-8FDE-760729D2663F}"/>
    <cellStyle name="Comma 2 2 2 3 3 3 2 2 3 2" xfId="6741" xr:uid="{D45EF068-3F39-4300-91FD-AAC9A788B18D}"/>
    <cellStyle name="Comma 2 2 2 3 3 3 2 2 3 2 2" xfId="14421" xr:uid="{5FB07059-3AEB-40E1-BDAC-DDF43F8FD542}"/>
    <cellStyle name="Comma 2 2 2 3 3 3 2 2 3 2 2 2" xfId="29781" xr:uid="{F9F69DC0-2443-40AA-844C-7A666BD11F60}"/>
    <cellStyle name="Comma 2 2 2 3 3 3 2 2 3 2 3" xfId="22101" xr:uid="{A1A5D29C-81D7-4A1C-923F-E21A2609F73C}"/>
    <cellStyle name="Comma 2 2 2 3 3 3 2 2 3 3" xfId="10581" xr:uid="{9B3425DD-F040-4B0D-BF73-D2467095BEAF}"/>
    <cellStyle name="Comma 2 2 2 3 3 3 2 2 3 3 2" xfId="25941" xr:uid="{60BD39F7-E7ED-4D06-81F8-46158C19231A}"/>
    <cellStyle name="Comma 2 2 2 3 3 3 2 2 3 4" xfId="18261" xr:uid="{55CD75E5-3BF9-418C-9D4C-4E9A6592F475}"/>
    <cellStyle name="Comma 2 2 2 3 3 3 2 2 4" xfId="4821" xr:uid="{56F05F18-0516-46FD-99BF-222D4DD342F0}"/>
    <cellStyle name="Comma 2 2 2 3 3 3 2 2 4 2" xfId="12501" xr:uid="{9C0AC1E3-CD84-4530-A928-365F84EA3B6F}"/>
    <cellStyle name="Comma 2 2 2 3 3 3 2 2 4 2 2" xfId="27861" xr:uid="{25ED02C7-26D6-4F44-BBB9-D6D7D5AA19F9}"/>
    <cellStyle name="Comma 2 2 2 3 3 3 2 2 4 3" xfId="20181" xr:uid="{AF70BFCF-B71F-470E-8978-52C031C1B9F5}"/>
    <cellStyle name="Comma 2 2 2 3 3 3 2 2 5" xfId="8661" xr:uid="{8210C860-7173-43F6-AC19-2C639B2EC21F}"/>
    <cellStyle name="Comma 2 2 2 3 3 3 2 2 5 2" xfId="24021" xr:uid="{D6009D5E-FBC2-43A4-9D4C-DA37DFE2EE70}"/>
    <cellStyle name="Comma 2 2 2 3 3 3 2 2 6" xfId="16341" xr:uid="{14DD04D3-E3D4-4F9E-B5ED-927E44A69593}"/>
    <cellStyle name="Comma 2 2 2 3 3 3 2 3" xfId="1461" xr:uid="{CAE4DC8C-1F7F-4941-8B6C-9C8EAA8E2A7F}"/>
    <cellStyle name="Comma 2 2 2 3 3 3 2 3 2" xfId="3381" xr:uid="{8BB350DA-13FB-4C2F-A1E0-98D3C4FB7613}"/>
    <cellStyle name="Comma 2 2 2 3 3 3 2 3 2 2" xfId="7221" xr:uid="{C1E3EAED-635B-45E0-8241-38DBCB03D267}"/>
    <cellStyle name="Comma 2 2 2 3 3 3 2 3 2 2 2" xfId="14901" xr:uid="{FD8B24AA-2A8C-4F47-A9C6-4CC65B317D0F}"/>
    <cellStyle name="Comma 2 2 2 3 3 3 2 3 2 2 2 2" xfId="30261" xr:uid="{7AC9A4A9-0101-4BF5-86E8-9CDF4AECAB57}"/>
    <cellStyle name="Comma 2 2 2 3 3 3 2 3 2 2 3" xfId="22581" xr:uid="{5E4172F1-8BD7-468D-BB37-9ABFB8410E87}"/>
    <cellStyle name="Comma 2 2 2 3 3 3 2 3 2 3" xfId="11061" xr:uid="{BD9915C3-DA60-4597-B830-35ACD592534A}"/>
    <cellStyle name="Comma 2 2 2 3 3 3 2 3 2 3 2" xfId="26421" xr:uid="{29EDE461-219A-403E-B4B6-CFA3772CCC85}"/>
    <cellStyle name="Comma 2 2 2 3 3 3 2 3 2 4" xfId="18741" xr:uid="{3AB356A7-42CC-412F-BFE0-1E7E35C4DE1A}"/>
    <cellStyle name="Comma 2 2 2 3 3 3 2 3 3" xfId="5301" xr:uid="{7489553A-D055-4618-AAF6-2A9456270E06}"/>
    <cellStyle name="Comma 2 2 2 3 3 3 2 3 3 2" xfId="12981" xr:uid="{5E901914-5F3D-45BC-B284-D62DDC735659}"/>
    <cellStyle name="Comma 2 2 2 3 3 3 2 3 3 2 2" xfId="28341" xr:uid="{DE5969B9-E224-4EC1-B6A0-F04A0F35338B}"/>
    <cellStyle name="Comma 2 2 2 3 3 3 2 3 3 3" xfId="20661" xr:uid="{7A71D027-D71D-433F-A10C-D59906D62F47}"/>
    <cellStyle name="Comma 2 2 2 3 3 3 2 3 4" xfId="9141" xr:uid="{8BE82D99-7896-48D6-B308-66B710302305}"/>
    <cellStyle name="Comma 2 2 2 3 3 3 2 3 4 2" xfId="24501" xr:uid="{47401F55-358B-4F3A-9F95-815A8BED4DA2}"/>
    <cellStyle name="Comma 2 2 2 3 3 3 2 3 5" xfId="16821" xr:uid="{F03AA8C9-AC42-4456-9E56-0E3F16B5DA92}"/>
    <cellStyle name="Comma 2 2 2 3 3 3 2 4" xfId="2421" xr:uid="{DAEFB613-2379-4EE7-ACD0-DAF4CAE30D7E}"/>
    <cellStyle name="Comma 2 2 2 3 3 3 2 4 2" xfId="6261" xr:uid="{095D69CD-AF23-40A4-9526-BB7AE122C54A}"/>
    <cellStyle name="Comma 2 2 2 3 3 3 2 4 2 2" xfId="13941" xr:uid="{16C3BEBA-37BB-4D15-A3D5-A8AE4089A6C2}"/>
    <cellStyle name="Comma 2 2 2 3 3 3 2 4 2 2 2" xfId="29301" xr:uid="{04F21D6F-85C8-42FF-B86E-8B0CDD0D574E}"/>
    <cellStyle name="Comma 2 2 2 3 3 3 2 4 2 3" xfId="21621" xr:uid="{5252558B-9DB3-4097-B28D-CF4C99A86EFA}"/>
    <cellStyle name="Comma 2 2 2 3 3 3 2 4 3" xfId="10101" xr:uid="{F5599EB9-D8D9-4381-9CCB-B59C06C435CA}"/>
    <cellStyle name="Comma 2 2 2 3 3 3 2 4 3 2" xfId="25461" xr:uid="{34D79F4F-9CD4-4A15-B210-55E5120AA931}"/>
    <cellStyle name="Comma 2 2 2 3 3 3 2 4 4" xfId="17781" xr:uid="{DA1192CA-C957-44AB-BBF3-90C885D24DD3}"/>
    <cellStyle name="Comma 2 2 2 3 3 3 2 5" xfId="4341" xr:uid="{6DDC4ED1-EE88-443E-9EBB-7FF14B760624}"/>
    <cellStyle name="Comma 2 2 2 3 3 3 2 5 2" xfId="12021" xr:uid="{E6E8172E-EECE-44C8-A4E9-EAB3EB9DB7A4}"/>
    <cellStyle name="Comma 2 2 2 3 3 3 2 5 2 2" xfId="27381" xr:uid="{F21AE373-292A-4877-8963-6D8BF335ADFC}"/>
    <cellStyle name="Comma 2 2 2 3 3 3 2 5 3" xfId="19701" xr:uid="{7F676B14-5FF4-4FA3-98AD-7744AC0F00C4}"/>
    <cellStyle name="Comma 2 2 2 3 3 3 2 6" xfId="8181" xr:uid="{3820DB07-8D5F-4906-AC5E-D4984579E8F2}"/>
    <cellStyle name="Comma 2 2 2 3 3 3 2 6 2" xfId="23541" xr:uid="{FCF2D4B9-59DE-42CD-80C4-B329C7BBFA15}"/>
    <cellStyle name="Comma 2 2 2 3 3 3 2 7" xfId="15861" xr:uid="{B5183C73-9CE1-4F5B-9ECD-9FE74F1D311C}"/>
    <cellStyle name="Comma 2 2 2 3 3 3 3" xfId="741" xr:uid="{EB22DEF1-8433-42FE-889A-F04E9E6A325C}"/>
    <cellStyle name="Comma 2 2 2 3 3 3 3 2" xfId="1701" xr:uid="{507B99E7-D44E-4450-97E8-981C41B4928B}"/>
    <cellStyle name="Comma 2 2 2 3 3 3 3 2 2" xfId="3621" xr:uid="{D4954105-C84A-4023-9671-C8E89D7BE7DA}"/>
    <cellStyle name="Comma 2 2 2 3 3 3 3 2 2 2" xfId="7461" xr:uid="{F63D6540-530C-43B7-8F28-A27CEB5D9D9F}"/>
    <cellStyle name="Comma 2 2 2 3 3 3 3 2 2 2 2" xfId="15141" xr:uid="{FFB6409F-E9CC-4F85-9ACE-6E9FAD35AE99}"/>
    <cellStyle name="Comma 2 2 2 3 3 3 3 2 2 2 2 2" xfId="30501" xr:uid="{BC0DA6B2-EBAE-4E6D-9B34-CED6D63C004E}"/>
    <cellStyle name="Comma 2 2 2 3 3 3 3 2 2 2 3" xfId="22821" xr:uid="{42F8C44A-981B-46F6-9A3E-AE902218F5FA}"/>
    <cellStyle name="Comma 2 2 2 3 3 3 3 2 2 3" xfId="11301" xr:uid="{B5092CA4-40E2-4D49-BF2B-455DDA0EF3D9}"/>
    <cellStyle name="Comma 2 2 2 3 3 3 3 2 2 3 2" xfId="26661" xr:uid="{96FABDD9-70C7-4567-9C4E-48C042508B65}"/>
    <cellStyle name="Comma 2 2 2 3 3 3 3 2 2 4" xfId="18981" xr:uid="{DD6B47BD-A8DC-4CD8-BD0B-CC796DA5EB28}"/>
    <cellStyle name="Comma 2 2 2 3 3 3 3 2 3" xfId="5541" xr:uid="{F705FB0C-0990-4AFE-B49C-0DB85333C449}"/>
    <cellStyle name="Comma 2 2 2 3 3 3 3 2 3 2" xfId="13221" xr:uid="{A9598489-E39A-4BE8-8D57-127347C852A4}"/>
    <cellStyle name="Comma 2 2 2 3 3 3 3 2 3 2 2" xfId="28581" xr:uid="{561DCB7F-624C-48DA-B249-091E09B8BBD1}"/>
    <cellStyle name="Comma 2 2 2 3 3 3 3 2 3 3" xfId="20901" xr:uid="{02164986-C0E7-4CDB-87F2-E8D52D0E0E5B}"/>
    <cellStyle name="Comma 2 2 2 3 3 3 3 2 4" xfId="9381" xr:uid="{A71FF0C2-D87C-42A8-AF4A-4987383CF820}"/>
    <cellStyle name="Comma 2 2 2 3 3 3 3 2 4 2" xfId="24741" xr:uid="{9A18AAEA-AD27-48F3-91FA-172794429746}"/>
    <cellStyle name="Comma 2 2 2 3 3 3 3 2 5" xfId="17061" xr:uid="{CDE140D8-8684-4C02-ACB4-547B60BC1D86}"/>
    <cellStyle name="Comma 2 2 2 3 3 3 3 3" xfId="2661" xr:uid="{94673703-F88B-481C-814A-139DDD1D520A}"/>
    <cellStyle name="Comma 2 2 2 3 3 3 3 3 2" xfId="6501" xr:uid="{29C472D4-1B12-4327-A452-F2394ECD583C}"/>
    <cellStyle name="Comma 2 2 2 3 3 3 3 3 2 2" xfId="14181" xr:uid="{15FB566B-9731-4825-B0D0-F94B2ED18D6E}"/>
    <cellStyle name="Comma 2 2 2 3 3 3 3 3 2 2 2" xfId="29541" xr:uid="{32375EA3-E5BC-46E0-AEAC-7A1FD616D3E9}"/>
    <cellStyle name="Comma 2 2 2 3 3 3 3 3 2 3" xfId="21861" xr:uid="{DA9A2C4F-3DA9-463C-B1A9-B7C248BD0686}"/>
    <cellStyle name="Comma 2 2 2 3 3 3 3 3 3" xfId="10341" xr:uid="{AB13570B-B8A7-4CA9-967A-AA53273C1741}"/>
    <cellStyle name="Comma 2 2 2 3 3 3 3 3 3 2" xfId="25701" xr:uid="{951F6D36-BFC8-4ED5-B29B-489AB3373602}"/>
    <cellStyle name="Comma 2 2 2 3 3 3 3 3 4" xfId="18021" xr:uid="{BC697BB7-8F1B-4F04-A568-4BB9122FE2F1}"/>
    <cellStyle name="Comma 2 2 2 3 3 3 3 4" xfId="4581" xr:uid="{6E8B82B7-A73B-4E39-A122-40175F871DA6}"/>
    <cellStyle name="Comma 2 2 2 3 3 3 3 4 2" xfId="12261" xr:uid="{4AA5619A-BAE1-46C1-9715-D722AA0BB191}"/>
    <cellStyle name="Comma 2 2 2 3 3 3 3 4 2 2" xfId="27621" xr:uid="{8E65CAD5-6C86-4B3E-B059-DDA76B2C2E28}"/>
    <cellStyle name="Comma 2 2 2 3 3 3 3 4 3" xfId="19941" xr:uid="{A6E8E6F6-982E-4CB0-8CC3-C94D68CF9753}"/>
    <cellStyle name="Comma 2 2 2 3 3 3 3 5" xfId="8421" xr:uid="{6D30EF37-6DF9-4970-9652-4D0343521116}"/>
    <cellStyle name="Comma 2 2 2 3 3 3 3 5 2" xfId="23781" xr:uid="{ABFAD006-EC21-43BA-8406-7DBCE5735126}"/>
    <cellStyle name="Comma 2 2 2 3 3 3 3 6" xfId="16101" xr:uid="{523965E9-83EF-4DD6-81C5-147DBDA166F8}"/>
    <cellStyle name="Comma 2 2 2 3 3 3 4" xfId="1221" xr:uid="{15F37C00-EB56-494E-8241-22B094D22269}"/>
    <cellStyle name="Comma 2 2 2 3 3 3 4 2" xfId="3141" xr:uid="{EF761131-68D6-485E-A714-59CE9DC08412}"/>
    <cellStyle name="Comma 2 2 2 3 3 3 4 2 2" xfId="6981" xr:uid="{A0DB5CA3-C4B4-42B4-9683-7B59DF0A6D0E}"/>
    <cellStyle name="Comma 2 2 2 3 3 3 4 2 2 2" xfId="14661" xr:uid="{788D251B-1924-49CB-AD80-1FFCFA1804F7}"/>
    <cellStyle name="Comma 2 2 2 3 3 3 4 2 2 2 2" xfId="30021" xr:uid="{B9247338-207B-42DF-BF3B-97C0158DC098}"/>
    <cellStyle name="Comma 2 2 2 3 3 3 4 2 2 3" xfId="22341" xr:uid="{D6FF0164-8CDC-40AB-93F4-7FDE1BF85D25}"/>
    <cellStyle name="Comma 2 2 2 3 3 3 4 2 3" xfId="10821" xr:uid="{9D8AF11E-7673-4C33-BD55-4E8F52659B99}"/>
    <cellStyle name="Comma 2 2 2 3 3 3 4 2 3 2" xfId="26181" xr:uid="{ECD7D17A-1B23-4BB3-BEA0-66F5659FAC24}"/>
    <cellStyle name="Comma 2 2 2 3 3 3 4 2 4" xfId="18501" xr:uid="{FCD116C0-9495-46DA-8A89-A818E9DAAF87}"/>
    <cellStyle name="Comma 2 2 2 3 3 3 4 3" xfId="5061" xr:uid="{FFD908F9-4ADF-44FB-807E-E8EF3C313E45}"/>
    <cellStyle name="Comma 2 2 2 3 3 3 4 3 2" xfId="12741" xr:uid="{77400747-1580-4D9F-997E-5B61622A0F0C}"/>
    <cellStyle name="Comma 2 2 2 3 3 3 4 3 2 2" xfId="28101" xr:uid="{A0223902-A946-4B91-960D-7263C3A7E060}"/>
    <cellStyle name="Comma 2 2 2 3 3 3 4 3 3" xfId="20421" xr:uid="{9EE7DBAE-3263-4911-9192-38626957FD3B}"/>
    <cellStyle name="Comma 2 2 2 3 3 3 4 4" xfId="8901" xr:uid="{DE5CA8C6-0406-48C6-B56C-F939D7118C28}"/>
    <cellStyle name="Comma 2 2 2 3 3 3 4 4 2" xfId="24261" xr:uid="{71E5A3AF-1C25-4809-978D-0602122F81EB}"/>
    <cellStyle name="Comma 2 2 2 3 3 3 4 5" xfId="16581" xr:uid="{5D3A20AD-8390-4CC3-BE06-5D8FDC85E7F5}"/>
    <cellStyle name="Comma 2 2 2 3 3 3 5" xfId="2181" xr:uid="{84D5B921-008F-435A-92FE-564206F07511}"/>
    <cellStyle name="Comma 2 2 2 3 3 3 5 2" xfId="6021" xr:uid="{6FEA03B0-DB42-4B03-B149-BC14DE5A314A}"/>
    <cellStyle name="Comma 2 2 2 3 3 3 5 2 2" xfId="13701" xr:uid="{172C610E-3605-454A-B1E5-33F9BD57D2C2}"/>
    <cellStyle name="Comma 2 2 2 3 3 3 5 2 2 2" xfId="29061" xr:uid="{B384D674-4B90-4200-9A3E-FAA0FF28F40D}"/>
    <cellStyle name="Comma 2 2 2 3 3 3 5 2 3" xfId="21381" xr:uid="{E9F8547D-10FD-44D1-B639-F2C3E09DED08}"/>
    <cellStyle name="Comma 2 2 2 3 3 3 5 3" xfId="9861" xr:uid="{44EFE780-768B-4638-B4C1-AFAE031A3EF6}"/>
    <cellStyle name="Comma 2 2 2 3 3 3 5 3 2" xfId="25221" xr:uid="{02BA00B9-1842-427D-AA80-35BC587208B3}"/>
    <cellStyle name="Comma 2 2 2 3 3 3 5 4" xfId="17541" xr:uid="{0AFFFFB6-1423-4355-9C01-5D3D0C1E926C}"/>
    <cellStyle name="Comma 2 2 2 3 3 3 6" xfId="4101" xr:uid="{580AB1E0-5EC6-410B-BB8F-57F61F09E3E0}"/>
    <cellStyle name="Comma 2 2 2 3 3 3 6 2" xfId="11781" xr:uid="{AF4E4F47-6765-4D56-80BF-1A3EF4ACCE6B}"/>
    <cellStyle name="Comma 2 2 2 3 3 3 6 2 2" xfId="27141" xr:uid="{F03D74F8-2F6E-4F97-AEC1-D2117962BBA6}"/>
    <cellStyle name="Comma 2 2 2 3 3 3 6 3" xfId="19461" xr:uid="{E979EAD0-A075-459C-B8E9-7F0C9D4C7C24}"/>
    <cellStyle name="Comma 2 2 2 3 3 3 7" xfId="7941" xr:uid="{CD9E9ABD-2068-4D39-A0E8-DDF46F83752A}"/>
    <cellStyle name="Comma 2 2 2 3 3 3 7 2" xfId="23301" xr:uid="{92BD09EC-2E53-4106-A0D9-E66BDDC2CD36}"/>
    <cellStyle name="Comma 2 2 2 3 3 3 8" xfId="15621" xr:uid="{CBC3E0EE-D9CB-4CF4-A1B7-CD8F8897A1CD}"/>
    <cellStyle name="Comma 2 2 2 3 3 4" xfId="381" xr:uid="{ADBA6FE1-3309-489F-ABCC-406EB30D74FD}"/>
    <cellStyle name="Comma 2 2 2 3 3 4 2" xfId="861" xr:uid="{46B977C6-A07A-4290-A6DA-5E2E2F902F55}"/>
    <cellStyle name="Comma 2 2 2 3 3 4 2 2" xfId="1821" xr:uid="{35DEDADC-C1AD-4A55-ACED-8A8967A94724}"/>
    <cellStyle name="Comma 2 2 2 3 3 4 2 2 2" xfId="3741" xr:uid="{A15537D7-BC78-4A0F-AE68-9DB3AADA393D}"/>
    <cellStyle name="Comma 2 2 2 3 3 4 2 2 2 2" xfId="7581" xr:uid="{2612874B-46A8-4363-9D9E-F86A8446C8A3}"/>
    <cellStyle name="Comma 2 2 2 3 3 4 2 2 2 2 2" xfId="15261" xr:uid="{B65B027C-77E4-4DC9-8A1E-E3B927731861}"/>
    <cellStyle name="Comma 2 2 2 3 3 4 2 2 2 2 2 2" xfId="30621" xr:uid="{0073FC10-5BE3-4A30-A6DF-544F81C217CD}"/>
    <cellStyle name="Comma 2 2 2 3 3 4 2 2 2 2 3" xfId="22941" xr:uid="{92BBBD18-47A5-4325-8997-B9CA2BC92B80}"/>
    <cellStyle name="Comma 2 2 2 3 3 4 2 2 2 3" xfId="11421" xr:uid="{F70341BC-0884-44BB-B094-06476FB8134A}"/>
    <cellStyle name="Comma 2 2 2 3 3 4 2 2 2 3 2" xfId="26781" xr:uid="{C30F7FE3-E41B-424A-A20A-EB42045BB0F9}"/>
    <cellStyle name="Comma 2 2 2 3 3 4 2 2 2 4" xfId="19101" xr:uid="{FAEB9326-382A-4BB1-9082-C7B20B4F7ACF}"/>
    <cellStyle name="Comma 2 2 2 3 3 4 2 2 3" xfId="5661" xr:uid="{223FF994-FBA4-436A-9308-C79AA3D866BF}"/>
    <cellStyle name="Comma 2 2 2 3 3 4 2 2 3 2" xfId="13341" xr:uid="{A4D0A93D-1AD0-4D3A-951F-F7E918A2DAC9}"/>
    <cellStyle name="Comma 2 2 2 3 3 4 2 2 3 2 2" xfId="28701" xr:uid="{C21F7CE0-9F30-4A2C-BD3D-BA4CBBA50253}"/>
    <cellStyle name="Comma 2 2 2 3 3 4 2 2 3 3" xfId="21021" xr:uid="{9F16ADE7-36FA-4154-87ED-F81D854AFC51}"/>
    <cellStyle name="Comma 2 2 2 3 3 4 2 2 4" xfId="9501" xr:uid="{F19E6EC3-AF1D-4B7D-8B36-A7747EFA880D}"/>
    <cellStyle name="Comma 2 2 2 3 3 4 2 2 4 2" xfId="24861" xr:uid="{66061051-2D23-4BE8-9FE7-07BF1457EE21}"/>
    <cellStyle name="Comma 2 2 2 3 3 4 2 2 5" xfId="17181" xr:uid="{07A03416-AE5E-4772-9516-8902ED0463AA}"/>
    <cellStyle name="Comma 2 2 2 3 3 4 2 3" xfId="2781" xr:uid="{7F6CDF99-43F5-485C-99E6-A0423C643A22}"/>
    <cellStyle name="Comma 2 2 2 3 3 4 2 3 2" xfId="6621" xr:uid="{6DD345D0-9C4E-46F1-AF24-BE27AD89451F}"/>
    <cellStyle name="Comma 2 2 2 3 3 4 2 3 2 2" xfId="14301" xr:uid="{E98CC69A-A82A-41EF-80AA-EFF2D94637C0}"/>
    <cellStyle name="Comma 2 2 2 3 3 4 2 3 2 2 2" xfId="29661" xr:uid="{1AC01255-F1CC-41F1-8380-D1A61E600757}"/>
    <cellStyle name="Comma 2 2 2 3 3 4 2 3 2 3" xfId="21981" xr:uid="{44F6FE2E-9FBF-4A52-9794-CF3ED4C0AA1F}"/>
    <cellStyle name="Comma 2 2 2 3 3 4 2 3 3" xfId="10461" xr:uid="{4A7661ED-91E1-4E28-B434-E34D6EAC04A7}"/>
    <cellStyle name="Comma 2 2 2 3 3 4 2 3 3 2" xfId="25821" xr:uid="{83BE51EB-BA27-4AAB-AEB9-153EC8030857}"/>
    <cellStyle name="Comma 2 2 2 3 3 4 2 3 4" xfId="18141" xr:uid="{2BCC9256-6AC2-4B41-B5D6-7141095A987D}"/>
    <cellStyle name="Comma 2 2 2 3 3 4 2 4" xfId="4701" xr:uid="{40B36231-4403-49F8-B0DD-9F3E6EE6ACCD}"/>
    <cellStyle name="Comma 2 2 2 3 3 4 2 4 2" xfId="12381" xr:uid="{E1CD4645-29A2-45AF-A2E1-72113932D3DF}"/>
    <cellStyle name="Comma 2 2 2 3 3 4 2 4 2 2" xfId="27741" xr:uid="{E60EE156-33A9-4487-8071-75FB2F2FA307}"/>
    <cellStyle name="Comma 2 2 2 3 3 4 2 4 3" xfId="20061" xr:uid="{D2F652E2-08C8-4D4B-80E9-E64AA1182071}"/>
    <cellStyle name="Comma 2 2 2 3 3 4 2 5" xfId="8541" xr:uid="{6BF84378-F3E5-4308-A713-79F174DF111F}"/>
    <cellStyle name="Comma 2 2 2 3 3 4 2 5 2" xfId="23901" xr:uid="{2BCB79FB-23F2-47F3-9D43-7F1C7440D7F8}"/>
    <cellStyle name="Comma 2 2 2 3 3 4 2 6" xfId="16221" xr:uid="{E14DA30D-DE9B-421B-B055-92A6FB987BEC}"/>
    <cellStyle name="Comma 2 2 2 3 3 4 3" xfId="1341" xr:uid="{8EDB1A35-F953-4C5A-8790-DF67ED76BBBA}"/>
    <cellStyle name="Comma 2 2 2 3 3 4 3 2" xfId="3261" xr:uid="{2A2DFAE3-095E-4A81-9CDE-CE0671F1E72B}"/>
    <cellStyle name="Comma 2 2 2 3 3 4 3 2 2" xfId="7101" xr:uid="{01404C07-2C38-4281-B008-6DD854811C23}"/>
    <cellStyle name="Comma 2 2 2 3 3 4 3 2 2 2" xfId="14781" xr:uid="{64E1AD71-491A-4F22-BCDA-C5712597B410}"/>
    <cellStyle name="Comma 2 2 2 3 3 4 3 2 2 2 2" xfId="30141" xr:uid="{A3BB0AD4-6FAC-4207-88D3-9AEB6B3A68BF}"/>
    <cellStyle name="Comma 2 2 2 3 3 4 3 2 2 3" xfId="22461" xr:uid="{76CF2899-5677-4DF3-A8EB-EC63D4042BA6}"/>
    <cellStyle name="Comma 2 2 2 3 3 4 3 2 3" xfId="10941" xr:uid="{FFA5FB64-D5CD-4D4A-B172-99312742B791}"/>
    <cellStyle name="Comma 2 2 2 3 3 4 3 2 3 2" xfId="26301" xr:uid="{4E9E3FA8-23A5-4A1F-BD0A-615D592C1D4C}"/>
    <cellStyle name="Comma 2 2 2 3 3 4 3 2 4" xfId="18621" xr:uid="{48618AF8-6172-47D8-B17E-015887BA3B9A}"/>
    <cellStyle name="Comma 2 2 2 3 3 4 3 3" xfId="5181" xr:uid="{47F065E7-6DCD-42A1-BE61-C420BD0E8412}"/>
    <cellStyle name="Comma 2 2 2 3 3 4 3 3 2" xfId="12861" xr:uid="{314453EA-074C-431C-BEAC-A6A2273B3616}"/>
    <cellStyle name="Comma 2 2 2 3 3 4 3 3 2 2" xfId="28221" xr:uid="{95EA1912-02DF-44FE-A45F-1F410F965DFB}"/>
    <cellStyle name="Comma 2 2 2 3 3 4 3 3 3" xfId="20541" xr:uid="{94BB036A-2E0C-4025-9318-72F5AF191D91}"/>
    <cellStyle name="Comma 2 2 2 3 3 4 3 4" xfId="9021" xr:uid="{822C6C04-FB6B-4F36-A520-05C6303BEDF5}"/>
    <cellStyle name="Comma 2 2 2 3 3 4 3 4 2" xfId="24381" xr:uid="{9C997EBA-F21E-4BE4-805C-5BFF8E7A16ED}"/>
    <cellStyle name="Comma 2 2 2 3 3 4 3 5" xfId="16701" xr:uid="{8BDC3CC6-ACCE-4DBA-9B79-65AA807F7801}"/>
    <cellStyle name="Comma 2 2 2 3 3 4 4" xfId="2301" xr:uid="{EE11D102-3964-4233-AE42-470CD36A64F8}"/>
    <cellStyle name="Comma 2 2 2 3 3 4 4 2" xfId="6141" xr:uid="{C0BC85F9-98CC-4330-9C81-ACAEAF170091}"/>
    <cellStyle name="Comma 2 2 2 3 3 4 4 2 2" xfId="13821" xr:uid="{7DDDBE60-A20A-4A9C-B77E-BF3DA424475B}"/>
    <cellStyle name="Comma 2 2 2 3 3 4 4 2 2 2" xfId="29181" xr:uid="{22BE34EC-6174-40B8-AFE8-53BF3DEBD6FD}"/>
    <cellStyle name="Comma 2 2 2 3 3 4 4 2 3" xfId="21501" xr:uid="{1A74696D-C80D-4275-B390-BC6878B94932}"/>
    <cellStyle name="Comma 2 2 2 3 3 4 4 3" xfId="9981" xr:uid="{EC9A7E0B-B2B5-445C-9651-F608AEF1C508}"/>
    <cellStyle name="Comma 2 2 2 3 3 4 4 3 2" xfId="25341" xr:uid="{99C5BDDD-7EF6-4730-B6BD-76E3AC715D22}"/>
    <cellStyle name="Comma 2 2 2 3 3 4 4 4" xfId="17661" xr:uid="{9D5782ED-9AFB-45FF-8D68-8DADD6185760}"/>
    <cellStyle name="Comma 2 2 2 3 3 4 5" xfId="4221" xr:uid="{D18C86F4-14B0-4B38-AE83-1B9087403A34}"/>
    <cellStyle name="Comma 2 2 2 3 3 4 5 2" xfId="11901" xr:uid="{28451B0E-5E84-4D01-B200-0AAFE6A8056A}"/>
    <cellStyle name="Comma 2 2 2 3 3 4 5 2 2" xfId="27261" xr:uid="{4FD0A9CC-7C3F-408D-9025-632CF26FE174}"/>
    <cellStyle name="Comma 2 2 2 3 3 4 5 3" xfId="19581" xr:uid="{9AABC6F6-D6C5-4D41-A7BB-36E62CC89A91}"/>
    <cellStyle name="Comma 2 2 2 3 3 4 6" xfId="8061" xr:uid="{FF89AC62-E95E-4C04-BABA-62AC8F79CA4F}"/>
    <cellStyle name="Comma 2 2 2 3 3 4 6 2" xfId="23421" xr:uid="{A212D863-D8B5-4B9E-BD78-97FBC3838735}"/>
    <cellStyle name="Comma 2 2 2 3 3 4 7" xfId="15741" xr:uid="{49C1EA59-E461-497A-8EBF-4502C7AFC07A}"/>
    <cellStyle name="Comma 2 2 2 3 3 5" xfId="621" xr:uid="{7DB4F138-6269-42DB-936B-20851D20324C}"/>
    <cellStyle name="Comma 2 2 2 3 3 5 2" xfId="1581" xr:uid="{E69E1954-F7ED-4393-A81E-A5E8A1A4ABFB}"/>
    <cellStyle name="Comma 2 2 2 3 3 5 2 2" xfId="3501" xr:uid="{1C950A71-D2E4-42C4-8900-763CC4D7814F}"/>
    <cellStyle name="Comma 2 2 2 3 3 5 2 2 2" xfId="7341" xr:uid="{E2691250-904D-4A7B-B2B5-A56D28B2643C}"/>
    <cellStyle name="Comma 2 2 2 3 3 5 2 2 2 2" xfId="15021" xr:uid="{B2CAAC0A-8724-4B20-8EB3-741FB4BD5157}"/>
    <cellStyle name="Comma 2 2 2 3 3 5 2 2 2 2 2" xfId="30381" xr:uid="{540FFEF5-41FC-4FCD-A757-F300AFCB3D8D}"/>
    <cellStyle name="Comma 2 2 2 3 3 5 2 2 2 3" xfId="22701" xr:uid="{FD143D2A-66DD-4D2B-B245-3BD65F74F28C}"/>
    <cellStyle name="Comma 2 2 2 3 3 5 2 2 3" xfId="11181" xr:uid="{21E9B884-B437-4EDA-85C7-6043F5FFF07D}"/>
    <cellStyle name="Comma 2 2 2 3 3 5 2 2 3 2" xfId="26541" xr:uid="{E33CAD44-B390-4D29-AF43-3698880DD079}"/>
    <cellStyle name="Comma 2 2 2 3 3 5 2 2 4" xfId="18861" xr:uid="{0FE2D074-86DC-48A5-B2F4-2935A821C9F6}"/>
    <cellStyle name="Comma 2 2 2 3 3 5 2 3" xfId="5421" xr:uid="{307FDF39-A5BC-4838-9C46-A43574093C47}"/>
    <cellStyle name="Comma 2 2 2 3 3 5 2 3 2" xfId="13101" xr:uid="{78469E17-8B76-476C-966A-0DA3CBABF910}"/>
    <cellStyle name="Comma 2 2 2 3 3 5 2 3 2 2" xfId="28461" xr:uid="{9FF5E0BC-D570-4FC9-80E9-F455B65D1262}"/>
    <cellStyle name="Comma 2 2 2 3 3 5 2 3 3" xfId="20781" xr:uid="{5623A74B-E288-4246-9A5A-62842798D22C}"/>
    <cellStyle name="Comma 2 2 2 3 3 5 2 4" xfId="9261" xr:uid="{384625FA-C64D-4F60-8B80-935249BBBD55}"/>
    <cellStyle name="Comma 2 2 2 3 3 5 2 4 2" xfId="24621" xr:uid="{E01057C8-8B08-4702-BCFA-67ABD5D85CFE}"/>
    <cellStyle name="Comma 2 2 2 3 3 5 2 5" xfId="16941" xr:uid="{12FA0C35-29D0-411A-8B03-FAC3080A5910}"/>
    <cellStyle name="Comma 2 2 2 3 3 5 3" xfId="2541" xr:uid="{3AAD0C4C-813F-49E8-A417-8C0596ED6D14}"/>
    <cellStyle name="Comma 2 2 2 3 3 5 3 2" xfId="6381" xr:uid="{2A930240-5083-4A90-9B7B-233F15F2C120}"/>
    <cellStyle name="Comma 2 2 2 3 3 5 3 2 2" xfId="14061" xr:uid="{CB022645-C846-4BE4-B1DF-A41825DD0AFE}"/>
    <cellStyle name="Comma 2 2 2 3 3 5 3 2 2 2" xfId="29421" xr:uid="{C84B8E2D-3631-46F7-AD70-3E6A6FD8156F}"/>
    <cellStyle name="Comma 2 2 2 3 3 5 3 2 3" xfId="21741" xr:uid="{5C856347-282C-455C-8EE1-B617CB3AE5C4}"/>
    <cellStyle name="Comma 2 2 2 3 3 5 3 3" xfId="10221" xr:uid="{2E1A6ED5-4CEE-4DDC-A91E-5636DAAA02FF}"/>
    <cellStyle name="Comma 2 2 2 3 3 5 3 3 2" xfId="25581" xr:uid="{4B86BFC2-0397-4FD5-B712-6D89EDAF21C4}"/>
    <cellStyle name="Comma 2 2 2 3 3 5 3 4" xfId="17901" xr:uid="{9B616722-081A-4AC5-8C46-CA9F5A7B135D}"/>
    <cellStyle name="Comma 2 2 2 3 3 5 4" xfId="4461" xr:uid="{6B62E73E-5CA3-4B94-868D-0FB5227BE515}"/>
    <cellStyle name="Comma 2 2 2 3 3 5 4 2" xfId="12141" xr:uid="{FD73317E-3A1A-4E38-BB49-C3A52E7B5277}"/>
    <cellStyle name="Comma 2 2 2 3 3 5 4 2 2" xfId="27501" xr:uid="{5395D262-B722-4616-B066-FD87E293BA94}"/>
    <cellStyle name="Comma 2 2 2 3 3 5 4 3" xfId="19821" xr:uid="{14AED801-0DB5-4870-B9A5-DA0BE47127CC}"/>
    <cellStyle name="Comma 2 2 2 3 3 5 5" xfId="8301" xr:uid="{F4AD33E0-7555-4372-8C9C-C6FABFD1E086}"/>
    <cellStyle name="Comma 2 2 2 3 3 5 5 2" xfId="23661" xr:uid="{753E0326-5D30-4923-B037-AF887EFA7C8A}"/>
    <cellStyle name="Comma 2 2 2 3 3 5 6" xfId="15981" xr:uid="{6616FC3F-C34A-45FD-98F1-BCB16A3A0FCE}"/>
    <cellStyle name="Comma 2 2 2 3 3 6" xfId="1101" xr:uid="{781813DE-D5E6-4B12-B47D-002A43E86F82}"/>
    <cellStyle name="Comma 2 2 2 3 3 6 2" xfId="3021" xr:uid="{42996553-06CD-4817-8053-2BCE13B58865}"/>
    <cellStyle name="Comma 2 2 2 3 3 6 2 2" xfId="6861" xr:uid="{F50761F8-0967-4A85-8115-B12CA1242420}"/>
    <cellStyle name="Comma 2 2 2 3 3 6 2 2 2" xfId="14541" xr:uid="{432EED70-5FAA-46EC-AE71-71261F6B7725}"/>
    <cellStyle name="Comma 2 2 2 3 3 6 2 2 2 2" xfId="29901" xr:uid="{2E5FFFAE-6349-416E-A858-AB6F55B24A9D}"/>
    <cellStyle name="Comma 2 2 2 3 3 6 2 2 3" xfId="22221" xr:uid="{41EA6C76-0037-49B9-BE6E-9C031A363FF2}"/>
    <cellStyle name="Comma 2 2 2 3 3 6 2 3" xfId="10701" xr:uid="{6B4E87A4-5B95-414E-A942-1DE280570961}"/>
    <cellStyle name="Comma 2 2 2 3 3 6 2 3 2" xfId="26061" xr:uid="{04ABB770-6BB8-4596-AD54-44C2769F91A3}"/>
    <cellStyle name="Comma 2 2 2 3 3 6 2 4" xfId="18381" xr:uid="{BA9387C7-963A-441D-B9DA-CB86A97EBCD4}"/>
    <cellStyle name="Comma 2 2 2 3 3 6 3" xfId="4941" xr:uid="{B2B1C261-8950-4874-9F82-0741F134D428}"/>
    <cellStyle name="Comma 2 2 2 3 3 6 3 2" xfId="12621" xr:uid="{524A6C68-7CBE-45C3-AAA5-8D7CCB01C986}"/>
    <cellStyle name="Comma 2 2 2 3 3 6 3 2 2" xfId="27981" xr:uid="{D68FA868-5BEC-4489-9138-3F7FEF730307}"/>
    <cellStyle name="Comma 2 2 2 3 3 6 3 3" xfId="20301" xr:uid="{096A96A9-CBC6-4E8B-850D-CCB3DC1753BE}"/>
    <cellStyle name="Comma 2 2 2 3 3 6 4" xfId="8781" xr:uid="{1632A2F6-ED08-4090-AF93-A453A7DFF544}"/>
    <cellStyle name="Comma 2 2 2 3 3 6 4 2" xfId="24141" xr:uid="{C4C09723-D49D-4AD0-9D1A-FE94550B4707}"/>
    <cellStyle name="Comma 2 2 2 3 3 6 5" xfId="16461" xr:uid="{57C9265E-EEF4-45A9-B4A3-571700132920}"/>
    <cellStyle name="Comma 2 2 2 3 3 7" xfId="2061" xr:uid="{C2FDDCFF-8787-4FA5-B6E4-B164188A07C0}"/>
    <cellStyle name="Comma 2 2 2 3 3 7 2" xfId="5901" xr:uid="{EBAA08B4-2ADD-4B4F-AD0F-881E13A6206A}"/>
    <cellStyle name="Comma 2 2 2 3 3 7 2 2" xfId="13581" xr:uid="{BC5C82A8-7D46-4F51-A62A-5EA7A8F54993}"/>
    <cellStyle name="Comma 2 2 2 3 3 7 2 2 2" xfId="28941" xr:uid="{7023CD25-F260-47A9-B64F-DA127D81D1B6}"/>
    <cellStyle name="Comma 2 2 2 3 3 7 2 3" xfId="21261" xr:uid="{4D040F06-D3B8-4DAD-ABD8-7109A8910125}"/>
    <cellStyle name="Comma 2 2 2 3 3 7 3" xfId="9741" xr:uid="{D60C479C-26CF-453B-B9BB-2EC75C485CA5}"/>
    <cellStyle name="Comma 2 2 2 3 3 7 3 2" xfId="25101" xr:uid="{DDCF2C45-F91E-46B1-99C0-252C558AC906}"/>
    <cellStyle name="Comma 2 2 2 3 3 7 4" xfId="17421" xr:uid="{2D408EFB-EA64-4DBA-BE34-2F9DFF981C05}"/>
    <cellStyle name="Comma 2 2 2 3 3 8" xfId="3981" xr:uid="{E8BA7BA1-495E-479D-A32F-57976CD1791D}"/>
    <cellStyle name="Comma 2 2 2 3 3 8 2" xfId="11661" xr:uid="{00C5E186-E9DE-4194-A795-3AB7468A6241}"/>
    <cellStyle name="Comma 2 2 2 3 3 8 2 2" xfId="27021" xr:uid="{8EA58DB3-1FC2-4AA8-A8EF-55E099AF7FB7}"/>
    <cellStyle name="Comma 2 2 2 3 3 8 3" xfId="19341" xr:uid="{6462EFD4-6AF4-4A38-876F-85B4CAA58260}"/>
    <cellStyle name="Comma 2 2 2 3 3 9" xfId="7821" xr:uid="{E87A4BC7-AEFB-4145-9C9B-C7949832971C}"/>
    <cellStyle name="Comma 2 2 2 3 3 9 2" xfId="23181" xr:uid="{152E778A-81D9-4BDF-A2FC-21B69D88065D}"/>
    <cellStyle name="Comma 2 2 2 3 4" xfId="171" xr:uid="{30701D2B-04C9-4871-820E-B81367B0009B}"/>
    <cellStyle name="Comma 2 2 2 3 4 2" xfId="291" xr:uid="{F37FE515-B1D3-4031-B9B6-CD2027BE7056}"/>
    <cellStyle name="Comma 2 2 2 3 4 2 2" xfId="531" xr:uid="{D4D5E113-CCED-4DF0-B2BD-931A13FC8B7F}"/>
    <cellStyle name="Comma 2 2 2 3 4 2 2 2" xfId="1011" xr:uid="{1BC2E415-93AA-4555-B183-FA9E3A94DE56}"/>
    <cellStyle name="Comma 2 2 2 3 4 2 2 2 2" xfId="1971" xr:uid="{78756542-E8B4-4436-876D-4AE4EEFDD98D}"/>
    <cellStyle name="Comma 2 2 2 3 4 2 2 2 2 2" xfId="3891" xr:uid="{DDA4E6F1-D565-40C8-B6C0-47B97CD9271A}"/>
    <cellStyle name="Comma 2 2 2 3 4 2 2 2 2 2 2" xfId="7731" xr:uid="{65ECE58D-E26B-433D-88AB-F1933F20CB7A}"/>
    <cellStyle name="Comma 2 2 2 3 4 2 2 2 2 2 2 2" xfId="15411" xr:uid="{ED9A0E58-D0EA-4DAD-8B27-7E521483B6A8}"/>
    <cellStyle name="Comma 2 2 2 3 4 2 2 2 2 2 2 2 2" xfId="30771" xr:uid="{EDD97C03-7F0B-44C7-A8BF-21E4F1C1E6A0}"/>
    <cellStyle name="Comma 2 2 2 3 4 2 2 2 2 2 2 3" xfId="23091" xr:uid="{1C9528B8-C8E6-424C-BA31-8D5476332267}"/>
    <cellStyle name="Comma 2 2 2 3 4 2 2 2 2 2 3" xfId="11571" xr:uid="{3FF2064D-3B4E-4997-8F64-F86143C38752}"/>
    <cellStyle name="Comma 2 2 2 3 4 2 2 2 2 2 3 2" xfId="26931" xr:uid="{C6C17B02-F983-4A50-ADC5-1B5E027A2422}"/>
    <cellStyle name="Comma 2 2 2 3 4 2 2 2 2 2 4" xfId="19251" xr:uid="{DF15CAAF-449E-47E6-B80C-0A08B45DD920}"/>
    <cellStyle name="Comma 2 2 2 3 4 2 2 2 2 3" xfId="5811" xr:uid="{6E3047A3-3180-4D20-BE5B-069C9C5FD160}"/>
    <cellStyle name="Comma 2 2 2 3 4 2 2 2 2 3 2" xfId="13491" xr:uid="{B049F2BF-7A66-4D62-A173-6ADAF1ECFFC4}"/>
    <cellStyle name="Comma 2 2 2 3 4 2 2 2 2 3 2 2" xfId="28851" xr:uid="{1D6649A4-520E-46DD-ADEE-DFB0A713AB0E}"/>
    <cellStyle name="Comma 2 2 2 3 4 2 2 2 2 3 3" xfId="21171" xr:uid="{E788190F-09EE-4B17-8D2C-6A3F7E73DB74}"/>
    <cellStyle name="Comma 2 2 2 3 4 2 2 2 2 4" xfId="9651" xr:uid="{27935D01-D976-461D-9D8E-F78067165EAB}"/>
    <cellStyle name="Comma 2 2 2 3 4 2 2 2 2 4 2" xfId="25011" xr:uid="{96593773-1200-470E-AFCD-D4FF693B0C1F}"/>
    <cellStyle name="Comma 2 2 2 3 4 2 2 2 2 5" xfId="17331" xr:uid="{41C37140-F6EB-4B3B-A197-1D8D47EF8612}"/>
    <cellStyle name="Comma 2 2 2 3 4 2 2 2 3" xfId="2931" xr:uid="{FF09ABD4-3B4F-4E92-BD5D-65089E3E386C}"/>
    <cellStyle name="Comma 2 2 2 3 4 2 2 2 3 2" xfId="6771" xr:uid="{EDC74896-03E3-4A50-BA20-004D18B8A185}"/>
    <cellStyle name="Comma 2 2 2 3 4 2 2 2 3 2 2" xfId="14451" xr:uid="{F9316702-C2EA-43E3-AE24-D8CE6B00E3A9}"/>
    <cellStyle name="Comma 2 2 2 3 4 2 2 2 3 2 2 2" xfId="29811" xr:uid="{AF1047DC-A734-4EBA-BFAA-C429C8DAB5BA}"/>
    <cellStyle name="Comma 2 2 2 3 4 2 2 2 3 2 3" xfId="22131" xr:uid="{F1CA6026-FBF7-47FE-947F-B03806FCFA82}"/>
    <cellStyle name="Comma 2 2 2 3 4 2 2 2 3 3" xfId="10611" xr:uid="{6A2B638A-04DC-45BB-833A-D3B8C2812D0A}"/>
    <cellStyle name="Comma 2 2 2 3 4 2 2 2 3 3 2" xfId="25971" xr:uid="{829011D5-48C7-4B28-8039-DEB2070E1222}"/>
    <cellStyle name="Comma 2 2 2 3 4 2 2 2 3 4" xfId="18291" xr:uid="{6B7C34D1-EC47-4512-BF0F-7EE2DDD048AB}"/>
    <cellStyle name="Comma 2 2 2 3 4 2 2 2 4" xfId="4851" xr:uid="{EA937A94-8207-42D2-BF30-5E81CD908685}"/>
    <cellStyle name="Comma 2 2 2 3 4 2 2 2 4 2" xfId="12531" xr:uid="{0510A019-F7E5-4B9F-95C1-A0839D9CD2C0}"/>
    <cellStyle name="Comma 2 2 2 3 4 2 2 2 4 2 2" xfId="27891" xr:uid="{C3F7811A-4EF6-4306-BCC6-D96B965C8968}"/>
    <cellStyle name="Comma 2 2 2 3 4 2 2 2 4 3" xfId="20211" xr:uid="{1828487F-E38B-4917-BC30-B9D4E5E99A30}"/>
    <cellStyle name="Comma 2 2 2 3 4 2 2 2 5" xfId="8691" xr:uid="{A10F45F7-CC05-4D7A-9875-19867693364F}"/>
    <cellStyle name="Comma 2 2 2 3 4 2 2 2 5 2" xfId="24051" xr:uid="{5791BB26-07D7-4FA4-9AF8-0120A9DB611F}"/>
    <cellStyle name="Comma 2 2 2 3 4 2 2 2 6" xfId="16371" xr:uid="{FFF543CD-B486-40F2-98DD-62AC8B07D0BE}"/>
    <cellStyle name="Comma 2 2 2 3 4 2 2 3" xfId="1491" xr:uid="{A8026593-52BC-482B-B240-6767C31351A3}"/>
    <cellStyle name="Comma 2 2 2 3 4 2 2 3 2" xfId="3411" xr:uid="{D60399EC-5965-4CE1-A485-8C7B20D544E9}"/>
    <cellStyle name="Comma 2 2 2 3 4 2 2 3 2 2" xfId="7251" xr:uid="{90603027-869E-4BA4-AA5C-B18C72E93FB8}"/>
    <cellStyle name="Comma 2 2 2 3 4 2 2 3 2 2 2" xfId="14931" xr:uid="{7E676FBC-9ACD-4FA4-8CD7-A97F06040708}"/>
    <cellStyle name="Comma 2 2 2 3 4 2 2 3 2 2 2 2" xfId="30291" xr:uid="{06F6F1E9-9D40-495A-BFD7-D970A0532BC2}"/>
    <cellStyle name="Comma 2 2 2 3 4 2 2 3 2 2 3" xfId="22611" xr:uid="{9A1CA9C7-9E6E-459B-BBB4-3CA7B6F24E99}"/>
    <cellStyle name="Comma 2 2 2 3 4 2 2 3 2 3" xfId="11091" xr:uid="{5B6FEC16-439C-441C-8A66-E5299E979528}"/>
    <cellStyle name="Comma 2 2 2 3 4 2 2 3 2 3 2" xfId="26451" xr:uid="{5B9E271E-961E-4CBD-802D-3DB7DB7914A9}"/>
    <cellStyle name="Comma 2 2 2 3 4 2 2 3 2 4" xfId="18771" xr:uid="{CE94DDAA-AB2B-4F95-ACC6-70FD14A0081A}"/>
    <cellStyle name="Comma 2 2 2 3 4 2 2 3 3" xfId="5331" xr:uid="{8462F8EB-4E49-438B-BCBB-4F1F55943239}"/>
    <cellStyle name="Comma 2 2 2 3 4 2 2 3 3 2" xfId="13011" xr:uid="{F0745DC6-B855-4333-B490-C76CB3049F50}"/>
    <cellStyle name="Comma 2 2 2 3 4 2 2 3 3 2 2" xfId="28371" xr:uid="{421C24B8-90C6-44D4-8AC0-2E3BF142DD94}"/>
    <cellStyle name="Comma 2 2 2 3 4 2 2 3 3 3" xfId="20691" xr:uid="{A081EA99-D2ED-44F9-A6DA-A1E9CC1EDEC3}"/>
    <cellStyle name="Comma 2 2 2 3 4 2 2 3 4" xfId="9171" xr:uid="{65D5E2D0-1714-4C03-B631-00AC097A0C76}"/>
    <cellStyle name="Comma 2 2 2 3 4 2 2 3 4 2" xfId="24531" xr:uid="{4A724FA9-593D-4B03-A43B-86A0F3CC6E39}"/>
    <cellStyle name="Comma 2 2 2 3 4 2 2 3 5" xfId="16851" xr:uid="{0699E304-E9AC-4418-A8DC-02E3125193FB}"/>
    <cellStyle name="Comma 2 2 2 3 4 2 2 4" xfId="2451" xr:uid="{06E86141-D37C-42E8-8A8C-8CA8C970B3C0}"/>
    <cellStyle name="Comma 2 2 2 3 4 2 2 4 2" xfId="6291" xr:uid="{722D6391-8438-4214-A936-46E1CCC74800}"/>
    <cellStyle name="Comma 2 2 2 3 4 2 2 4 2 2" xfId="13971" xr:uid="{34474AC1-DCDC-49F6-A4EF-2C504A7C9394}"/>
    <cellStyle name="Comma 2 2 2 3 4 2 2 4 2 2 2" xfId="29331" xr:uid="{4A704E02-911D-4267-9574-5684A7E99643}"/>
    <cellStyle name="Comma 2 2 2 3 4 2 2 4 2 3" xfId="21651" xr:uid="{7AA46D6F-6673-4FDA-8431-E4052C1512B4}"/>
    <cellStyle name="Comma 2 2 2 3 4 2 2 4 3" xfId="10131" xr:uid="{34879183-C2B7-4CEC-A550-FA94214C25CF}"/>
    <cellStyle name="Comma 2 2 2 3 4 2 2 4 3 2" xfId="25491" xr:uid="{AE577171-386F-4993-B7F3-5E98B969E612}"/>
    <cellStyle name="Comma 2 2 2 3 4 2 2 4 4" xfId="17811" xr:uid="{119FBD55-8336-45A1-A2A6-B6FBCA696761}"/>
    <cellStyle name="Comma 2 2 2 3 4 2 2 5" xfId="4371" xr:uid="{1515576C-BA45-4EFC-A9AF-FA513C7A9DAC}"/>
    <cellStyle name="Comma 2 2 2 3 4 2 2 5 2" xfId="12051" xr:uid="{7973EF74-8895-4DF8-B6B7-5722CA2E3BC2}"/>
    <cellStyle name="Comma 2 2 2 3 4 2 2 5 2 2" xfId="27411" xr:uid="{FE362D3C-E59C-4255-B40D-681FBCC860DE}"/>
    <cellStyle name="Comma 2 2 2 3 4 2 2 5 3" xfId="19731" xr:uid="{EE7964EC-D958-4892-B779-FD6C0316FC50}"/>
    <cellStyle name="Comma 2 2 2 3 4 2 2 6" xfId="8211" xr:uid="{F8FA8B4E-CDB9-43A7-98F3-A5DE9FABC835}"/>
    <cellStyle name="Comma 2 2 2 3 4 2 2 6 2" xfId="23571" xr:uid="{812BF27F-42EC-4CF5-A1DD-0747E4F15425}"/>
    <cellStyle name="Comma 2 2 2 3 4 2 2 7" xfId="15891" xr:uid="{E9D0C16F-3EBD-43E0-ABB5-A78AE4E4DF70}"/>
    <cellStyle name="Comma 2 2 2 3 4 2 3" xfId="771" xr:uid="{9C23AE8F-262B-48D7-82E7-8368389AD90B}"/>
    <cellStyle name="Comma 2 2 2 3 4 2 3 2" xfId="1731" xr:uid="{FC5FACA8-4FA3-4320-8396-0838D02A559C}"/>
    <cellStyle name="Comma 2 2 2 3 4 2 3 2 2" xfId="3651" xr:uid="{4F0E9170-6DB8-4D9C-BA56-91A2797AE3B7}"/>
    <cellStyle name="Comma 2 2 2 3 4 2 3 2 2 2" xfId="7491" xr:uid="{FD9B2251-E7B0-47D4-9554-EC0EC69D3DEC}"/>
    <cellStyle name="Comma 2 2 2 3 4 2 3 2 2 2 2" xfId="15171" xr:uid="{D0E07A8D-4DFF-4D00-ACF4-DBA8D6095902}"/>
    <cellStyle name="Comma 2 2 2 3 4 2 3 2 2 2 2 2" xfId="30531" xr:uid="{7EE84579-48CA-420B-B771-6B6076281CFF}"/>
    <cellStyle name="Comma 2 2 2 3 4 2 3 2 2 2 3" xfId="22851" xr:uid="{8F8E0A17-0CAA-46C5-8288-42768740AB7F}"/>
    <cellStyle name="Comma 2 2 2 3 4 2 3 2 2 3" xfId="11331" xr:uid="{AF2E9B12-A936-431B-A028-244669F722B1}"/>
    <cellStyle name="Comma 2 2 2 3 4 2 3 2 2 3 2" xfId="26691" xr:uid="{36928FA1-CFDA-4F8B-8DC9-2ECE386C7947}"/>
    <cellStyle name="Comma 2 2 2 3 4 2 3 2 2 4" xfId="19011" xr:uid="{B306DAC0-3E35-4CD0-B511-BEC654A2570E}"/>
    <cellStyle name="Comma 2 2 2 3 4 2 3 2 3" xfId="5571" xr:uid="{60C5E21F-4FFA-4C56-B872-FDE8A2CF9F07}"/>
    <cellStyle name="Comma 2 2 2 3 4 2 3 2 3 2" xfId="13251" xr:uid="{5C3CFAD7-29F9-40F2-A396-E9F1123389A2}"/>
    <cellStyle name="Comma 2 2 2 3 4 2 3 2 3 2 2" xfId="28611" xr:uid="{9CA0620B-FD2D-49C0-8701-EFC5D0E65D90}"/>
    <cellStyle name="Comma 2 2 2 3 4 2 3 2 3 3" xfId="20931" xr:uid="{AE5A3AB5-47A2-415C-8A90-7DF4A2B1B8E7}"/>
    <cellStyle name="Comma 2 2 2 3 4 2 3 2 4" xfId="9411" xr:uid="{2525B82D-EF07-477C-9B8E-C605AE75A755}"/>
    <cellStyle name="Comma 2 2 2 3 4 2 3 2 4 2" xfId="24771" xr:uid="{3C66274F-A5EB-4E6C-A7D0-88BA83B3A23B}"/>
    <cellStyle name="Comma 2 2 2 3 4 2 3 2 5" xfId="17091" xr:uid="{D1DDAD0F-F200-4608-98A3-355A328C4682}"/>
    <cellStyle name="Comma 2 2 2 3 4 2 3 3" xfId="2691" xr:uid="{8A1196A5-2522-46C1-927D-800685ABF6E2}"/>
    <cellStyle name="Comma 2 2 2 3 4 2 3 3 2" xfId="6531" xr:uid="{ACB2C613-B068-4D67-A40C-5BAEAE19DE54}"/>
    <cellStyle name="Comma 2 2 2 3 4 2 3 3 2 2" xfId="14211" xr:uid="{74A0E183-5D18-48C4-824F-49960371A40C}"/>
    <cellStyle name="Comma 2 2 2 3 4 2 3 3 2 2 2" xfId="29571" xr:uid="{A20EF600-CB11-4752-8DB4-4806A83A926C}"/>
    <cellStyle name="Comma 2 2 2 3 4 2 3 3 2 3" xfId="21891" xr:uid="{0312402E-82A4-40DA-974D-4F55EC4EEC5A}"/>
    <cellStyle name="Comma 2 2 2 3 4 2 3 3 3" xfId="10371" xr:uid="{94195277-9467-4A4A-B784-A4FF3816178B}"/>
    <cellStyle name="Comma 2 2 2 3 4 2 3 3 3 2" xfId="25731" xr:uid="{9F64FC87-B4FF-47EE-BD61-6EBFB0B63620}"/>
    <cellStyle name="Comma 2 2 2 3 4 2 3 3 4" xfId="18051" xr:uid="{FFF01C7F-8C88-4363-B222-2C390A0E45B9}"/>
    <cellStyle name="Comma 2 2 2 3 4 2 3 4" xfId="4611" xr:uid="{B2E36056-E48E-4D80-B9EF-FC111FF975AC}"/>
    <cellStyle name="Comma 2 2 2 3 4 2 3 4 2" xfId="12291" xr:uid="{3B13D8FD-CFB2-4C1E-A19C-F4A1CEB88E0F}"/>
    <cellStyle name="Comma 2 2 2 3 4 2 3 4 2 2" xfId="27651" xr:uid="{AD71F662-7FD9-4864-BDE1-069910954AB6}"/>
    <cellStyle name="Comma 2 2 2 3 4 2 3 4 3" xfId="19971" xr:uid="{6178415B-41E2-48B2-94B7-446D3C1B5C88}"/>
    <cellStyle name="Comma 2 2 2 3 4 2 3 5" xfId="8451" xr:uid="{C72AC8CC-9098-49E1-A8C9-66BCCC2B12DA}"/>
    <cellStyle name="Comma 2 2 2 3 4 2 3 5 2" xfId="23811" xr:uid="{643F2E7B-0E44-4785-A8F2-BDB61A23CA21}"/>
    <cellStyle name="Comma 2 2 2 3 4 2 3 6" xfId="16131" xr:uid="{A3402BD6-4762-4720-8097-B368031827D6}"/>
    <cellStyle name="Comma 2 2 2 3 4 2 4" xfId="1251" xr:uid="{D3F45506-644F-4784-86FC-74C861B9ABEF}"/>
    <cellStyle name="Comma 2 2 2 3 4 2 4 2" xfId="3171" xr:uid="{B31E5800-B81A-4FC7-BC46-F495C42DD229}"/>
    <cellStyle name="Comma 2 2 2 3 4 2 4 2 2" xfId="7011" xr:uid="{63E1B409-7276-4A52-884E-EED194B984E1}"/>
    <cellStyle name="Comma 2 2 2 3 4 2 4 2 2 2" xfId="14691" xr:uid="{5478ECF5-6138-4FBF-B0D5-FF19F8286083}"/>
    <cellStyle name="Comma 2 2 2 3 4 2 4 2 2 2 2" xfId="30051" xr:uid="{A55396CC-64A0-45D4-93FD-0048262BF37F}"/>
    <cellStyle name="Comma 2 2 2 3 4 2 4 2 2 3" xfId="22371" xr:uid="{CD0963E5-EB1C-42E3-96DB-51AEDAC80811}"/>
    <cellStyle name="Comma 2 2 2 3 4 2 4 2 3" xfId="10851" xr:uid="{11F599B3-66BB-4A2C-B52F-E3D98C3DF524}"/>
    <cellStyle name="Comma 2 2 2 3 4 2 4 2 3 2" xfId="26211" xr:uid="{298DC1FC-28D2-48C2-9F7C-2DD2638B80BD}"/>
    <cellStyle name="Comma 2 2 2 3 4 2 4 2 4" xfId="18531" xr:uid="{04C902B7-FA7A-46DD-816C-F498FB366211}"/>
    <cellStyle name="Comma 2 2 2 3 4 2 4 3" xfId="5091" xr:uid="{FA1BE193-8F6D-4A3C-8C2D-466DD32CEF4E}"/>
    <cellStyle name="Comma 2 2 2 3 4 2 4 3 2" xfId="12771" xr:uid="{6EB833FF-EA88-483A-A07F-256A64DCCAF4}"/>
    <cellStyle name="Comma 2 2 2 3 4 2 4 3 2 2" xfId="28131" xr:uid="{62AF5E9E-0E36-4349-9007-0B83931C0993}"/>
    <cellStyle name="Comma 2 2 2 3 4 2 4 3 3" xfId="20451" xr:uid="{018F9780-5765-4718-9096-9526BF1405F8}"/>
    <cellStyle name="Comma 2 2 2 3 4 2 4 4" xfId="8931" xr:uid="{DA06F36A-346F-41FE-8330-31124FFE592E}"/>
    <cellStyle name="Comma 2 2 2 3 4 2 4 4 2" xfId="24291" xr:uid="{3BE9A2FE-0D00-4BD3-8BA0-B4A8586C06A7}"/>
    <cellStyle name="Comma 2 2 2 3 4 2 4 5" xfId="16611" xr:uid="{A783989D-F3FB-4833-9142-31EC68F9DD60}"/>
    <cellStyle name="Comma 2 2 2 3 4 2 5" xfId="2211" xr:uid="{383FF47C-8AE2-4E58-94BF-5D9FCB3D1353}"/>
    <cellStyle name="Comma 2 2 2 3 4 2 5 2" xfId="6051" xr:uid="{11C9A2B1-F109-4288-9699-61EC6D6121FF}"/>
    <cellStyle name="Comma 2 2 2 3 4 2 5 2 2" xfId="13731" xr:uid="{5EB4D984-B3DB-4C7E-8068-D1E4276DC5F9}"/>
    <cellStyle name="Comma 2 2 2 3 4 2 5 2 2 2" xfId="29091" xr:uid="{E881594E-869F-4F46-8158-23BFB997871F}"/>
    <cellStyle name="Comma 2 2 2 3 4 2 5 2 3" xfId="21411" xr:uid="{FDCF918E-BB0B-4AEB-AA0D-7F7C73628B4B}"/>
    <cellStyle name="Comma 2 2 2 3 4 2 5 3" xfId="9891" xr:uid="{2CC8E368-6BD6-468B-BAEE-9D9D0FE42123}"/>
    <cellStyle name="Comma 2 2 2 3 4 2 5 3 2" xfId="25251" xr:uid="{C9403B8F-203F-4B37-B055-F2537F6E3CC5}"/>
    <cellStyle name="Comma 2 2 2 3 4 2 5 4" xfId="17571" xr:uid="{C27914F5-ED7F-47AD-ADB0-2A187AAB4D5E}"/>
    <cellStyle name="Comma 2 2 2 3 4 2 6" xfId="4131" xr:uid="{1921DFEC-43AB-49EB-8A78-5CF2A3AB859B}"/>
    <cellStyle name="Comma 2 2 2 3 4 2 6 2" xfId="11811" xr:uid="{0778067D-AFB9-4A5E-9BDD-B9816E17E389}"/>
    <cellStyle name="Comma 2 2 2 3 4 2 6 2 2" xfId="27171" xr:uid="{D8A0A9DD-40AD-47AF-A219-105AA2468D8B}"/>
    <cellStyle name="Comma 2 2 2 3 4 2 6 3" xfId="19491" xr:uid="{8B8D0AFB-EA84-4624-B627-B502018BB23C}"/>
    <cellStyle name="Comma 2 2 2 3 4 2 7" xfId="7971" xr:uid="{7BEDAFD1-0390-484E-A8E9-CF78C3752C76}"/>
    <cellStyle name="Comma 2 2 2 3 4 2 7 2" xfId="23331" xr:uid="{E5A89A8A-9A01-49AA-8840-7F80CF9EF0E6}"/>
    <cellStyle name="Comma 2 2 2 3 4 2 8" xfId="15651" xr:uid="{AC3709A0-DDFA-4D4A-AAEF-2DFDFBF55084}"/>
    <cellStyle name="Comma 2 2 2 3 4 3" xfId="411" xr:uid="{377B5D91-4971-4540-8A58-2D1EAE2A877A}"/>
    <cellStyle name="Comma 2 2 2 3 4 3 2" xfId="891" xr:uid="{2419E3A3-95B2-49C8-AAFA-4A50E50CD2F1}"/>
    <cellStyle name="Comma 2 2 2 3 4 3 2 2" xfId="1851" xr:uid="{D8DC6CC5-5878-4328-A593-32EC522EC6F6}"/>
    <cellStyle name="Comma 2 2 2 3 4 3 2 2 2" xfId="3771" xr:uid="{B221465D-C5EE-450B-B836-22C3578070C3}"/>
    <cellStyle name="Comma 2 2 2 3 4 3 2 2 2 2" xfId="7611" xr:uid="{7522C142-1880-4E0C-BACD-37677F3D9EDF}"/>
    <cellStyle name="Comma 2 2 2 3 4 3 2 2 2 2 2" xfId="15291" xr:uid="{FDC00FCF-3379-43E2-A25C-5F024FEF5762}"/>
    <cellStyle name="Comma 2 2 2 3 4 3 2 2 2 2 2 2" xfId="30651" xr:uid="{DE1441F3-B9EF-4E90-9E26-2B403F633CE7}"/>
    <cellStyle name="Comma 2 2 2 3 4 3 2 2 2 2 3" xfId="22971" xr:uid="{40A47F00-ECD6-4D29-B5DB-526C6C07AC6A}"/>
    <cellStyle name="Comma 2 2 2 3 4 3 2 2 2 3" xfId="11451" xr:uid="{93388DA4-45A1-47D0-8BBE-CC18B0A2FE03}"/>
    <cellStyle name="Comma 2 2 2 3 4 3 2 2 2 3 2" xfId="26811" xr:uid="{9DF3ED5B-97D5-4BB2-9296-0ECB4186ABBB}"/>
    <cellStyle name="Comma 2 2 2 3 4 3 2 2 2 4" xfId="19131" xr:uid="{B35F4ABC-FDCE-472C-B65C-12483301F49E}"/>
    <cellStyle name="Comma 2 2 2 3 4 3 2 2 3" xfId="5691" xr:uid="{775696AA-593C-413E-986A-9791E4F7A028}"/>
    <cellStyle name="Comma 2 2 2 3 4 3 2 2 3 2" xfId="13371" xr:uid="{FAF65A64-6F17-4E82-AF22-23C35852D8C6}"/>
    <cellStyle name="Comma 2 2 2 3 4 3 2 2 3 2 2" xfId="28731" xr:uid="{A9ACFBAD-11B8-4D71-90B3-AA9650D9FC22}"/>
    <cellStyle name="Comma 2 2 2 3 4 3 2 2 3 3" xfId="21051" xr:uid="{7511C164-2584-4503-B38F-60993E99AF8F}"/>
    <cellStyle name="Comma 2 2 2 3 4 3 2 2 4" xfId="9531" xr:uid="{6B2A07AB-86FE-4C21-8DCD-730926D4724E}"/>
    <cellStyle name="Comma 2 2 2 3 4 3 2 2 4 2" xfId="24891" xr:uid="{726AFAD4-73E2-4704-AA15-5FC312CCE9DF}"/>
    <cellStyle name="Comma 2 2 2 3 4 3 2 2 5" xfId="17211" xr:uid="{A55B8125-3B81-43D9-BF15-2B3F79F70261}"/>
    <cellStyle name="Comma 2 2 2 3 4 3 2 3" xfId="2811" xr:uid="{5DCF64AD-0438-4DE8-82D9-881F8B7A569D}"/>
    <cellStyle name="Comma 2 2 2 3 4 3 2 3 2" xfId="6651" xr:uid="{AF7E3157-5251-4E51-A1AE-DC4EBB5677EB}"/>
    <cellStyle name="Comma 2 2 2 3 4 3 2 3 2 2" xfId="14331" xr:uid="{84462529-B826-4C43-A3EF-11CE08316CEA}"/>
    <cellStyle name="Comma 2 2 2 3 4 3 2 3 2 2 2" xfId="29691" xr:uid="{259B39E2-26B1-4E0E-883F-BC028626A2E2}"/>
    <cellStyle name="Comma 2 2 2 3 4 3 2 3 2 3" xfId="22011" xr:uid="{64C7ECE6-BD2A-4A26-9B7E-A5DFBEE95D9C}"/>
    <cellStyle name="Comma 2 2 2 3 4 3 2 3 3" xfId="10491" xr:uid="{C8F775A1-138B-43B5-BB04-16B69D6876AF}"/>
    <cellStyle name="Comma 2 2 2 3 4 3 2 3 3 2" xfId="25851" xr:uid="{9C27F5F3-AFCD-40F0-928B-21412A2005C8}"/>
    <cellStyle name="Comma 2 2 2 3 4 3 2 3 4" xfId="18171" xr:uid="{869CA841-9F0B-4AA3-B737-5A2FDA5A6DD4}"/>
    <cellStyle name="Comma 2 2 2 3 4 3 2 4" xfId="4731" xr:uid="{9C8025C9-A4FC-45DE-8BA2-D322BFF4DC51}"/>
    <cellStyle name="Comma 2 2 2 3 4 3 2 4 2" xfId="12411" xr:uid="{282BB2AB-E554-4FC7-8ED8-09B8CB45F261}"/>
    <cellStyle name="Comma 2 2 2 3 4 3 2 4 2 2" xfId="27771" xr:uid="{0B90B660-D305-45D4-9351-634C54146F87}"/>
    <cellStyle name="Comma 2 2 2 3 4 3 2 4 3" xfId="20091" xr:uid="{095FD0EE-F9EF-4919-B4EA-560233434FF8}"/>
    <cellStyle name="Comma 2 2 2 3 4 3 2 5" xfId="8571" xr:uid="{622EFFED-CC90-48EF-B29E-446875570ECA}"/>
    <cellStyle name="Comma 2 2 2 3 4 3 2 5 2" xfId="23931" xr:uid="{3FB4181F-6C04-42B3-BC79-C7E7981E21F8}"/>
    <cellStyle name="Comma 2 2 2 3 4 3 2 6" xfId="16251" xr:uid="{7BA0DE8B-E20C-4008-A279-E2BB8477E72B}"/>
    <cellStyle name="Comma 2 2 2 3 4 3 3" xfId="1371" xr:uid="{23C9AA9C-F5D4-4F7A-8BAD-B0AA9F7DDC0D}"/>
    <cellStyle name="Comma 2 2 2 3 4 3 3 2" xfId="3291" xr:uid="{EB8CC752-E398-49A4-A0B3-CF0D7647B82F}"/>
    <cellStyle name="Comma 2 2 2 3 4 3 3 2 2" xfId="7131" xr:uid="{CDD686B3-EF66-462F-BAC8-780CE95BA32B}"/>
    <cellStyle name="Comma 2 2 2 3 4 3 3 2 2 2" xfId="14811" xr:uid="{CEB48017-2EB0-468E-8077-7CB71784A8C1}"/>
    <cellStyle name="Comma 2 2 2 3 4 3 3 2 2 2 2" xfId="30171" xr:uid="{27CFA6A0-6A9E-4D29-81A8-8E6CC6D32AFC}"/>
    <cellStyle name="Comma 2 2 2 3 4 3 3 2 2 3" xfId="22491" xr:uid="{F21F5E3A-AF1A-48A2-BE1A-507C555D3B5D}"/>
    <cellStyle name="Comma 2 2 2 3 4 3 3 2 3" xfId="10971" xr:uid="{0180F6C9-FB09-4C05-83BA-B718603B296C}"/>
    <cellStyle name="Comma 2 2 2 3 4 3 3 2 3 2" xfId="26331" xr:uid="{89B43C53-61F7-48ED-81B0-9FD1822B3FCA}"/>
    <cellStyle name="Comma 2 2 2 3 4 3 3 2 4" xfId="18651" xr:uid="{559EDA4A-1669-405E-AF9B-DC272433A87C}"/>
    <cellStyle name="Comma 2 2 2 3 4 3 3 3" xfId="5211" xr:uid="{28BDC8DE-51C8-4071-B933-73FDED25EB66}"/>
    <cellStyle name="Comma 2 2 2 3 4 3 3 3 2" xfId="12891" xr:uid="{FB079FF3-4921-4A2E-8C0A-3586DD16B46A}"/>
    <cellStyle name="Comma 2 2 2 3 4 3 3 3 2 2" xfId="28251" xr:uid="{0ED8DBF3-5E36-4434-9720-ABC499B0025B}"/>
    <cellStyle name="Comma 2 2 2 3 4 3 3 3 3" xfId="20571" xr:uid="{7CACD8A0-37FB-40C7-9E94-76DF4FF919D0}"/>
    <cellStyle name="Comma 2 2 2 3 4 3 3 4" xfId="9051" xr:uid="{FB40072E-891C-429E-81FE-0D92BE5F5E50}"/>
    <cellStyle name="Comma 2 2 2 3 4 3 3 4 2" xfId="24411" xr:uid="{863031C1-D76E-49D8-AFDB-68187196E441}"/>
    <cellStyle name="Comma 2 2 2 3 4 3 3 5" xfId="16731" xr:uid="{D48BFD4F-CF71-4A9F-983E-F3F640E9D20D}"/>
    <cellStyle name="Comma 2 2 2 3 4 3 4" xfId="2331" xr:uid="{E66E063B-4815-4B51-8A28-2ED525CFDD52}"/>
    <cellStyle name="Comma 2 2 2 3 4 3 4 2" xfId="6171" xr:uid="{C8941F04-9E27-4EF7-A1DE-8FB873C8E02B}"/>
    <cellStyle name="Comma 2 2 2 3 4 3 4 2 2" xfId="13851" xr:uid="{5C7D26C3-A0EA-4A23-8DF9-702B63B2E887}"/>
    <cellStyle name="Comma 2 2 2 3 4 3 4 2 2 2" xfId="29211" xr:uid="{96C4B987-62BA-4EC6-B848-2335DDCD441C}"/>
    <cellStyle name="Comma 2 2 2 3 4 3 4 2 3" xfId="21531" xr:uid="{D2C761E2-E739-4739-9A7E-1A98E67843A9}"/>
    <cellStyle name="Comma 2 2 2 3 4 3 4 3" xfId="10011" xr:uid="{D7B07882-9AAE-4F95-876D-D9CAF8655B1B}"/>
    <cellStyle name="Comma 2 2 2 3 4 3 4 3 2" xfId="25371" xr:uid="{342390C2-EC45-4ABC-B9BC-1060FDB19447}"/>
    <cellStyle name="Comma 2 2 2 3 4 3 4 4" xfId="17691" xr:uid="{B212411D-1517-4288-B8CF-0F55A74AEF7E}"/>
    <cellStyle name="Comma 2 2 2 3 4 3 5" xfId="4251" xr:uid="{0C143D31-106F-47AA-AB5C-4D6B51824434}"/>
    <cellStyle name="Comma 2 2 2 3 4 3 5 2" xfId="11931" xr:uid="{F145118C-8F8B-49A9-B03B-9018639E731D}"/>
    <cellStyle name="Comma 2 2 2 3 4 3 5 2 2" xfId="27291" xr:uid="{AD27E99C-2A71-4F7E-BFFD-8607D44F9E4B}"/>
    <cellStyle name="Comma 2 2 2 3 4 3 5 3" xfId="19611" xr:uid="{5FC279B3-1947-4700-98EA-D1126CB98890}"/>
    <cellStyle name="Comma 2 2 2 3 4 3 6" xfId="8091" xr:uid="{DEF3D13C-A1F3-48B1-A299-80A408F63E00}"/>
    <cellStyle name="Comma 2 2 2 3 4 3 6 2" xfId="23451" xr:uid="{136B49C8-7E83-4BE6-8ABD-3D0B9D7AC3AF}"/>
    <cellStyle name="Comma 2 2 2 3 4 3 7" xfId="15771" xr:uid="{7C239656-7B14-4B66-B732-20AAAC804B2A}"/>
    <cellStyle name="Comma 2 2 2 3 4 4" xfId="651" xr:uid="{152B93DC-5BB0-422F-A811-F8E41F2F5260}"/>
    <cellStyle name="Comma 2 2 2 3 4 4 2" xfId="1611" xr:uid="{6F889611-31FD-4ABA-8F75-4BD4D9FD1FA4}"/>
    <cellStyle name="Comma 2 2 2 3 4 4 2 2" xfId="3531" xr:uid="{E280213A-F994-4D3E-8038-5720DEA7A012}"/>
    <cellStyle name="Comma 2 2 2 3 4 4 2 2 2" xfId="7371" xr:uid="{FF8058BE-07AD-43DD-B186-5D14CF0B8FF7}"/>
    <cellStyle name="Comma 2 2 2 3 4 4 2 2 2 2" xfId="15051" xr:uid="{81F26A87-F793-4260-8459-BCB1602455FF}"/>
    <cellStyle name="Comma 2 2 2 3 4 4 2 2 2 2 2" xfId="30411" xr:uid="{6E13246A-DF3D-4256-9537-CE8E5383C23B}"/>
    <cellStyle name="Comma 2 2 2 3 4 4 2 2 2 3" xfId="22731" xr:uid="{743F64B7-CA06-4D54-A0FA-FA578F0E2EA3}"/>
    <cellStyle name="Comma 2 2 2 3 4 4 2 2 3" xfId="11211" xr:uid="{78C70295-F206-4726-AF0F-7EDD78ACF963}"/>
    <cellStyle name="Comma 2 2 2 3 4 4 2 2 3 2" xfId="26571" xr:uid="{99E51F62-0B56-4046-9110-00E88923542D}"/>
    <cellStyle name="Comma 2 2 2 3 4 4 2 2 4" xfId="18891" xr:uid="{C25B750F-92E5-4108-9453-150F72B773BA}"/>
    <cellStyle name="Comma 2 2 2 3 4 4 2 3" xfId="5451" xr:uid="{89CF4853-6076-48C0-A9B3-2993452A39EE}"/>
    <cellStyle name="Comma 2 2 2 3 4 4 2 3 2" xfId="13131" xr:uid="{71D6620C-AA51-4908-9D2B-7A4C66D95899}"/>
    <cellStyle name="Comma 2 2 2 3 4 4 2 3 2 2" xfId="28491" xr:uid="{2C536521-1865-4DE3-96BC-0D0CF7058A7E}"/>
    <cellStyle name="Comma 2 2 2 3 4 4 2 3 3" xfId="20811" xr:uid="{1E99AE3E-22F6-4E76-8F0D-6C072706FAB0}"/>
    <cellStyle name="Comma 2 2 2 3 4 4 2 4" xfId="9291" xr:uid="{6BA9DCC7-A590-4E84-BDFE-7B7A970B5B47}"/>
    <cellStyle name="Comma 2 2 2 3 4 4 2 4 2" xfId="24651" xr:uid="{3F4161A6-9898-4E74-B5E7-479655B3B045}"/>
    <cellStyle name="Comma 2 2 2 3 4 4 2 5" xfId="16971" xr:uid="{FF4F7F11-85A8-40E5-8FD4-2BEC1C38C10B}"/>
    <cellStyle name="Comma 2 2 2 3 4 4 3" xfId="2571" xr:uid="{860E93AB-80A7-4839-B24B-A816A706FA16}"/>
    <cellStyle name="Comma 2 2 2 3 4 4 3 2" xfId="6411" xr:uid="{FD869BA3-893A-4186-AE05-D5A7E813D502}"/>
    <cellStyle name="Comma 2 2 2 3 4 4 3 2 2" xfId="14091" xr:uid="{ADF5FAE4-4C8F-4170-BB1F-E2EDBA51AB2E}"/>
    <cellStyle name="Comma 2 2 2 3 4 4 3 2 2 2" xfId="29451" xr:uid="{80C9240B-494E-464C-8FDD-93C2BFE05181}"/>
    <cellStyle name="Comma 2 2 2 3 4 4 3 2 3" xfId="21771" xr:uid="{67F5DCB3-247F-4532-93B3-AE71DE81FCBA}"/>
    <cellStyle name="Comma 2 2 2 3 4 4 3 3" xfId="10251" xr:uid="{796BB819-C6CB-4279-A84E-5D74F4D6060E}"/>
    <cellStyle name="Comma 2 2 2 3 4 4 3 3 2" xfId="25611" xr:uid="{FCC8E2FC-D766-4A45-AAC2-05A9D392154D}"/>
    <cellStyle name="Comma 2 2 2 3 4 4 3 4" xfId="17931" xr:uid="{3DE5D0EA-05CC-4CB0-A680-3FD8B2599C07}"/>
    <cellStyle name="Comma 2 2 2 3 4 4 4" xfId="4491" xr:uid="{103A79B7-7D3A-4ADC-BA00-DA78E0A06300}"/>
    <cellStyle name="Comma 2 2 2 3 4 4 4 2" xfId="12171" xr:uid="{9E182CFD-935C-4B4D-A4BC-7DAE760BE014}"/>
    <cellStyle name="Comma 2 2 2 3 4 4 4 2 2" xfId="27531" xr:uid="{2282D7E5-58FB-429B-8D5E-B3A7F8A716F2}"/>
    <cellStyle name="Comma 2 2 2 3 4 4 4 3" xfId="19851" xr:uid="{F771ABED-7CB8-4E9D-9A95-640E7175D4A4}"/>
    <cellStyle name="Comma 2 2 2 3 4 4 5" xfId="8331" xr:uid="{95FCB56C-42D9-4BCF-A73A-70E0D269840C}"/>
    <cellStyle name="Comma 2 2 2 3 4 4 5 2" xfId="23691" xr:uid="{C958F46E-EA56-4FF8-8D9D-ACDC53B70726}"/>
    <cellStyle name="Comma 2 2 2 3 4 4 6" xfId="16011" xr:uid="{53324705-D9B1-4253-8323-243FED295C54}"/>
    <cellStyle name="Comma 2 2 2 3 4 5" xfId="1131" xr:uid="{06AFE760-F59F-462B-ADEE-70E65E675C6F}"/>
    <cellStyle name="Comma 2 2 2 3 4 5 2" xfId="3051" xr:uid="{E54C622C-E773-46C9-B6ED-5D7ECF7CA63C}"/>
    <cellStyle name="Comma 2 2 2 3 4 5 2 2" xfId="6891" xr:uid="{CB8A5BAD-CD1E-4403-8815-B497D20EBB0D}"/>
    <cellStyle name="Comma 2 2 2 3 4 5 2 2 2" xfId="14571" xr:uid="{DB36A6DC-7C88-4F00-AF96-78A3593B6A9B}"/>
    <cellStyle name="Comma 2 2 2 3 4 5 2 2 2 2" xfId="29931" xr:uid="{FA9728D6-DC14-4018-A855-ED4110414B62}"/>
    <cellStyle name="Comma 2 2 2 3 4 5 2 2 3" xfId="22251" xr:uid="{35143C47-E98E-4022-BC38-167A3A50FEDA}"/>
    <cellStyle name="Comma 2 2 2 3 4 5 2 3" xfId="10731" xr:uid="{8C50AC39-BFC7-4F54-80E8-DD5182DFBA2E}"/>
    <cellStyle name="Comma 2 2 2 3 4 5 2 3 2" xfId="26091" xr:uid="{2F0A1645-9D1E-4618-9323-6B575D7288C0}"/>
    <cellStyle name="Comma 2 2 2 3 4 5 2 4" xfId="18411" xr:uid="{CE90A180-10DB-4C87-AD2C-48B03E7B9DE0}"/>
    <cellStyle name="Comma 2 2 2 3 4 5 3" xfId="4971" xr:uid="{64490DD1-EFD5-4A03-BD62-E9A7F158F2C5}"/>
    <cellStyle name="Comma 2 2 2 3 4 5 3 2" xfId="12651" xr:uid="{72E1496E-8ACA-4BF0-BB2D-81B01BECA1B5}"/>
    <cellStyle name="Comma 2 2 2 3 4 5 3 2 2" xfId="28011" xr:uid="{E346F031-5A3B-4E6D-94C7-D87ABA910684}"/>
    <cellStyle name="Comma 2 2 2 3 4 5 3 3" xfId="20331" xr:uid="{36B9E2D4-49D0-4B7F-9335-B37D7A7F883A}"/>
    <cellStyle name="Comma 2 2 2 3 4 5 4" xfId="8811" xr:uid="{DC9BB573-7BFA-4523-9799-D9B418106581}"/>
    <cellStyle name="Comma 2 2 2 3 4 5 4 2" xfId="24171" xr:uid="{EA6E3427-D0C2-4CE5-B936-7AA8579582BF}"/>
    <cellStyle name="Comma 2 2 2 3 4 5 5" xfId="16491" xr:uid="{E6879699-3D3A-417C-BC29-42E10CC6F8AA}"/>
    <cellStyle name="Comma 2 2 2 3 4 6" xfId="2091" xr:uid="{3CDF7185-97C8-4D8F-8B35-80855DE6BF79}"/>
    <cellStyle name="Comma 2 2 2 3 4 6 2" xfId="5931" xr:uid="{3789CD16-C4B6-4F71-B753-DAE1DA307505}"/>
    <cellStyle name="Comma 2 2 2 3 4 6 2 2" xfId="13611" xr:uid="{56250AEF-3CA2-48E5-9616-8CCA53D85DFD}"/>
    <cellStyle name="Comma 2 2 2 3 4 6 2 2 2" xfId="28971" xr:uid="{1838052F-569D-40F5-BAAD-305EDA1FB30B}"/>
    <cellStyle name="Comma 2 2 2 3 4 6 2 3" xfId="21291" xr:uid="{76FDFF6C-EFC1-43AA-9EA4-DAB533A9A2DF}"/>
    <cellStyle name="Comma 2 2 2 3 4 6 3" xfId="9771" xr:uid="{F1C27469-3F05-49B9-B2AA-4E107FC8CA26}"/>
    <cellStyle name="Comma 2 2 2 3 4 6 3 2" xfId="25131" xr:uid="{893F7EB8-B5BF-4EB5-9EF9-02759BB52010}"/>
    <cellStyle name="Comma 2 2 2 3 4 6 4" xfId="17451" xr:uid="{A559441E-E07C-4D8D-9DAD-AB0D22B962BF}"/>
    <cellStyle name="Comma 2 2 2 3 4 7" xfId="4011" xr:uid="{BEB887BC-2E90-4D12-BF1C-49A5C902697D}"/>
    <cellStyle name="Comma 2 2 2 3 4 7 2" xfId="11691" xr:uid="{8FDA5073-D60E-4D9D-BAEE-01C219EE3C30}"/>
    <cellStyle name="Comma 2 2 2 3 4 7 2 2" xfId="27051" xr:uid="{61CA6BFF-5C28-418C-A34C-B366F0689EC1}"/>
    <cellStyle name="Comma 2 2 2 3 4 7 3" xfId="19371" xr:uid="{F610EA36-EC4E-449F-9CF3-62D1866BAB5E}"/>
    <cellStyle name="Comma 2 2 2 3 4 8" xfId="7851" xr:uid="{5E5A3A8C-A19E-45CA-92FE-D2114946044A}"/>
    <cellStyle name="Comma 2 2 2 3 4 8 2" xfId="23211" xr:uid="{37A586AC-A2DC-441E-BF37-ACFDF533BEBE}"/>
    <cellStyle name="Comma 2 2 2 3 4 9" xfId="15531" xr:uid="{A5A6D19A-620C-426C-95EA-EC8A8673B9BF}"/>
    <cellStyle name="Comma 2 2 2 3 5" xfId="231" xr:uid="{D4295CB9-7D85-4146-B5CB-4D1DEA4BB26E}"/>
    <cellStyle name="Comma 2 2 2 3 5 2" xfId="471" xr:uid="{D071FC7B-7AB1-41CF-A6D8-312A70BF477C}"/>
    <cellStyle name="Comma 2 2 2 3 5 2 2" xfId="951" xr:uid="{2534DA49-CA46-4D0A-8ACC-A10C14F6A799}"/>
    <cellStyle name="Comma 2 2 2 3 5 2 2 2" xfId="1911" xr:uid="{10524B21-234D-4725-AFC3-88AA02CB6E7C}"/>
    <cellStyle name="Comma 2 2 2 3 5 2 2 2 2" xfId="3831" xr:uid="{740446E7-F6F0-44F1-8C8A-B08CBCABF87E}"/>
    <cellStyle name="Comma 2 2 2 3 5 2 2 2 2 2" xfId="7671" xr:uid="{806276D1-0CAB-4335-80F2-003EE5150758}"/>
    <cellStyle name="Comma 2 2 2 3 5 2 2 2 2 2 2" xfId="15351" xr:uid="{D43EF3C1-608F-4ABE-8EE7-754E84E3EA89}"/>
    <cellStyle name="Comma 2 2 2 3 5 2 2 2 2 2 2 2" xfId="30711" xr:uid="{B192B5C5-06F3-494B-9E42-3A573B1A4F18}"/>
    <cellStyle name="Comma 2 2 2 3 5 2 2 2 2 2 3" xfId="23031" xr:uid="{48A76AE1-7193-4D43-B669-00E8FF93B724}"/>
    <cellStyle name="Comma 2 2 2 3 5 2 2 2 2 3" xfId="11511" xr:uid="{B24AC503-B2AB-40C0-BB77-7FAD55E762DA}"/>
    <cellStyle name="Comma 2 2 2 3 5 2 2 2 2 3 2" xfId="26871" xr:uid="{9C9EAA65-5953-4444-B8DA-182C5DD32602}"/>
    <cellStyle name="Comma 2 2 2 3 5 2 2 2 2 4" xfId="19191" xr:uid="{F1FA0976-4F5F-4C57-B967-7B32537BBC86}"/>
    <cellStyle name="Comma 2 2 2 3 5 2 2 2 3" xfId="5751" xr:uid="{FC5C3AF6-923E-4E15-91EE-5F44AB1F32E5}"/>
    <cellStyle name="Comma 2 2 2 3 5 2 2 2 3 2" xfId="13431" xr:uid="{E973A94D-24B2-4BE8-8B4A-01F50AAA05DD}"/>
    <cellStyle name="Comma 2 2 2 3 5 2 2 2 3 2 2" xfId="28791" xr:uid="{FE5AC842-5569-45CD-B35E-2708BD743737}"/>
    <cellStyle name="Comma 2 2 2 3 5 2 2 2 3 3" xfId="21111" xr:uid="{760344F0-AEC3-43A2-9B8C-89A2D06FA351}"/>
    <cellStyle name="Comma 2 2 2 3 5 2 2 2 4" xfId="9591" xr:uid="{0B166EDC-0898-4AA8-ACB9-A0B823B92B8E}"/>
    <cellStyle name="Comma 2 2 2 3 5 2 2 2 4 2" xfId="24951" xr:uid="{8585F437-DEA4-4D5A-8F24-908D558BA7ED}"/>
    <cellStyle name="Comma 2 2 2 3 5 2 2 2 5" xfId="17271" xr:uid="{CD552317-A909-4917-9471-F2451893AEE6}"/>
    <cellStyle name="Comma 2 2 2 3 5 2 2 3" xfId="2871" xr:uid="{56580A40-60AE-4D25-9DC0-9CA583BF29D6}"/>
    <cellStyle name="Comma 2 2 2 3 5 2 2 3 2" xfId="6711" xr:uid="{CE3EE052-1D76-4B13-A5F6-7A3950411A2E}"/>
    <cellStyle name="Comma 2 2 2 3 5 2 2 3 2 2" xfId="14391" xr:uid="{3C103AF6-7072-460C-ABE4-F69271D0A9B2}"/>
    <cellStyle name="Comma 2 2 2 3 5 2 2 3 2 2 2" xfId="29751" xr:uid="{A22564CE-63C8-4A6D-B200-DB067AA1F3AB}"/>
    <cellStyle name="Comma 2 2 2 3 5 2 2 3 2 3" xfId="22071" xr:uid="{6BF7CFD7-FE4B-4750-BF67-48733AA248C7}"/>
    <cellStyle name="Comma 2 2 2 3 5 2 2 3 3" xfId="10551" xr:uid="{6BE18B84-FF7A-4803-8D7C-EC81622FCEA4}"/>
    <cellStyle name="Comma 2 2 2 3 5 2 2 3 3 2" xfId="25911" xr:uid="{92D1BC74-A156-4614-A018-CB2C5FBC7D9A}"/>
    <cellStyle name="Comma 2 2 2 3 5 2 2 3 4" xfId="18231" xr:uid="{7D6F0297-C2C6-4F35-81FD-DADA3DEAE055}"/>
    <cellStyle name="Comma 2 2 2 3 5 2 2 4" xfId="4791" xr:uid="{6140FE5E-14EE-4685-8006-FD16647FF917}"/>
    <cellStyle name="Comma 2 2 2 3 5 2 2 4 2" xfId="12471" xr:uid="{39F8FE1E-B279-4D60-A058-64F36F640DBC}"/>
    <cellStyle name="Comma 2 2 2 3 5 2 2 4 2 2" xfId="27831" xr:uid="{37469C1C-AA65-47BD-841B-D192FEDBF8B1}"/>
    <cellStyle name="Comma 2 2 2 3 5 2 2 4 3" xfId="20151" xr:uid="{A32A2BBB-E67B-4754-8DC3-C43DF7089C54}"/>
    <cellStyle name="Comma 2 2 2 3 5 2 2 5" xfId="8631" xr:uid="{90200DF8-D944-43B3-A8C2-C72BB6F805CC}"/>
    <cellStyle name="Comma 2 2 2 3 5 2 2 5 2" xfId="23991" xr:uid="{2ED0C399-E3E3-4B33-B6E5-A494C5984D9C}"/>
    <cellStyle name="Comma 2 2 2 3 5 2 2 6" xfId="16311" xr:uid="{8E110803-115C-4162-9E41-273A588680A1}"/>
    <cellStyle name="Comma 2 2 2 3 5 2 3" xfId="1431" xr:uid="{690434BB-64B8-4396-8D8F-0CCE9D4C703D}"/>
    <cellStyle name="Comma 2 2 2 3 5 2 3 2" xfId="3351" xr:uid="{6A55C4CB-3592-4CF4-820D-E038F29B6E9B}"/>
    <cellStyle name="Comma 2 2 2 3 5 2 3 2 2" xfId="7191" xr:uid="{967DEA6B-9A3E-473A-B13C-E19FE5797E35}"/>
    <cellStyle name="Comma 2 2 2 3 5 2 3 2 2 2" xfId="14871" xr:uid="{CE7D7A57-8A3A-44F2-A211-A6F7544D0CA0}"/>
    <cellStyle name="Comma 2 2 2 3 5 2 3 2 2 2 2" xfId="30231" xr:uid="{DB0F0A54-FB06-49A3-A72B-E67A2E8A6CFF}"/>
    <cellStyle name="Comma 2 2 2 3 5 2 3 2 2 3" xfId="22551" xr:uid="{40B8B38F-81DF-4024-BEAE-E7BA1BEBC5C5}"/>
    <cellStyle name="Comma 2 2 2 3 5 2 3 2 3" xfId="11031" xr:uid="{755F180A-B203-4B8B-BC3C-9BFE4EF685F8}"/>
    <cellStyle name="Comma 2 2 2 3 5 2 3 2 3 2" xfId="26391" xr:uid="{6EF12776-22FA-4330-A100-5ED715816AD2}"/>
    <cellStyle name="Comma 2 2 2 3 5 2 3 2 4" xfId="18711" xr:uid="{86C082DE-DBD4-4C23-A44C-4E7B06E481B9}"/>
    <cellStyle name="Comma 2 2 2 3 5 2 3 3" xfId="5271" xr:uid="{8E71CF44-45A4-4540-97D3-6B465B872AA6}"/>
    <cellStyle name="Comma 2 2 2 3 5 2 3 3 2" xfId="12951" xr:uid="{ED2CD54F-D69B-456E-A6E2-324A7FAFF872}"/>
    <cellStyle name="Comma 2 2 2 3 5 2 3 3 2 2" xfId="28311" xr:uid="{3AA72D19-F057-46B3-A366-F4D7ED566CB6}"/>
    <cellStyle name="Comma 2 2 2 3 5 2 3 3 3" xfId="20631" xr:uid="{E8F86643-CD14-4579-869D-1464F743ADA4}"/>
    <cellStyle name="Comma 2 2 2 3 5 2 3 4" xfId="9111" xr:uid="{44444D70-0F54-47F5-9A0B-91F988F5C570}"/>
    <cellStyle name="Comma 2 2 2 3 5 2 3 4 2" xfId="24471" xr:uid="{A73CAA3D-74A3-4F3B-B05C-20479388FCA9}"/>
    <cellStyle name="Comma 2 2 2 3 5 2 3 5" xfId="16791" xr:uid="{83DBC2A0-28D9-4585-8E2F-717BAB71F55D}"/>
    <cellStyle name="Comma 2 2 2 3 5 2 4" xfId="2391" xr:uid="{81594B42-7D23-48C5-B786-DC762C9C16EC}"/>
    <cellStyle name="Comma 2 2 2 3 5 2 4 2" xfId="6231" xr:uid="{EA704989-22FD-4DC3-B82B-48BA5BFF4E33}"/>
    <cellStyle name="Comma 2 2 2 3 5 2 4 2 2" xfId="13911" xr:uid="{A5F04841-8790-4D83-B855-94B42E8DB67B}"/>
    <cellStyle name="Comma 2 2 2 3 5 2 4 2 2 2" xfId="29271" xr:uid="{8B3BB02B-5343-46FD-84EC-26099619F817}"/>
    <cellStyle name="Comma 2 2 2 3 5 2 4 2 3" xfId="21591" xr:uid="{B92E4B05-0A92-415B-90F9-0FB3AED9C9E8}"/>
    <cellStyle name="Comma 2 2 2 3 5 2 4 3" xfId="10071" xr:uid="{2562CC51-852F-4F54-9916-7961A18D3C3C}"/>
    <cellStyle name="Comma 2 2 2 3 5 2 4 3 2" xfId="25431" xr:uid="{5C8C2C7C-846B-426D-A84D-854B98793EF1}"/>
    <cellStyle name="Comma 2 2 2 3 5 2 4 4" xfId="17751" xr:uid="{DE3CE6AF-318F-485F-913C-062F4697CA26}"/>
    <cellStyle name="Comma 2 2 2 3 5 2 5" xfId="4311" xr:uid="{13F3AF23-F52D-405E-BA76-A7EEA755DEBE}"/>
    <cellStyle name="Comma 2 2 2 3 5 2 5 2" xfId="11991" xr:uid="{2E22E357-BBE1-477A-BE18-AE592C240236}"/>
    <cellStyle name="Comma 2 2 2 3 5 2 5 2 2" xfId="27351" xr:uid="{78EF4768-98DB-4BF1-B9BD-E7D95FE01D19}"/>
    <cellStyle name="Comma 2 2 2 3 5 2 5 3" xfId="19671" xr:uid="{174AE830-143E-4928-A065-ADD27DAF13FB}"/>
    <cellStyle name="Comma 2 2 2 3 5 2 6" xfId="8151" xr:uid="{D20184F9-D20E-4702-8CC8-182E1584FBEF}"/>
    <cellStyle name="Comma 2 2 2 3 5 2 6 2" xfId="23511" xr:uid="{2C082C79-220A-423D-A755-89B3BFF99E81}"/>
    <cellStyle name="Comma 2 2 2 3 5 2 7" xfId="15831" xr:uid="{8B1BC477-B3A6-43BD-84D5-F0043C9900DE}"/>
    <cellStyle name="Comma 2 2 2 3 5 3" xfId="711" xr:uid="{75CB818D-03A5-4C65-A1D1-571888E29155}"/>
    <cellStyle name="Comma 2 2 2 3 5 3 2" xfId="1671" xr:uid="{25AB4B5C-3DA8-4F59-9330-7031153A5E27}"/>
    <cellStyle name="Comma 2 2 2 3 5 3 2 2" xfId="3591" xr:uid="{77E0F244-98F9-488B-BE0A-2553F3D8718B}"/>
    <cellStyle name="Comma 2 2 2 3 5 3 2 2 2" xfId="7431" xr:uid="{1918AEC5-3133-4C60-A0B6-04257C03BEA9}"/>
    <cellStyle name="Comma 2 2 2 3 5 3 2 2 2 2" xfId="15111" xr:uid="{D81442ED-BE33-4AB7-8C3C-02CF138B4DE4}"/>
    <cellStyle name="Comma 2 2 2 3 5 3 2 2 2 2 2" xfId="30471" xr:uid="{2A733224-DCC9-4FDE-9749-73160A3385CE}"/>
    <cellStyle name="Comma 2 2 2 3 5 3 2 2 2 3" xfId="22791" xr:uid="{6E59DFA4-9AB1-4D22-9EA0-195FA0249E41}"/>
    <cellStyle name="Comma 2 2 2 3 5 3 2 2 3" xfId="11271" xr:uid="{8E891DE1-756C-46D8-92F0-99DE017DFF10}"/>
    <cellStyle name="Comma 2 2 2 3 5 3 2 2 3 2" xfId="26631" xr:uid="{BB98B388-E0F3-4451-B18C-94484A5944A3}"/>
    <cellStyle name="Comma 2 2 2 3 5 3 2 2 4" xfId="18951" xr:uid="{2FD6070C-084F-444E-A599-9BE6D86BCFC9}"/>
    <cellStyle name="Comma 2 2 2 3 5 3 2 3" xfId="5511" xr:uid="{5ABA42B7-F8EF-4B01-BFCF-309E460BB0B8}"/>
    <cellStyle name="Comma 2 2 2 3 5 3 2 3 2" xfId="13191" xr:uid="{3F76EDE0-4695-4011-AF02-B83CDC65374D}"/>
    <cellStyle name="Comma 2 2 2 3 5 3 2 3 2 2" xfId="28551" xr:uid="{29BE9CA8-937E-44DC-BFD6-F8B1D4B6CF11}"/>
    <cellStyle name="Comma 2 2 2 3 5 3 2 3 3" xfId="20871" xr:uid="{46799843-E1C7-458A-A1A5-0F53A9575A55}"/>
    <cellStyle name="Comma 2 2 2 3 5 3 2 4" xfId="9351" xr:uid="{489D24D7-4DA7-4F00-8AB2-FC098448818A}"/>
    <cellStyle name="Comma 2 2 2 3 5 3 2 4 2" xfId="24711" xr:uid="{664780FD-1085-4B16-8ADB-66B6CE52D380}"/>
    <cellStyle name="Comma 2 2 2 3 5 3 2 5" xfId="17031" xr:uid="{7A4DB48D-138C-4F78-A9D8-13072E859150}"/>
    <cellStyle name="Comma 2 2 2 3 5 3 3" xfId="2631" xr:uid="{9D08A344-4665-4759-B11A-43B637C89203}"/>
    <cellStyle name="Comma 2 2 2 3 5 3 3 2" xfId="6471" xr:uid="{CE29D226-2CA8-4096-AC38-7CF3793250EB}"/>
    <cellStyle name="Comma 2 2 2 3 5 3 3 2 2" xfId="14151" xr:uid="{BB924A59-DE18-4DB1-868B-861C3CEDB115}"/>
    <cellStyle name="Comma 2 2 2 3 5 3 3 2 2 2" xfId="29511" xr:uid="{2AC45455-673B-4CF6-B0C7-F640D59A011B}"/>
    <cellStyle name="Comma 2 2 2 3 5 3 3 2 3" xfId="21831" xr:uid="{B15EB20C-C778-44C2-A2AC-A22A995DB8AD}"/>
    <cellStyle name="Comma 2 2 2 3 5 3 3 3" xfId="10311" xr:uid="{3CF4CF31-8528-4637-9233-01D68E86C1D3}"/>
    <cellStyle name="Comma 2 2 2 3 5 3 3 3 2" xfId="25671" xr:uid="{C6DBFD67-F474-4BD1-B456-8475FA5427F2}"/>
    <cellStyle name="Comma 2 2 2 3 5 3 3 4" xfId="17991" xr:uid="{AC48BB86-C926-407B-AE9D-3A8721C9BA6A}"/>
    <cellStyle name="Comma 2 2 2 3 5 3 4" xfId="4551" xr:uid="{C8189E1A-6CDC-4794-8300-B2D68B0F0FAF}"/>
    <cellStyle name="Comma 2 2 2 3 5 3 4 2" xfId="12231" xr:uid="{B98C13AC-B1DF-4B29-893C-84D85ADECE46}"/>
    <cellStyle name="Comma 2 2 2 3 5 3 4 2 2" xfId="27591" xr:uid="{DBC0E4FE-35E4-4AB6-ABA3-EA252CD39D48}"/>
    <cellStyle name="Comma 2 2 2 3 5 3 4 3" xfId="19911" xr:uid="{4ACE4D9F-D573-46A5-AE68-1BAAACA6A5DA}"/>
    <cellStyle name="Comma 2 2 2 3 5 3 5" xfId="8391" xr:uid="{FA1530B8-A66A-41C4-8E2F-4CB5363F483C}"/>
    <cellStyle name="Comma 2 2 2 3 5 3 5 2" xfId="23751" xr:uid="{6440DE92-8685-4D46-8768-88F02DD6659A}"/>
    <cellStyle name="Comma 2 2 2 3 5 3 6" xfId="16071" xr:uid="{F1556376-8EE6-41F6-AE58-5939A6A082AF}"/>
    <cellStyle name="Comma 2 2 2 3 5 4" xfId="1191" xr:uid="{FA1B6C9A-AD5A-4A79-97DF-80CA70BC1EB3}"/>
    <cellStyle name="Comma 2 2 2 3 5 4 2" xfId="3111" xr:uid="{A0E8D74C-65E5-46EB-9F6B-A94CFBDF3901}"/>
    <cellStyle name="Comma 2 2 2 3 5 4 2 2" xfId="6951" xr:uid="{F19C0981-1068-4115-8F1B-68481D42E914}"/>
    <cellStyle name="Comma 2 2 2 3 5 4 2 2 2" xfId="14631" xr:uid="{209DAE1C-6CCA-432D-AF71-E1A35E770823}"/>
    <cellStyle name="Comma 2 2 2 3 5 4 2 2 2 2" xfId="29991" xr:uid="{C7E00E69-D8C6-4213-922D-2A360D0677AD}"/>
    <cellStyle name="Comma 2 2 2 3 5 4 2 2 3" xfId="22311" xr:uid="{EA453B03-3D2D-4268-9FD6-FF6F94097C93}"/>
    <cellStyle name="Comma 2 2 2 3 5 4 2 3" xfId="10791" xr:uid="{7C496349-B561-43F3-AC26-D3802246E4F3}"/>
    <cellStyle name="Comma 2 2 2 3 5 4 2 3 2" xfId="26151" xr:uid="{066F1020-D26D-4506-AF3C-A45BD863063F}"/>
    <cellStyle name="Comma 2 2 2 3 5 4 2 4" xfId="18471" xr:uid="{E823D9B9-CCF7-4BD6-A6C9-062B9617C88B}"/>
    <cellStyle name="Comma 2 2 2 3 5 4 3" xfId="5031" xr:uid="{F99E64F0-C30D-47F9-A7E8-E51F49003A8E}"/>
    <cellStyle name="Comma 2 2 2 3 5 4 3 2" xfId="12711" xr:uid="{D842B35F-47CD-46AA-AAD3-AF41D03D6683}"/>
    <cellStyle name="Comma 2 2 2 3 5 4 3 2 2" xfId="28071" xr:uid="{258A4ACF-94B0-4E1B-9A4B-CB61B64BBDB3}"/>
    <cellStyle name="Comma 2 2 2 3 5 4 3 3" xfId="20391" xr:uid="{94AFFFC1-215E-4B31-8383-2F5AE200E1CD}"/>
    <cellStyle name="Comma 2 2 2 3 5 4 4" xfId="8871" xr:uid="{332F7B5E-7F8A-4016-9D91-47F6A254B9B1}"/>
    <cellStyle name="Comma 2 2 2 3 5 4 4 2" xfId="24231" xr:uid="{BD101742-E718-4CFE-A429-CC410717940F}"/>
    <cellStyle name="Comma 2 2 2 3 5 4 5" xfId="16551" xr:uid="{CB333045-B027-4A6B-BE89-649E76BDC019}"/>
    <cellStyle name="Comma 2 2 2 3 5 5" xfId="2151" xr:uid="{ABD07FB6-B2B6-4158-9FE9-71BFA5D7C0D7}"/>
    <cellStyle name="Comma 2 2 2 3 5 5 2" xfId="5991" xr:uid="{2B12B50B-2DDC-446F-ADB8-17CB71B77AC7}"/>
    <cellStyle name="Comma 2 2 2 3 5 5 2 2" xfId="13671" xr:uid="{A5BC55EC-6D8B-4BFE-9BE4-487FFB29D368}"/>
    <cellStyle name="Comma 2 2 2 3 5 5 2 2 2" xfId="29031" xr:uid="{E6F16EF4-CFBE-4E27-A81F-BAB9DA719AAF}"/>
    <cellStyle name="Comma 2 2 2 3 5 5 2 3" xfId="21351" xr:uid="{B13BB70A-84A9-4076-ABE8-060CA6EFA8AC}"/>
    <cellStyle name="Comma 2 2 2 3 5 5 3" xfId="9831" xr:uid="{223AA4A8-E792-4FBA-918E-8129FCA93017}"/>
    <cellStyle name="Comma 2 2 2 3 5 5 3 2" xfId="25191" xr:uid="{4EEFA0A2-2CEC-4A4F-BEED-E8501A0F954B}"/>
    <cellStyle name="Comma 2 2 2 3 5 5 4" xfId="17511" xr:uid="{FDAB78D0-F91F-4B7F-99F2-0824DEF28BD4}"/>
    <cellStyle name="Comma 2 2 2 3 5 6" xfId="4071" xr:uid="{C5194F03-9CE6-4F9E-92A5-1AD47B5CA601}"/>
    <cellStyle name="Comma 2 2 2 3 5 6 2" xfId="11751" xr:uid="{060330C4-DF52-4467-A4B1-EA7923CF4CBE}"/>
    <cellStyle name="Comma 2 2 2 3 5 6 2 2" xfId="27111" xr:uid="{546E08C0-1CFC-4E68-A9EF-A14574A5D6D3}"/>
    <cellStyle name="Comma 2 2 2 3 5 6 3" xfId="19431" xr:uid="{3B9D9DA2-2B24-49C1-85DE-AF6474A92E55}"/>
    <cellStyle name="Comma 2 2 2 3 5 7" xfId="7911" xr:uid="{75EAC088-67B0-41ED-B264-343C836A32D2}"/>
    <cellStyle name="Comma 2 2 2 3 5 7 2" xfId="23271" xr:uid="{9E371F5D-A0F8-4460-B881-2501B2965540}"/>
    <cellStyle name="Comma 2 2 2 3 5 8" xfId="15591" xr:uid="{099E80C3-AA4B-48B7-92A3-B0307A673905}"/>
    <cellStyle name="Comma 2 2 2 3 6" xfId="351" xr:uid="{718AFF4F-B563-4AED-A17B-0B0DC6D0CC5F}"/>
    <cellStyle name="Comma 2 2 2 3 6 2" xfId="831" xr:uid="{29633769-5F03-461E-9432-377C8F3C8C9A}"/>
    <cellStyle name="Comma 2 2 2 3 6 2 2" xfId="1791" xr:uid="{B7EFBFCD-58E9-4F5E-A9A0-63184DEC4EDC}"/>
    <cellStyle name="Comma 2 2 2 3 6 2 2 2" xfId="3711" xr:uid="{5E494004-2FAE-4DB9-9753-0F70A46247B4}"/>
    <cellStyle name="Comma 2 2 2 3 6 2 2 2 2" xfId="7551" xr:uid="{4854D9C5-0E78-4CBC-AE4D-C506CC4FE06A}"/>
    <cellStyle name="Comma 2 2 2 3 6 2 2 2 2 2" xfId="15231" xr:uid="{C53B3975-B8AE-4023-B9CE-90B599F4E89E}"/>
    <cellStyle name="Comma 2 2 2 3 6 2 2 2 2 2 2" xfId="30591" xr:uid="{59B2E243-DC4E-41D1-A67E-C3700226D92B}"/>
    <cellStyle name="Comma 2 2 2 3 6 2 2 2 2 3" xfId="22911" xr:uid="{A3D2CBA2-E72B-41CB-B8FC-594513F82E05}"/>
    <cellStyle name="Comma 2 2 2 3 6 2 2 2 3" xfId="11391" xr:uid="{2BA2F412-ACC5-4949-B93F-D2AE605DF5D0}"/>
    <cellStyle name="Comma 2 2 2 3 6 2 2 2 3 2" xfId="26751" xr:uid="{6501E8A0-FF43-4FFA-A582-39B40C786760}"/>
    <cellStyle name="Comma 2 2 2 3 6 2 2 2 4" xfId="19071" xr:uid="{8603905B-0B31-4E4F-AC3C-AC6EF17D0500}"/>
    <cellStyle name="Comma 2 2 2 3 6 2 2 3" xfId="5631" xr:uid="{76153D07-A810-4611-87BE-93F1C46C914B}"/>
    <cellStyle name="Comma 2 2 2 3 6 2 2 3 2" xfId="13311" xr:uid="{7F5C7DBD-93DB-4F73-A822-75E2239555C7}"/>
    <cellStyle name="Comma 2 2 2 3 6 2 2 3 2 2" xfId="28671" xr:uid="{77319F4C-7654-4D11-9A5F-2E77F87A3C9E}"/>
    <cellStyle name="Comma 2 2 2 3 6 2 2 3 3" xfId="20991" xr:uid="{881D786E-B866-4172-81F8-E78F02707787}"/>
    <cellStyle name="Comma 2 2 2 3 6 2 2 4" xfId="9471" xr:uid="{AFEC5D27-2580-4C25-832F-4DE92971D333}"/>
    <cellStyle name="Comma 2 2 2 3 6 2 2 4 2" xfId="24831" xr:uid="{5323F7DE-68FF-4A1F-A0FF-A90038036FD6}"/>
    <cellStyle name="Comma 2 2 2 3 6 2 2 5" xfId="17151" xr:uid="{49E9E574-71E3-4A65-B65F-4061B5F60B86}"/>
    <cellStyle name="Comma 2 2 2 3 6 2 3" xfId="2751" xr:uid="{61914941-B7EF-4D3A-A3A0-8D0251FE437B}"/>
    <cellStyle name="Comma 2 2 2 3 6 2 3 2" xfId="6591" xr:uid="{0F46C74A-9D6A-4C44-854D-A6653EE5EB20}"/>
    <cellStyle name="Comma 2 2 2 3 6 2 3 2 2" xfId="14271" xr:uid="{8876ED72-9903-44DF-BBC6-D1489F2BC6A9}"/>
    <cellStyle name="Comma 2 2 2 3 6 2 3 2 2 2" xfId="29631" xr:uid="{5039562D-24B6-4C51-8CB3-730249F76CAE}"/>
    <cellStyle name="Comma 2 2 2 3 6 2 3 2 3" xfId="21951" xr:uid="{559D0A93-61A2-4B0D-8CA9-03B387A8C18C}"/>
    <cellStyle name="Comma 2 2 2 3 6 2 3 3" xfId="10431" xr:uid="{5CD32466-1DA9-4152-8109-66414B7FFBD3}"/>
    <cellStyle name="Comma 2 2 2 3 6 2 3 3 2" xfId="25791" xr:uid="{63701C74-0C71-4A55-BB7F-984E06E8B9F2}"/>
    <cellStyle name="Comma 2 2 2 3 6 2 3 4" xfId="18111" xr:uid="{D8A4E224-EDF3-416D-8CB4-8B7DF76B72B8}"/>
    <cellStyle name="Comma 2 2 2 3 6 2 4" xfId="4671" xr:uid="{CB99555C-86AD-4244-B4F7-D6B5E4F10D9C}"/>
    <cellStyle name="Comma 2 2 2 3 6 2 4 2" xfId="12351" xr:uid="{C998A1E0-281A-477A-938F-ABA3C0AC107F}"/>
    <cellStyle name="Comma 2 2 2 3 6 2 4 2 2" xfId="27711" xr:uid="{71FFDD84-7732-4C07-B75B-3BEE85EFF8EF}"/>
    <cellStyle name="Comma 2 2 2 3 6 2 4 3" xfId="20031" xr:uid="{D8DDC990-3431-406A-98FD-E97E29E3DCB3}"/>
    <cellStyle name="Comma 2 2 2 3 6 2 5" xfId="8511" xr:uid="{10CA2CBE-16D4-4D30-9042-117B4BAA9FB8}"/>
    <cellStyle name="Comma 2 2 2 3 6 2 5 2" xfId="23871" xr:uid="{EF61DDD9-2C46-4A70-925E-8F761D689EF6}"/>
    <cellStyle name="Comma 2 2 2 3 6 2 6" xfId="16191" xr:uid="{4FF3B50F-65F5-44E9-BE88-44A9ECA3671B}"/>
    <cellStyle name="Comma 2 2 2 3 6 3" xfId="1311" xr:uid="{D59A1C15-68C6-4ED0-9CE3-12B20A6603AA}"/>
    <cellStyle name="Comma 2 2 2 3 6 3 2" xfId="3231" xr:uid="{9A634321-9D5F-4076-A03E-7C5C0FEA7878}"/>
    <cellStyle name="Comma 2 2 2 3 6 3 2 2" xfId="7071" xr:uid="{3BCB93AB-F82C-4ABE-A35B-B2EB164AFB0C}"/>
    <cellStyle name="Comma 2 2 2 3 6 3 2 2 2" xfId="14751" xr:uid="{FCB0500B-D78B-4A33-989A-0FB158B93FA2}"/>
    <cellStyle name="Comma 2 2 2 3 6 3 2 2 2 2" xfId="30111" xr:uid="{ACF84122-93F2-4D23-87F7-DFC675210F5C}"/>
    <cellStyle name="Comma 2 2 2 3 6 3 2 2 3" xfId="22431" xr:uid="{269FF5F6-6631-45FB-968E-8D6D2A827B16}"/>
    <cellStyle name="Comma 2 2 2 3 6 3 2 3" xfId="10911" xr:uid="{7A6A4234-9E88-43F9-8242-E3ED563B2B9F}"/>
    <cellStyle name="Comma 2 2 2 3 6 3 2 3 2" xfId="26271" xr:uid="{EA2CB33E-861E-416E-9B1A-93C71D539479}"/>
    <cellStyle name="Comma 2 2 2 3 6 3 2 4" xfId="18591" xr:uid="{742F15FE-2810-487E-B28F-EB53821FA988}"/>
    <cellStyle name="Comma 2 2 2 3 6 3 3" xfId="5151" xr:uid="{915D7ECF-849C-4364-8670-26CBED591A19}"/>
    <cellStyle name="Comma 2 2 2 3 6 3 3 2" xfId="12831" xr:uid="{8727E4CB-F4C6-48DF-B45A-779D2D038AF9}"/>
    <cellStyle name="Comma 2 2 2 3 6 3 3 2 2" xfId="28191" xr:uid="{D9D0CF9C-E233-433A-9D74-623F548A524B}"/>
    <cellStyle name="Comma 2 2 2 3 6 3 3 3" xfId="20511" xr:uid="{C9CE88F3-24F8-4A49-8216-5F7A87BFC54C}"/>
    <cellStyle name="Comma 2 2 2 3 6 3 4" xfId="8991" xr:uid="{B7F388DC-5378-4491-8899-82D59EF70BD2}"/>
    <cellStyle name="Comma 2 2 2 3 6 3 4 2" xfId="24351" xr:uid="{9B3A4917-8C74-4EBB-AE11-E76C3C6DED48}"/>
    <cellStyle name="Comma 2 2 2 3 6 3 5" xfId="16671" xr:uid="{B8B1A09A-34F2-4FBE-9A10-47615467A575}"/>
    <cellStyle name="Comma 2 2 2 3 6 4" xfId="2271" xr:uid="{1E9ED6D1-6DAE-4A81-A56F-09BADD044640}"/>
    <cellStyle name="Comma 2 2 2 3 6 4 2" xfId="6111" xr:uid="{EF531E8F-FAD2-498A-AC03-4ECD868E1064}"/>
    <cellStyle name="Comma 2 2 2 3 6 4 2 2" xfId="13791" xr:uid="{7C9484EA-B43B-4841-BF66-7ACF87583EBE}"/>
    <cellStyle name="Comma 2 2 2 3 6 4 2 2 2" xfId="29151" xr:uid="{DB04F8E3-A88C-4207-9996-32F8F7F08CB1}"/>
    <cellStyle name="Comma 2 2 2 3 6 4 2 3" xfId="21471" xr:uid="{529AF71D-322A-4341-9FAA-0E23DDFFB336}"/>
    <cellStyle name="Comma 2 2 2 3 6 4 3" xfId="9951" xr:uid="{7EF7041E-858E-45A7-8628-152F412EF98B}"/>
    <cellStyle name="Comma 2 2 2 3 6 4 3 2" xfId="25311" xr:uid="{A1A13F93-4EF8-4C1F-85F3-8FC1FFFF292D}"/>
    <cellStyle name="Comma 2 2 2 3 6 4 4" xfId="17631" xr:uid="{B3CBBAA3-8220-4035-BEF9-DF310C0A77D5}"/>
    <cellStyle name="Comma 2 2 2 3 6 5" xfId="4191" xr:uid="{F7ACBB99-AA4E-4A4C-9714-D9AEAF8EEDF9}"/>
    <cellStyle name="Comma 2 2 2 3 6 5 2" xfId="11871" xr:uid="{CF3341E6-EA34-4ABA-B4C1-6478D912ACB3}"/>
    <cellStyle name="Comma 2 2 2 3 6 5 2 2" xfId="27231" xr:uid="{09D5F93B-AD02-42A2-813D-7FF2A74A8381}"/>
    <cellStyle name="Comma 2 2 2 3 6 5 3" xfId="19551" xr:uid="{A8AC5AA5-E88C-4808-BC2B-1B86F9F6BA62}"/>
    <cellStyle name="Comma 2 2 2 3 6 6" xfId="8031" xr:uid="{02762C2F-0399-40E5-87B3-E14084FDE222}"/>
    <cellStyle name="Comma 2 2 2 3 6 6 2" xfId="23391" xr:uid="{EEB81BDC-B5CE-4B45-A4CB-77A3429C749A}"/>
    <cellStyle name="Comma 2 2 2 3 6 7" xfId="15711" xr:uid="{0D4D54DE-277D-4030-9B64-78D8FDB5C0F7}"/>
    <cellStyle name="Comma 2 2 2 3 7" xfId="591" xr:uid="{3142E859-DB2E-4CEB-A656-1D6924EBAE6D}"/>
    <cellStyle name="Comma 2 2 2 3 7 2" xfId="1551" xr:uid="{0FD78B45-FBEA-4170-AEDC-D233D55B51E1}"/>
    <cellStyle name="Comma 2 2 2 3 7 2 2" xfId="3471" xr:uid="{445EAAE0-4952-4907-8B09-C60019AE107F}"/>
    <cellStyle name="Comma 2 2 2 3 7 2 2 2" xfId="7311" xr:uid="{794BB641-235C-43F4-BE25-B1AABCAFD6CE}"/>
    <cellStyle name="Comma 2 2 2 3 7 2 2 2 2" xfId="14991" xr:uid="{01FCDCE3-DD44-4F8C-BE4C-BCAFD892887D}"/>
    <cellStyle name="Comma 2 2 2 3 7 2 2 2 2 2" xfId="30351" xr:uid="{56F97F5F-62A7-49F3-A038-2CF86A95C6FC}"/>
    <cellStyle name="Comma 2 2 2 3 7 2 2 2 3" xfId="22671" xr:uid="{24CEBD9B-DC00-4B41-B08E-AC59E7F04217}"/>
    <cellStyle name="Comma 2 2 2 3 7 2 2 3" xfId="11151" xr:uid="{6223DB10-D60B-4BD7-8347-086C2FEDBFBD}"/>
    <cellStyle name="Comma 2 2 2 3 7 2 2 3 2" xfId="26511" xr:uid="{5EEC5C7F-C414-4786-815B-BB716E48F93A}"/>
    <cellStyle name="Comma 2 2 2 3 7 2 2 4" xfId="18831" xr:uid="{77EE4BE2-A309-4ADC-A1DE-9DB087E7FBA3}"/>
    <cellStyle name="Comma 2 2 2 3 7 2 3" xfId="5391" xr:uid="{B1873201-B8DE-401D-AF5D-71FDF853FF0F}"/>
    <cellStyle name="Comma 2 2 2 3 7 2 3 2" xfId="13071" xr:uid="{3F11BB52-C990-432C-A92D-22BAE1991D9B}"/>
    <cellStyle name="Comma 2 2 2 3 7 2 3 2 2" xfId="28431" xr:uid="{2CC44CC7-6470-4ED9-80B4-5E65FE354FCD}"/>
    <cellStyle name="Comma 2 2 2 3 7 2 3 3" xfId="20751" xr:uid="{153C1C2F-BE02-4230-93EF-3345DB66A275}"/>
    <cellStyle name="Comma 2 2 2 3 7 2 4" xfId="9231" xr:uid="{BA5EB6B1-B5C1-4D35-8958-E93DEEAA1F9E}"/>
    <cellStyle name="Comma 2 2 2 3 7 2 4 2" xfId="24591" xr:uid="{FFEC4A23-6E98-4B79-A8A5-FCB890A7FF11}"/>
    <cellStyle name="Comma 2 2 2 3 7 2 5" xfId="16911" xr:uid="{7B290111-6801-43EF-9B91-D6139439509F}"/>
    <cellStyle name="Comma 2 2 2 3 7 3" xfId="2511" xr:uid="{482F1D27-BB1E-4144-90E4-BAC88D670A85}"/>
    <cellStyle name="Comma 2 2 2 3 7 3 2" xfId="6351" xr:uid="{89210F7A-F285-4F5D-9F4C-8631DB4BBF67}"/>
    <cellStyle name="Comma 2 2 2 3 7 3 2 2" xfId="14031" xr:uid="{93490B6B-3BEE-4EBA-BF84-02CDEFB09983}"/>
    <cellStyle name="Comma 2 2 2 3 7 3 2 2 2" xfId="29391" xr:uid="{B6F78F01-F949-4F05-ABCF-9FE5390FC370}"/>
    <cellStyle name="Comma 2 2 2 3 7 3 2 3" xfId="21711" xr:uid="{64755647-E7B8-4034-8B8B-A661C03FB2BE}"/>
    <cellStyle name="Comma 2 2 2 3 7 3 3" xfId="10191" xr:uid="{6B89431D-FE33-408F-9A46-7B5F540E1016}"/>
    <cellStyle name="Comma 2 2 2 3 7 3 3 2" xfId="25551" xr:uid="{FF9A6F78-12C9-43AE-996E-3F82A186E1BA}"/>
    <cellStyle name="Comma 2 2 2 3 7 3 4" xfId="17871" xr:uid="{727A6F38-4E95-4833-8A00-12C35743005F}"/>
    <cellStyle name="Comma 2 2 2 3 7 4" xfId="4431" xr:uid="{CCB9F6A0-EE7E-4F34-A543-B08E0EF6252C}"/>
    <cellStyle name="Comma 2 2 2 3 7 4 2" xfId="12111" xr:uid="{BBE1EEA0-7164-4C6A-B9CE-6D9317EF60B7}"/>
    <cellStyle name="Comma 2 2 2 3 7 4 2 2" xfId="27471" xr:uid="{2E356359-2EEE-44B7-84F1-1EEC16094790}"/>
    <cellStyle name="Comma 2 2 2 3 7 4 3" xfId="19791" xr:uid="{000D1AE4-1C91-4583-B771-BC84E5C34367}"/>
    <cellStyle name="Comma 2 2 2 3 7 5" xfId="8271" xr:uid="{2D3AF6EC-88B8-42A4-9D67-9BE701B9C309}"/>
    <cellStyle name="Comma 2 2 2 3 7 5 2" xfId="23631" xr:uid="{7278B7FF-F4F2-4CE8-9FA5-4154EFA4CE46}"/>
    <cellStyle name="Comma 2 2 2 3 7 6" xfId="15951" xr:uid="{AD4E4A69-F8DA-407C-8D35-FA8F729F16BF}"/>
    <cellStyle name="Comma 2 2 2 3 8" xfId="1071" xr:uid="{ACC212AF-86C2-498B-BFF4-B962C7FAA769}"/>
    <cellStyle name="Comma 2 2 2 3 8 2" xfId="2991" xr:uid="{84F75D97-22C8-410A-91BD-5CE4A332D82E}"/>
    <cellStyle name="Comma 2 2 2 3 8 2 2" xfId="6831" xr:uid="{E7F3EA71-A434-4359-977B-3DE4E158F62A}"/>
    <cellStyle name="Comma 2 2 2 3 8 2 2 2" xfId="14511" xr:uid="{87A8A169-01C0-4B02-8E1E-320FDF803DC2}"/>
    <cellStyle name="Comma 2 2 2 3 8 2 2 2 2" xfId="29871" xr:uid="{BC51542E-34BC-4FEF-9A6A-A71326E3194C}"/>
    <cellStyle name="Comma 2 2 2 3 8 2 2 3" xfId="22191" xr:uid="{C9EE6654-F141-4223-A4DE-4A18A5584597}"/>
    <cellStyle name="Comma 2 2 2 3 8 2 3" xfId="10671" xr:uid="{9453C555-63E3-49A7-AE31-E3D091C7BB54}"/>
    <cellStyle name="Comma 2 2 2 3 8 2 3 2" xfId="26031" xr:uid="{8C8A831A-E0AC-418E-B97D-0CED5A5C1A2A}"/>
    <cellStyle name="Comma 2 2 2 3 8 2 4" xfId="18351" xr:uid="{8FFB0D6C-1838-4674-9DB3-A082A7AC641D}"/>
    <cellStyle name="Comma 2 2 2 3 8 3" xfId="4911" xr:uid="{51C01976-08AB-46FF-B898-0235ED014D96}"/>
    <cellStyle name="Comma 2 2 2 3 8 3 2" xfId="12591" xr:uid="{713246CA-1576-4E67-899D-C555176BD961}"/>
    <cellStyle name="Comma 2 2 2 3 8 3 2 2" xfId="27951" xr:uid="{16DB7DA3-04A5-4C98-97E0-4A7328C124AB}"/>
    <cellStyle name="Comma 2 2 2 3 8 3 3" xfId="20271" xr:uid="{93570F89-3C63-4B32-A06F-58504A493296}"/>
    <cellStyle name="Comma 2 2 2 3 8 4" xfId="8751" xr:uid="{056BE319-7781-4A74-8EFD-D276FCD43E1F}"/>
    <cellStyle name="Comma 2 2 2 3 8 4 2" xfId="24111" xr:uid="{0707FCB5-E44D-433B-9977-90F61968107E}"/>
    <cellStyle name="Comma 2 2 2 3 8 5" xfId="16431" xr:uid="{49D718D5-1224-48E7-8DAF-FB3E5CF10520}"/>
    <cellStyle name="Comma 2 2 2 3 9" xfId="2031" xr:uid="{A38BE727-4D45-4320-97A5-23C1865F5DE2}"/>
    <cellStyle name="Comma 2 2 2 3 9 2" xfId="5871" xr:uid="{7D8B345D-A7F3-4F3E-9CB0-3A9CC6F35C8D}"/>
    <cellStyle name="Comma 2 2 2 3 9 2 2" xfId="13551" xr:uid="{D4172437-9EB1-4463-8402-B6250DE291ED}"/>
    <cellStyle name="Comma 2 2 2 3 9 2 2 2" xfId="28911" xr:uid="{CA9678EB-DCAB-4E56-BFEF-D8FC0CD4C2AC}"/>
    <cellStyle name="Comma 2 2 2 3 9 2 3" xfId="21231" xr:uid="{663F8CEC-6A1F-4504-8DFF-38829B022789}"/>
    <cellStyle name="Comma 2 2 2 3 9 3" xfId="9711" xr:uid="{0EB73D84-ED00-416B-8789-B2D5F0D1EEDB}"/>
    <cellStyle name="Comma 2 2 2 3 9 3 2" xfId="25071" xr:uid="{D57BA8AB-A9A5-4ABC-80DE-368ED1F88934}"/>
    <cellStyle name="Comma 2 2 2 3 9 4" xfId="17391" xr:uid="{AB36920B-AF02-4A34-809B-46966C521AEA}"/>
    <cellStyle name="Comma 2 2 2 4" xfId="116" xr:uid="{567063DF-47A8-4BD6-A8AA-439D4C7C8A65}"/>
    <cellStyle name="Comma 2 2 2 4 10" xfId="7796" xr:uid="{CA2C5D82-16CB-4D0B-8DF3-A60B0C85DF72}"/>
    <cellStyle name="Comma 2 2 2 4 10 2" xfId="23156" xr:uid="{BB222620-083E-4A22-BACE-518559CAE34B}"/>
    <cellStyle name="Comma 2 2 2 4 11" xfId="15476" xr:uid="{70A76731-E14D-41D6-82C3-808FE74D7C5A}"/>
    <cellStyle name="Comma 2 2 2 4 2" xfId="146" xr:uid="{AFFED6E5-AE5C-4584-9605-88B1367F6F0E}"/>
    <cellStyle name="Comma 2 2 2 4 2 10" xfId="15506" xr:uid="{20D0E30E-55F2-40FC-9FE1-59E0B4ACC4E3}"/>
    <cellStyle name="Comma 2 2 2 4 2 2" xfId="206" xr:uid="{03CCA744-A513-44C4-B503-FFE82EDF6CFC}"/>
    <cellStyle name="Comma 2 2 2 4 2 2 2" xfId="326" xr:uid="{AC7D173C-4C0F-42EA-87A0-E4E8D54A3B13}"/>
    <cellStyle name="Comma 2 2 2 4 2 2 2 2" xfId="566" xr:uid="{35D29204-B1C5-4702-9BB1-3D8F5C0B6892}"/>
    <cellStyle name="Comma 2 2 2 4 2 2 2 2 2" xfId="1046" xr:uid="{FB975B38-7632-4E17-AB88-269D4FCDA669}"/>
    <cellStyle name="Comma 2 2 2 4 2 2 2 2 2 2" xfId="2006" xr:uid="{57F3427A-7B14-4D8F-88B3-7FAA3AB663EB}"/>
    <cellStyle name="Comma 2 2 2 4 2 2 2 2 2 2 2" xfId="3926" xr:uid="{44030AE6-EC8C-4A36-AACD-C8E7E733B5D1}"/>
    <cellStyle name="Comma 2 2 2 4 2 2 2 2 2 2 2 2" xfId="7766" xr:uid="{A2AEFDB3-1E7D-428D-998C-C1E96AFA9443}"/>
    <cellStyle name="Comma 2 2 2 4 2 2 2 2 2 2 2 2 2" xfId="15446" xr:uid="{E8BE5C72-986B-4185-89A8-9E35522AE81C}"/>
    <cellStyle name="Comma 2 2 2 4 2 2 2 2 2 2 2 2 2 2" xfId="30806" xr:uid="{4375EB69-C911-442B-A8CD-A82E3B719F0E}"/>
    <cellStyle name="Comma 2 2 2 4 2 2 2 2 2 2 2 2 3" xfId="23126" xr:uid="{B39D617A-EB6F-4985-BDED-3EFF516AD2EC}"/>
    <cellStyle name="Comma 2 2 2 4 2 2 2 2 2 2 2 3" xfId="11606" xr:uid="{0C670D75-80AC-4095-B203-C0F9CA93471F}"/>
    <cellStyle name="Comma 2 2 2 4 2 2 2 2 2 2 2 3 2" xfId="26966" xr:uid="{27575BF1-3464-4106-A2D1-C6EFD057826A}"/>
    <cellStyle name="Comma 2 2 2 4 2 2 2 2 2 2 2 4" xfId="19286" xr:uid="{BF3641C9-3B89-4F5B-83CA-14C381B79C2C}"/>
    <cellStyle name="Comma 2 2 2 4 2 2 2 2 2 2 3" xfId="5846" xr:uid="{5B5CEC13-AF14-4013-BBB2-60F3E24FB560}"/>
    <cellStyle name="Comma 2 2 2 4 2 2 2 2 2 2 3 2" xfId="13526" xr:uid="{BD75D9A2-6043-4934-9CC3-A74FCDDECD91}"/>
    <cellStyle name="Comma 2 2 2 4 2 2 2 2 2 2 3 2 2" xfId="28886" xr:uid="{76645AF9-6913-4186-BB49-8C925051837A}"/>
    <cellStyle name="Comma 2 2 2 4 2 2 2 2 2 2 3 3" xfId="21206" xr:uid="{BCD001F3-6B50-4559-89D7-95BDA32606B5}"/>
    <cellStyle name="Comma 2 2 2 4 2 2 2 2 2 2 4" xfId="9686" xr:uid="{D844F150-7406-4593-A299-7F92C40D69FE}"/>
    <cellStyle name="Comma 2 2 2 4 2 2 2 2 2 2 4 2" xfId="25046" xr:uid="{039FB11F-8349-4D00-8A1B-5B3BD104EF85}"/>
    <cellStyle name="Comma 2 2 2 4 2 2 2 2 2 2 5" xfId="17366" xr:uid="{D0B9EEEB-7734-478D-BC73-B26A4151F947}"/>
    <cellStyle name="Comma 2 2 2 4 2 2 2 2 2 3" xfId="2966" xr:uid="{0421CB4A-32DD-426E-B426-A797039281E0}"/>
    <cellStyle name="Comma 2 2 2 4 2 2 2 2 2 3 2" xfId="6806" xr:uid="{E5AC8BD8-ABC6-4E29-8C43-C059E47F8EEE}"/>
    <cellStyle name="Comma 2 2 2 4 2 2 2 2 2 3 2 2" xfId="14486" xr:uid="{31868C53-9135-4968-8A18-39E0553C2907}"/>
    <cellStyle name="Comma 2 2 2 4 2 2 2 2 2 3 2 2 2" xfId="29846" xr:uid="{93499B4B-569A-494B-AD52-E1A3301F6639}"/>
    <cellStyle name="Comma 2 2 2 4 2 2 2 2 2 3 2 3" xfId="22166" xr:uid="{EE500CC5-4DF9-4A8F-B074-748BDE0145F7}"/>
    <cellStyle name="Comma 2 2 2 4 2 2 2 2 2 3 3" xfId="10646" xr:uid="{C58A1B7E-A473-4F23-8C30-83BB60E20207}"/>
    <cellStyle name="Comma 2 2 2 4 2 2 2 2 2 3 3 2" xfId="26006" xr:uid="{F6F434E9-A24C-4514-A862-4034076BD321}"/>
    <cellStyle name="Comma 2 2 2 4 2 2 2 2 2 3 4" xfId="18326" xr:uid="{71B87BF8-26C2-4400-8B44-1E6E646654D7}"/>
    <cellStyle name="Comma 2 2 2 4 2 2 2 2 2 4" xfId="4886" xr:uid="{8F39FD77-EE29-46A4-9A22-F2CC2D62669A}"/>
    <cellStyle name="Comma 2 2 2 4 2 2 2 2 2 4 2" xfId="12566" xr:uid="{EE799B70-6081-4ECE-AAC6-5F6BFE4A701B}"/>
    <cellStyle name="Comma 2 2 2 4 2 2 2 2 2 4 2 2" xfId="27926" xr:uid="{9078B3C8-CC07-4B84-89D9-7A2FD8560330}"/>
    <cellStyle name="Comma 2 2 2 4 2 2 2 2 2 4 3" xfId="20246" xr:uid="{CE1DFFBD-3460-4143-8C39-CEA4B8968E3B}"/>
    <cellStyle name="Comma 2 2 2 4 2 2 2 2 2 5" xfId="8726" xr:uid="{7D3EFB18-A45C-4A87-9D83-1E1757ACCA90}"/>
    <cellStyle name="Comma 2 2 2 4 2 2 2 2 2 5 2" xfId="24086" xr:uid="{6FBE1062-41D8-4DB9-9724-83544C910BCC}"/>
    <cellStyle name="Comma 2 2 2 4 2 2 2 2 2 6" xfId="16406" xr:uid="{DDF1229E-ABE1-4C7D-8912-B73345942636}"/>
    <cellStyle name="Comma 2 2 2 4 2 2 2 2 3" xfId="1526" xr:uid="{D75A95BA-F136-45B0-9971-52436E87796B}"/>
    <cellStyle name="Comma 2 2 2 4 2 2 2 2 3 2" xfId="3446" xr:uid="{CBDC0250-F532-4100-961A-E90E3A3C24BA}"/>
    <cellStyle name="Comma 2 2 2 4 2 2 2 2 3 2 2" xfId="7286" xr:uid="{0F8854B2-E462-41EE-A51D-2D5FCF957513}"/>
    <cellStyle name="Comma 2 2 2 4 2 2 2 2 3 2 2 2" xfId="14966" xr:uid="{093B826B-C7D6-484D-815D-A5C1914196B3}"/>
    <cellStyle name="Comma 2 2 2 4 2 2 2 2 3 2 2 2 2" xfId="30326" xr:uid="{6E905DC6-A96B-4B5F-BEB0-C9BE1F6252B2}"/>
    <cellStyle name="Comma 2 2 2 4 2 2 2 2 3 2 2 3" xfId="22646" xr:uid="{21656B99-0F0B-474A-A260-4746C3D55CB5}"/>
    <cellStyle name="Comma 2 2 2 4 2 2 2 2 3 2 3" xfId="11126" xr:uid="{3D43114E-E221-49AD-B34B-23DE78955C9A}"/>
    <cellStyle name="Comma 2 2 2 4 2 2 2 2 3 2 3 2" xfId="26486" xr:uid="{99252544-B788-47AF-AE84-A0097CC191F4}"/>
    <cellStyle name="Comma 2 2 2 4 2 2 2 2 3 2 4" xfId="18806" xr:uid="{D8137E0E-CD23-4D76-AD2C-DBF13E3A37EB}"/>
    <cellStyle name="Comma 2 2 2 4 2 2 2 2 3 3" xfId="5366" xr:uid="{0D9F95A7-0EA3-420B-8B56-5C9BE4CB0908}"/>
    <cellStyle name="Comma 2 2 2 4 2 2 2 2 3 3 2" xfId="13046" xr:uid="{AC7B8573-911F-4A4D-B797-98EE61793AA6}"/>
    <cellStyle name="Comma 2 2 2 4 2 2 2 2 3 3 2 2" xfId="28406" xr:uid="{DD2E28AE-5026-44C4-91FA-7D1654426113}"/>
    <cellStyle name="Comma 2 2 2 4 2 2 2 2 3 3 3" xfId="20726" xr:uid="{1DC2192A-D78A-47B2-B865-E0AD1F88BDA3}"/>
    <cellStyle name="Comma 2 2 2 4 2 2 2 2 3 4" xfId="9206" xr:uid="{AAAB04F3-B9C0-4859-971D-076287AFAD68}"/>
    <cellStyle name="Comma 2 2 2 4 2 2 2 2 3 4 2" xfId="24566" xr:uid="{BDB4C1A8-C4EC-4B7B-BE74-53195BF8D044}"/>
    <cellStyle name="Comma 2 2 2 4 2 2 2 2 3 5" xfId="16886" xr:uid="{CFBCE2D2-FCD7-4FBA-AE78-780EFC6638BE}"/>
    <cellStyle name="Comma 2 2 2 4 2 2 2 2 4" xfId="2486" xr:uid="{10420977-EE25-425C-A394-5380B2CEAD7E}"/>
    <cellStyle name="Comma 2 2 2 4 2 2 2 2 4 2" xfId="6326" xr:uid="{49234E15-36B4-45AB-B19C-E79399CC3110}"/>
    <cellStyle name="Comma 2 2 2 4 2 2 2 2 4 2 2" xfId="14006" xr:uid="{1BB265A1-838B-4898-AA2B-921A69684A3E}"/>
    <cellStyle name="Comma 2 2 2 4 2 2 2 2 4 2 2 2" xfId="29366" xr:uid="{6CD2467C-67B1-42C6-A3EE-35712BD2E737}"/>
    <cellStyle name="Comma 2 2 2 4 2 2 2 2 4 2 3" xfId="21686" xr:uid="{C6D5269C-A8CF-480C-9CA4-F18AF138BBF1}"/>
    <cellStyle name="Comma 2 2 2 4 2 2 2 2 4 3" xfId="10166" xr:uid="{14480AD9-46C3-4A19-AB83-AD688FDC01D8}"/>
    <cellStyle name="Comma 2 2 2 4 2 2 2 2 4 3 2" xfId="25526" xr:uid="{A2F4113D-504C-4BAF-805C-C4F6EE10966D}"/>
    <cellStyle name="Comma 2 2 2 4 2 2 2 2 4 4" xfId="17846" xr:uid="{A1365BF6-5C8D-4BB2-986E-15FF73EE88C1}"/>
    <cellStyle name="Comma 2 2 2 4 2 2 2 2 5" xfId="4406" xr:uid="{E834B8B8-282D-468D-8F74-69213CB7D5DB}"/>
    <cellStyle name="Comma 2 2 2 4 2 2 2 2 5 2" xfId="12086" xr:uid="{1F06D8B9-BE99-4166-9690-06FA1AE6D6D7}"/>
    <cellStyle name="Comma 2 2 2 4 2 2 2 2 5 2 2" xfId="27446" xr:uid="{6F46CFED-4F16-4650-A03C-7C9142D3C785}"/>
    <cellStyle name="Comma 2 2 2 4 2 2 2 2 5 3" xfId="19766" xr:uid="{B903F94F-5FEF-4789-A70A-551CC0BAE9F6}"/>
    <cellStyle name="Comma 2 2 2 4 2 2 2 2 6" xfId="8246" xr:uid="{F0AA3DA9-3C3D-49DE-8FF6-3D3D68C2F37C}"/>
    <cellStyle name="Comma 2 2 2 4 2 2 2 2 6 2" xfId="23606" xr:uid="{E6D61D19-2187-4ABC-9D4D-ADA97679137B}"/>
    <cellStyle name="Comma 2 2 2 4 2 2 2 2 7" xfId="15926" xr:uid="{0AD3C133-02FB-4FC2-83F6-9AF00F1F742B}"/>
    <cellStyle name="Comma 2 2 2 4 2 2 2 3" xfId="806" xr:uid="{3200D6DC-9CFE-41C6-943B-789552273042}"/>
    <cellStyle name="Comma 2 2 2 4 2 2 2 3 2" xfId="1766" xr:uid="{DA0C463E-A1E1-4621-8C50-72EA2E7546F7}"/>
    <cellStyle name="Comma 2 2 2 4 2 2 2 3 2 2" xfId="3686" xr:uid="{49A43F95-242F-428B-A242-9D43B279EE9E}"/>
    <cellStyle name="Comma 2 2 2 4 2 2 2 3 2 2 2" xfId="7526" xr:uid="{EA848BEF-874F-4A2F-B60B-C846C50891EE}"/>
    <cellStyle name="Comma 2 2 2 4 2 2 2 3 2 2 2 2" xfId="15206" xr:uid="{E6C1EED5-1AB4-4902-90EA-5F8BD5D0B584}"/>
    <cellStyle name="Comma 2 2 2 4 2 2 2 3 2 2 2 2 2" xfId="30566" xr:uid="{8EDAB792-8BC2-4647-8604-E254AC968F49}"/>
    <cellStyle name="Comma 2 2 2 4 2 2 2 3 2 2 2 3" xfId="22886" xr:uid="{382B64C9-C8A7-43BA-B54C-A45E479C24EB}"/>
    <cellStyle name="Comma 2 2 2 4 2 2 2 3 2 2 3" xfId="11366" xr:uid="{B3CB67DE-3653-433D-9D08-81E08CAAE47A}"/>
    <cellStyle name="Comma 2 2 2 4 2 2 2 3 2 2 3 2" xfId="26726" xr:uid="{DC624A2B-54D9-4AC4-AB1F-2DCB039FFDB5}"/>
    <cellStyle name="Comma 2 2 2 4 2 2 2 3 2 2 4" xfId="19046" xr:uid="{8EEBD854-9D71-4D0F-8F77-181DD1A76219}"/>
    <cellStyle name="Comma 2 2 2 4 2 2 2 3 2 3" xfId="5606" xr:uid="{D120B0DB-FE42-4CEE-8EA6-B92EB850E147}"/>
    <cellStyle name="Comma 2 2 2 4 2 2 2 3 2 3 2" xfId="13286" xr:uid="{D356AAC3-DE2E-4663-BE1F-3E6BE72620D3}"/>
    <cellStyle name="Comma 2 2 2 4 2 2 2 3 2 3 2 2" xfId="28646" xr:uid="{F52649FE-573F-48D2-84A4-BB393F97B582}"/>
    <cellStyle name="Comma 2 2 2 4 2 2 2 3 2 3 3" xfId="20966" xr:uid="{1D1E5715-09CF-450F-AD5B-2D548F859281}"/>
    <cellStyle name="Comma 2 2 2 4 2 2 2 3 2 4" xfId="9446" xr:uid="{8875FB9D-7353-4E49-87ED-92F82C3FAE8D}"/>
    <cellStyle name="Comma 2 2 2 4 2 2 2 3 2 4 2" xfId="24806" xr:uid="{30980932-6E0A-4AF8-8651-78B0463C07BE}"/>
    <cellStyle name="Comma 2 2 2 4 2 2 2 3 2 5" xfId="17126" xr:uid="{F6359F21-E07E-4DCD-88C6-BE6B4D2E204D}"/>
    <cellStyle name="Comma 2 2 2 4 2 2 2 3 3" xfId="2726" xr:uid="{7E1B6220-FA4E-455D-8F7B-E788844B0B29}"/>
    <cellStyle name="Comma 2 2 2 4 2 2 2 3 3 2" xfId="6566" xr:uid="{4D9F7A29-0221-44C7-B8D4-57E1FD300F78}"/>
    <cellStyle name="Comma 2 2 2 4 2 2 2 3 3 2 2" xfId="14246" xr:uid="{E03A84DA-8719-40BE-A744-D654785E9009}"/>
    <cellStyle name="Comma 2 2 2 4 2 2 2 3 3 2 2 2" xfId="29606" xr:uid="{182FC18B-86F4-4949-BE34-9B23BC5A4862}"/>
    <cellStyle name="Comma 2 2 2 4 2 2 2 3 3 2 3" xfId="21926" xr:uid="{BC417FD3-F660-4E8C-81E0-61671B42002A}"/>
    <cellStyle name="Comma 2 2 2 4 2 2 2 3 3 3" xfId="10406" xr:uid="{6CE01C5F-26DD-4507-8054-B3AE78F65C45}"/>
    <cellStyle name="Comma 2 2 2 4 2 2 2 3 3 3 2" xfId="25766" xr:uid="{545B52F8-261C-430E-9D01-0B0B0E0858C9}"/>
    <cellStyle name="Comma 2 2 2 4 2 2 2 3 3 4" xfId="18086" xr:uid="{08A8930B-149F-475E-9EEA-9ADC6C7437FD}"/>
    <cellStyle name="Comma 2 2 2 4 2 2 2 3 4" xfId="4646" xr:uid="{C01E1477-F81A-46D4-AFEA-16043927BA5D}"/>
    <cellStyle name="Comma 2 2 2 4 2 2 2 3 4 2" xfId="12326" xr:uid="{DBA0339A-1601-4E67-98F4-9EBA9875DD6F}"/>
    <cellStyle name="Comma 2 2 2 4 2 2 2 3 4 2 2" xfId="27686" xr:uid="{5893112F-579E-4789-8D40-25AF0E7FBF12}"/>
    <cellStyle name="Comma 2 2 2 4 2 2 2 3 4 3" xfId="20006" xr:uid="{4F90E364-3777-4838-8FEE-5C9600E18FE7}"/>
    <cellStyle name="Comma 2 2 2 4 2 2 2 3 5" xfId="8486" xr:uid="{392B7C28-7706-4B5F-A69C-2F68BE70E20B}"/>
    <cellStyle name="Comma 2 2 2 4 2 2 2 3 5 2" xfId="23846" xr:uid="{736E53B7-A013-4900-BB18-D3AB6EF676EA}"/>
    <cellStyle name="Comma 2 2 2 4 2 2 2 3 6" xfId="16166" xr:uid="{1E65F94E-E9AA-4F6B-99E6-C299DAAA65F1}"/>
    <cellStyle name="Comma 2 2 2 4 2 2 2 4" xfId="1286" xr:uid="{91F01D17-75BF-4C0C-9141-9B4195F7E3DC}"/>
    <cellStyle name="Comma 2 2 2 4 2 2 2 4 2" xfId="3206" xr:uid="{1DDDA1BF-E988-4672-BB98-C9910A7754FE}"/>
    <cellStyle name="Comma 2 2 2 4 2 2 2 4 2 2" xfId="7046" xr:uid="{44A3C5F9-E8D6-467A-8AB5-28F8C3FFA677}"/>
    <cellStyle name="Comma 2 2 2 4 2 2 2 4 2 2 2" xfId="14726" xr:uid="{6C1B1D51-E916-45CC-8E09-F8E93AB5DEA3}"/>
    <cellStyle name="Comma 2 2 2 4 2 2 2 4 2 2 2 2" xfId="30086" xr:uid="{E10A8D1C-D541-4CDA-8E19-99FD3153C4A2}"/>
    <cellStyle name="Comma 2 2 2 4 2 2 2 4 2 2 3" xfId="22406" xr:uid="{EB1A37AB-DE0A-4A39-B0AE-E518981B7CD5}"/>
    <cellStyle name="Comma 2 2 2 4 2 2 2 4 2 3" xfId="10886" xr:uid="{72D24011-F6EE-461A-A8F9-C94CEF377F48}"/>
    <cellStyle name="Comma 2 2 2 4 2 2 2 4 2 3 2" xfId="26246" xr:uid="{F0D65F8D-E5B9-4FE5-9F74-2DE7242232A4}"/>
    <cellStyle name="Comma 2 2 2 4 2 2 2 4 2 4" xfId="18566" xr:uid="{F8D3DBFB-23C4-490E-8A9E-3555C0D67C64}"/>
    <cellStyle name="Comma 2 2 2 4 2 2 2 4 3" xfId="5126" xr:uid="{A415AE8B-D01C-4C5E-9B69-9F52D375EF37}"/>
    <cellStyle name="Comma 2 2 2 4 2 2 2 4 3 2" xfId="12806" xr:uid="{D67542BC-921B-47B3-863B-72119322F836}"/>
    <cellStyle name="Comma 2 2 2 4 2 2 2 4 3 2 2" xfId="28166" xr:uid="{E221EF69-2C42-472F-8A74-D7F88B1F14B6}"/>
    <cellStyle name="Comma 2 2 2 4 2 2 2 4 3 3" xfId="20486" xr:uid="{5B6D36EE-D7BB-4B87-896E-4995764F3D10}"/>
    <cellStyle name="Comma 2 2 2 4 2 2 2 4 4" xfId="8966" xr:uid="{F2C2DBD7-C4B6-4C84-AB21-4A0CF6FB45FD}"/>
    <cellStyle name="Comma 2 2 2 4 2 2 2 4 4 2" xfId="24326" xr:uid="{9E789F24-C52F-404B-A014-7EE33EF4A892}"/>
    <cellStyle name="Comma 2 2 2 4 2 2 2 4 5" xfId="16646" xr:uid="{854936F9-3E0E-43D3-ACCA-F42B8745BED7}"/>
    <cellStyle name="Comma 2 2 2 4 2 2 2 5" xfId="2246" xr:uid="{DDDA1F95-37F4-4B91-B736-931AAC5800EE}"/>
    <cellStyle name="Comma 2 2 2 4 2 2 2 5 2" xfId="6086" xr:uid="{1D799956-8306-4118-9CFB-ECFB20564B21}"/>
    <cellStyle name="Comma 2 2 2 4 2 2 2 5 2 2" xfId="13766" xr:uid="{5EDC03A6-8F94-423A-98FB-54F961856CE3}"/>
    <cellStyle name="Comma 2 2 2 4 2 2 2 5 2 2 2" xfId="29126" xr:uid="{1023F7D8-592E-4999-AEAE-A3DC099264A0}"/>
    <cellStyle name="Comma 2 2 2 4 2 2 2 5 2 3" xfId="21446" xr:uid="{32807FF3-89D5-4709-9BAA-874D87A8DBC4}"/>
    <cellStyle name="Comma 2 2 2 4 2 2 2 5 3" xfId="9926" xr:uid="{9BAEA85D-2F59-4FF6-900F-73D1546FEB3C}"/>
    <cellStyle name="Comma 2 2 2 4 2 2 2 5 3 2" xfId="25286" xr:uid="{602671B5-3BEF-49ED-B482-272601E3E5A3}"/>
    <cellStyle name="Comma 2 2 2 4 2 2 2 5 4" xfId="17606" xr:uid="{E26F3826-C574-4F10-8495-9F3507CA6F13}"/>
    <cellStyle name="Comma 2 2 2 4 2 2 2 6" xfId="4166" xr:uid="{08267893-03AE-49FD-A2F4-7BF3BB383017}"/>
    <cellStyle name="Comma 2 2 2 4 2 2 2 6 2" xfId="11846" xr:uid="{603D6A95-B79F-48EA-92E7-21B0B75ABF51}"/>
    <cellStyle name="Comma 2 2 2 4 2 2 2 6 2 2" xfId="27206" xr:uid="{92E0AD18-B453-4C20-80DD-0C4EAC2300C7}"/>
    <cellStyle name="Comma 2 2 2 4 2 2 2 6 3" xfId="19526" xr:uid="{94380504-EF7F-4936-9B2B-0DC9E1FD9EC6}"/>
    <cellStyle name="Comma 2 2 2 4 2 2 2 7" xfId="8006" xr:uid="{45A74C66-213C-48BD-87A4-35B739D0DC23}"/>
    <cellStyle name="Comma 2 2 2 4 2 2 2 7 2" xfId="23366" xr:uid="{7D07440D-5936-44B6-8F83-B396A66DEFF1}"/>
    <cellStyle name="Comma 2 2 2 4 2 2 2 8" xfId="15686" xr:uid="{F40B539E-A58A-434C-9B18-7DF0BA86DAFE}"/>
    <cellStyle name="Comma 2 2 2 4 2 2 3" xfId="446" xr:uid="{ACCDF3AF-014B-4575-8F28-4418FDB4B9CC}"/>
    <cellStyle name="Comma 2 2 2 4 2 2 3 2" xfId="926" xr:uid="{EA046D20-18DA-41D9-8BF2-F2942525F024}"/>
    <cellStyle name="Comma 2 2 2 4 2 2 3 2 2" xfId="1886" xr:uid="{5250AF3D-FB49-4DE7-BAFB-517E547A9DBC}"/>
    <cellStyle name="Comma 2 2 2 4 2 2 3 2 2 2" xfId="3806" xr:uid="{BAA13686-DFDD-4580-B597-467F43D1EA45}"/>
    <cellStyle name="Comma 2 2 2 4 2 2 3 2 2 2 2" xfId="7646" xr:uid="{98A6488A-BAC7-4052-91CE-29DD2D4F6F5D}"/>
    <cellStyle name="Comma 2 2 2 4 2 2 3 2 2 2 2 2" xfId="15326" xr:uid="{B9056648-EEE5-4365-80E3-70922F68D43B}"/>
    <cellStyle name="Comma 2 2 2 4 2 2 3 2 2 2 2 2 2" xfId="30686" xr:uid="{AA6F38BD-B6E3-4AC5-8373-E9B2839F6575}"/>
    <cellStyle name="Comma 2 2 2 4 2 2 3 2 2 2 2 3" xfId="23006" xr:uid="{B584B0BB-500B-46B5-899A-706B1454EC0E}"/>
    <cellStyle name="Comma 2 2 2 4 2 2 3 2 2 2 3" xfId="11486" xr:uid="{2FB9BE93-DC4E-4030-871A-03A199507A37}"/>
    <cellStyle name="Comma 2 2 2 4 2 2 3 2 2 2 3 2" xfId="26846" xr:uid="{2D2F4CE6-0113-414A-9A07-057985946F14}"/>
    <cellStyle name="Comma 2 2 2 4 2 2 3 2 2 2 4" xfId="19166" xr:uid="{4A9E7756-F1D8-47D2-A766-EE882D495BC2}"/>
    <cellStyle name="Comma 2 2 2 4 2 2 3 2 2 3" xfId="5726" xr:uid="{5285CA53-80DD-47A3-B8EA-4C528C860044}"/>
    <cellStyle name="Comma 2 2 2 4 2 2 3 2 2 3 2" xfId="13406" xr:uid="{270DFC0F-7D96-4E38-8DE4-F6B8354075D0}"/>
    <cellStyle name="Comma 2 2 2 4 2 2 3 2 2 3 2 2" xfId="28766" xr:uid="{F682B4BD-0D24-4B59-B7C2-C8B4501BDBB0}"/>
    <cellStyle name="Comma 2 2 2 4 2 2 3 2 2 3 3" xfId="21086" xr:uid="{0D20FF8D-247A-416F-816B-68DD20C12B42}"/>
    <cellStyle name="Comma 2 2 2 4 2 2 3 2 2 4" xfId="9566" xr:uid="{9808BC73-153D-4C9E-9F23-88FF944400BF}"/>
    <cellStyle name="Comma 2 2 2 4 2 2 3 2 2 4 2" xfId="24926" xr:uid="{7AF99AA6-D289-4991-8325-184235F1F81C}"/>
    <cellStyle name="Comma 2 2 2 4 2 2 3 2 2 5" xfId="17246" xr:uid="{21597681-6FD1-4432-A5CC-2A5A9F25BAA4}"/>
    <cellStyle name="Comma 2 2 2 4 2 2 3 2 3" xfId="2846" xr:uid="{E230A6EB-F430-4C68-8E81-D1E82CA2CB97}"/>
    <cellStyle name="Comma 2 2 2 4 2 2 3 2 3 2" xfId="6686" xr:uid="{DD6FE479-C33E-4059-9E6D-D93B32E82D11}"/>
    <cellStyle name="Comma 2 2 2 4 2 2 3 2 3 2 2" xfId="14366" xr:uid="{3F050839-3FD6-4D27-B067-0677C2E4842C}"/>
    <cellStyle name="Comma 2 2 2 4 2 2 3 2 3 2 2 2" xfId="29726" xr:uid="{89FCB859-E4C5-4149-8ECF-302630BE0A7F}"/>
    <cellStyle name="Comma 2 2 2 4 2 2 3 2 3 2 3" xfId="22046" xr:uid="{F02DC56B-5A67-4898-A71B-2B7F2771D2FF}"/>
    <cellStyle name="Comma 2 2 2 4 2 2 3 2 3 3" xfId="10526" xr:uid="{DDA94B2A-B5DD-4D71-B8DB-A7DFAC2367BA}"/>
    <cellStyle name="Comma 2 2 2 4 2 2 3 2 3 3 2" xfId="25886" xr:uid="{873C7E18-82F9-4B07-8AA3-4BC697D88F24}"/>
    <cellStyle name="Comma 2 2 2 4 2 2 3 2 3 4" xfId="18206" xr:uid="{A80B02AC-63BF-4444-87E7-35B9E134DC77}"/>
    <cellStyle name="Comma 2 2 2 4 2 2 3 2 4" xfId="4766" xr:uid="{97EFC037-6A17-4917-9854-6B5BD28694DC}"/>
    <cellStyle name="Comma 2 2 2 4 2 2 3 2 4 2" xfId="12446" xr:uid="{6580F595-46BA-48E2-9946-0C8FC16385D2}"/>
    <cellStyle name="Comma 2 2 2 4 2 2 3 2 4 2 2" xfId="27806" xr:uid="{DE571B73-5C8B-45CC-AFB9-9C48B53EE418}"/>
    <cellStyle name="Comma 2 2 2 4 2 2 3 2 4 3" xfId="20126" xr:uid="{714ADFD4-8048-4A3B-BB6A-046197D9F7FE}"/>
    <cellStyle name="Comma 2 2 2 4 2 2 3 2 5" xfId="8606" xr:uid="{FF3CB377-8BAD-4902-8000-501C55EA131B}"/>
    <cellStyle name="Comma 2 2 2 4 2 2 3 2 5 2" xfId="23966" xr:uid="{F7201CA6-0A31-4944-8290-9CC07542E739}"/>
    <cellStyle name="Comma 2 2 2 4 2 2 3 2 6" xfId="16286" xr:uid="{E5B5A7C7-5F2B-405E-88F8-A8922C28CCB9}"/>
    <cellStyle name="Comma 2 2 2 4 2 2 3 3" xfId="1406" xr:uid="{7CCBBEB0-5D85-4853-AC88-E11EE076F371}"/>
    <cellStyle name="Comma 2 2 2 4 2 2 3 3 2" xfId="3326" xr:uid="{FD633CCD-1844-4A6D-972A-97DF783B792A}"/>
    <cellStyle name="Comma 2 2 2 4 2 2 3 3 2 2" xfId="7166" xr:uid="{9DE8C8CB-9CCF-4196-ADE5-768DEDD1FB29}"/>
    <cellStyle name="Comma 2 2 2 4 2 2 3 3 2 2 2" xfId="14846" xr:uid="{F2EF26E4-16A6-4507-8D08-663E8CCB887E}"/>
    <cellStyle name="Comma 2 2 2 4 2 2 3 3 2 2 2 2" xfId="30206" xr:uid="{7F424DB4-2414-4C95-8D10-BC39448B07BB}"/>
    <cellStyle name="Comma 2 2 2 4 2 2 3 3 2 2 3" xfId="22526" xr:uid="{D157F311-8196-4351-AF09-DED75970F2F9}"/>
    <cellStyle name="Comma 2 2 2 4 2 2 3 3 2 3" xfId="11006" xr:uid="{F922E82B-4C0B-454A-A9E2-9B5C3775D1EF}"/>
    <cellStyle name="Comma 2 2 2 4 2 2 3 3 2 3 2" xfId="26366" xr:uid="{091AC678-335F-456E-9F96-974ABEEB4AB0}"/>
    <cellStyle name="Comma 2 2 2 4 2 2 3 3 2 4" xfId="18686" xr:uid="{82F7C771-D919-4A55-B6BA-3A85555C005A}"/>
    <cellStyle name="Comma 2 2 2 4 2 2 3 3 3" xfId="5246" xr:uid="{AE0828C8-0FAD-45B7-9923-ABC74E1E9B7A}"/>
    <cellStyle name="Comma 2 2 2 4 2 2 3 3 3 2" xfId="12926" xr:uid="{012B58F6-830D-448B-BD5E-B5F1344F1604}"/>
    <cellStyle name="Comma 2 2 2 4 2 2 3 3 3 2 2" xfId="28286" xr:uid="{9140B1EF-CC1C-424C-8AF1-855900E92586}"/>
    <cellStyle name="Comma 2 2 2 4 2 2 3 3 3 3" xfId="20606" xr:uid="{D032E396-2034-4BEE-BECB-89D1699C1336}"/>
    <cellStyle name="Comma 2 2 2 4 2 2 3 3 4" xfId="9086" xr:uid="{1F3465F4-D470-4675-B6CA-FC540261BD69}"/>
    <cellStyle name="Comma 2 2 2 4 2 2 3 3 4 2" xfId="24446" xr:uid="{5C50A16C-D290-4F31-83AF-9C0AFBFB776C}"/>
    <cellStyle name="Comma 2 2 2 4 2 2 3 3 5" xfId="16766" xr:uid="{87F9C760-B71D-4031-8B88-8DFC188E123E}"/>
    <cellStyle name="Comma 2 2 2 4 2 2 3 4" xfId="2366" xr:uid="{F3B3B911-9AC8-47BC-8AF1-ED16F5730193}"/>
    <cellStyle name="Comma 2 2 2 4 2 2 3 4 2" xfId="6206" xr:uid="{C0F51D16-B6BD-4B48-BF31-EC5E45CBD6B6}"/>
    <cellStyle name="Comma 2 2 2 4 2 2 3 4 2 2" xfId="13886" xr:uid="{D6D4EEB0-5FA9-497D-8128-B389D3C6EA89}"/>
    <cellStyle name="Comma 2 2 2 4 2 2 3 4 2 2 2" xfId="29246" xr:uid="{630501CA-80C5-4F5B-90E6-F8A934C67854}"/>
    <cellStyle name="Comma 2 2 2 4 2 2 3 4 2 3" xfId="21566" xr:uid="{EC570DFC-4D25-4DF6-AD88-205D9590EAEE}"/>
    <cellStyle name="Comma 2 2 2 4 2 2 3 4 3" xfId="10046" xr:uid="{BE869D38-EC8A-4BEA-8EF8-4E8C61DA8591}"/>
    <cellStyle name="Comma 2 2 2 4 2 2 3 4 3 2" xfId="25406" xr:uid="{9BF534DE-D89F-4A7E-8DC6-27DDA0698EB7}"/>
    <cellStyle name="Comma 2 2 2 4 2 2 3 4 4" xfId="17726" xr:uid="{B665C714-0FA7-46DE-B0A5-C3A20B05004E}"/>
    <cellStyle name="Comma 2 2 2 4 2 2 3 5" xfId="4286" xr:uid="{A7643E35-2470-40BE-A0EF-F1B877310199}"/>
    <cellStyle name="Comma 2 2 2 4 2 2 3 5 2" xfId="11966" xr:uid="{90DC136B-B74F-410B-A631-21833BC81EFA}"/>
    <cellStyle name="Comma 2 2 2 4 2 2 3 5 2 2" xfId="27326" xr:uid="{9DCF43E6-3662-48E7-9819-46AE98399093}"/>
    <cellStyle name="Comma 2 2 2 4 2 2 3 5 3" xfId="19646" xr:uid="{AE6FE6EF-8C13-4064-9F39-6E5A3FDFAE2D}"/>
    <cellStyle name="Comma 2 2 2 4 2 2 3 6" xfId="8126" xr:uid="{44492313-A8A2-4596-919E-34EAF715ADDE}"/>
    <cellStyle name="Comma 2 2 2 4 2 2 3 6 2" xfId="23486" xr:uid="{69C42C4C-59CD-409D-B3DF-455215280485}"/>
    <cellStyle name="Comma 2 2 2 4 2 2 3 7" xfId="15806" xr:uid="{ED92D09C-584F-438E-BC1C-77B8F51BFA74}"/>
    <cellStyle name="Comma 2 2 2 4 2 2 4" xfId="686" xr:uid="{B42412FD-162A-49EF-B59F-93546334E9B0}"/>
    <cellStyle name="Comma 2 2 2 4 2 2 4 2" xfId="1646" xr:uid="{ACFA6531-59CE-4292-8E94-AB1E6CD4D829}"/>
    <cellStyle name="Comma 2 2 2 4 2 2 4 2 2" xfId="3566" xr:uid="{9A9093A1-77BB-4012-8B4E-07306E2053A7}"/>
    <cellStyle name="Comma 2 2 2 4 2 2 4 2 2 2" xfId="7406" xr:uid="{F982F5D7-9235-4F54-9C43-67B3A3337E1E}"/>
    <cellStyle name="Comma 2 2 2 4 2 2 4 2 2 2 2" xfId="15086" xr:uid="{7B42C3C9-34BE-428C-8497-81A996B6CE4F}"/>
    <cellStyle name="Comma 2 2 2 4 2 2 4 2 2 2 2 2" xfId="30446" xr:uid="{26BBFD79-1DCE-4684-BF97-9687D9D9DCA4}"/>
    <cellStyle name="Comma 2 2 2 4 2 2 4 2 2 2 3" xfId="22766" xr:uid="{66E5FF8F-40FB-419B-8B4E-C27A764D4FF0}"/>
    <cellStyle name="Comma 2 2 2 4 2 2 4 2 2 3" xfId="11246" xr:uid="{85A12383-DF67-4CAC-B75C-27DB641DD1C5}"/>
    <cellStyle name="Comma 2 2 2 4 2 2 4 2 2 3 2" xfId="26606" xr:uid="{DA70BD91-8101-41CE-94A3-EE0C4AC9A6AD}"/>
    <cellStyle name="Comma 2 2 2 4 2 2 4 2 2 4" xfId="18926" xr:uid="{AE685469-84DB-48D0-81CC-96FF514F4934}"/>
    <cellStyle name="Comma 2 2 2 4 2 2 4 2 3" xfId="5486" xr:uid="{31F164EB-31D5-4FDD-A612-C6C109BBEE1C}"/>
    <cellStyle name="Comma 2 2 2 4 2 2 4 2 3 2" xfId="13166" xr:uid="{A08E8CF3-3CB2-401F-BEEA-F53525F84D5B}"/>
    <cellStyle name="Comma 2 2 2 4 2 2 4 2 3 2 2" xfId="28526" xr:uid="{D013A0FC-DC91-4991-8BB2-2EA2F82B1CFD}"/>
    <cellStyle name="Comma 2 2 2 4 2 2 4 2 3 3" xfId="20846" xr:uid="{9A98CF5E-E926-456E-A1FE-7AA7AEF9CEB5}"/>
    <cellStyle name="Comma 2 2 2 4 2 2 4 2 4" xfId="9326" xr:uid="{2947307B-2BAC-457C-9375-1F47B1DB910D}"/>
    <cellStyle name="Comma 2 2 2 4 2 2 4 2 4 2" xfId="24686" xr:uid="{2774CCBC-D968-4BB9-B35B-720D06CB373E}"/>
    <cellStyle name="Comma 2 2 2 4 2 2 4 2 5" xfId="17006" xr:uid="{A9A6898A-0112-4CA6-9A39-319C83BF62D3}"/>
    <cellStyle name="Comma 2 2 2 4 2 2 4 3" xfId="2606" xr:uid="{DC83CEF7-9361-4B98-826F-CF733246391C}"/>
    <cellStyle name="Comma 2 2 2 4 2 2 4 3 2" xfId="6446" xr:uid="{BDB81327-06E3-4A23-BC49-A2F7EB7EC857}"/>
    <cellStyle name="Comma 2 2 2 4 2 2 4 3 2 2" xfId="14126" xr:uid="{C7129BDE-2E11-4B48-83C9-086ABA07104C}"/>
    <cellStyle name="Comma 2 2 2 4 2 2 4 3 2 2 2" xfId="29486" xr:uid="{B3A59FFC-D404-4EC8-B193-964BA1503ADB}"/>
    <cellStyle name="Comma 2 2 2 4 2 2 4 3 2 3" xfId="21806" xr:uid="{EE89E177-FE03-4C10-A010-715A0929E80A}"/>
    <cellStyle name="Comma 2 2 2 4 2 2 4 3 3" xfId="10286" xr:uid="{13AD98A8-E3A5-44B9-90C3-AC3C6ACB29C6}"/>
    <cellStyle name="Comma 2 2 2 4 2 2 4 3 3 2" xfId="25646" xr:uid="{FC0D5CBD-1531-45FE-B5DE-01416276C5BE}"/>
    <cellStyle name="Comma 2 2 2 4 2 2 4 3 4" xfId="17966" xr:uid="{AAD254C7-D8CF-4B22-8EED-917577922B48}"/>
    <cellStyle name="Comma 2 2 2 4 2 2 4 4" xfId="4526" xr:uid="{DE29885C-D0A7-4BA7-AC09-08AEA36ACBE0}"/>
    <cellStyle name="Comma 2 2 2 4 2 2 4 4 2" xfId="12206" xr:uid="{3F73F9A4-F4F4-4984-A5D4-E3210279B885}"/>
    <cellStyle name="Comma 2 2 2 4 2 2 4 4 2 2" xfId="27566" xr:uid="{F80A4416-589F-4E02-B2C6-33C298D33FF2}"/>
    <cellStyle name="Comma 2 2 2 4 2 2 4 4 3" xfId="19886" xr:uid="{FB33C6E3-DF9E-463D-BC1E-061F3A357D98}"/>
    <cellStyle name="Comma 2 2 2 4 2 2 4 5" xfId="8366" xr:uid="{0B64E608-B6D5-4B0E-9382-D45378628640}"/>
    <cellStyle name="Comma 2 2 2 4 2 2 4 5 2" xfId="23726" xr:uid="{8EBEAE23-F64A-4413-82FB-6266AC912845}"/>
    <cellStyle name="Comma 2 2 2 4 2 2 4 6" xfId="16046" xr:uid="{2F959A30-56B6-469A-912B-F940116A6366}"/>
    <cellStyle name="Comma 2 2 2 4 2 2 5" xfId="1166" xr:uid="{A8E8CAC2-5516-4166-8917-D999AACE0B95}"/>
    <cellStyle name="Comma 2 2 2 4 2 2 5 2" xfId="3086" xr:uid="{463AFC9A-A6C6-417B-AB64-0F5587016C68}"/>
    <cellStyle name="Comma 2 2 2 4 2 2 5 2 2" xfId="6926" xr:uid="{ACC2D046-F500-493E-AE66-D2F504A15A90}"/>
    <cellStyle name="Comma 2 2 2 4 2 2 5 2 2 2" xfId="14606" xr:uid="{0B063829-6E53-4E2C-84B1-9564357EBCDC}"/>
    <cellStyle name="Comma 2 2 2 4 2 2 5 2 2 2 2" xfId="29966" xr:uid="{8FCB8E1E-4A57-4DB5-AF42-EC149C9F8212}"/>
    <cellStyle name="Comma 2 2 2 4 2 2 5 2 2 3" xfId="22286" xr:uid="{AEE223F4-9DD0-434A-A3F2-A3EC5123F5B6}"/>
    <cellStyle name="Comma 2 2 2 4 2 2 5 2 3" xfId="10766" xr:uid="{DAF8C755-AD19-4659-A08D-9966E9CA5CE0}"/>
    <cellStyle name="Comma 2 2 2 4 2 2 5 2 3 2" xfId="26126" xr:uid="{EB219106-61D7-478A-A090-FAA509B6B316}"/>
    <cellStyle name="Comma 2 2 2 4 2 2 5 2 4" xfId="18446" xr:uid="{09783B2F-DFF6-4E7A-A5B7-F7BB3DD3AEC8}"/>
    <cellStyle name="Comma 2 2 2 4 2 2 5 3" xfId="5006" xr:uid="{E04C1A89-1E9C-4DB1-8D7E-5345688947CD}"/>
    <cellStyle name="Comma 2 2 2 4 2 2 5 3 2" xfId="12686" xr:uid="{14531F59-FCA6-413D-B79C-CB739DD6E791}"/>
    <cellStyle name="Comma 2 2 2 4 2 2 5 3 2 2" xfId="28046" xr:uid="{71A32043-69C6-43D4-A9B5-EBCF3B745B67}"/>
    <cellStyle name="Comma 2 2 2 4 2 2 5 3 3" xfId="20366" xr:uid="{23482277-DC96-473F-9012-83118854B744}"/>
    <cellStyle name="Comma 2 2 2 4 2 2 5 4" xfId="8846" xr:uid="{BD053624-DCC6-49D3-8C91-4DFC18274B01}"/>
    <cellStyle name="Comma 2 2 2 4 2 2 5 4 2" xfId="24206" xr:uid="{5C712020-7A38-4FC7-9290-2F7BFCEEB0A9}"/>
    <cellStyle name="Comma 2 2 2 4 2 2 5 5" xfId="16526" xr:uid="{A80FF8FC-7D5D-42D1-B717-9F8A8E9D3C45}"/>
    <cellStyle name="Comma 2 2 2 4 2 2 6" xfId="2126" xr:uid="{C69A0EEC-F8C0-4EA8-B43A-3A3C629BBD18}"/>
    <cellStyle name="Comma 2 2 2 4 2 2 6 2" xfId="5966" xr:uid="{660EDFA4-BF24-4DBE-B5B2-C9E27019FB27}"/>
    <cellStyle name="Comma 2 2 2 4 2 2 6 2 2" xfId="13646" xr:uid="{6A7EE0A3-FA61-4684-B8D3-440C58A0EEDC}"/>
    <cellStyle name="Comma 2 2 2 4 2 2 6 2 2 2" xfId="29006" xr:uid="{C2BDC2DE-EF98-4FD6-85CE-F12597BDC527}"/>
    <cellStyle name="Comma 2 2 2 4 2 2 6 2 3" xfId="21326" xr:uid="{FBD64151-29B3-4581-9B00-C26A88DC69E4}"/>
    <cellStyle name="Comma 2 2 2 4 2 2 6 3" xfId="9806" xr:uid="{97344CC6-5121-419D-887C-C9C6E1C4A0A3}"/>
    <cellStyle name="Comma 2 2 2 4 2 2 6 3 2" xfId="25166" xr:uid="{40EC8B47-FD24-43C1-8A41-FAA7FBAE6DA7}"/>
    <cellStyle name="Comma 2 2 2 4 2 2 6 4" xfId="17486" xr:uid="{38026185-F421-4B4A-9A14-2C16934BAFC2}"/>
    <cellStyle name="Comma 2 2 2 4 2 2 7" xfId="4046" xr:uid="{14281FEE-83BC-4C3E-A187-2DF51F884254}"/>
    <cellStyle name="Comma 2 2 2 4 2 2 7 2" xfId="11726" xr:uid="{12581B3A-3CCE-4A9E-AE18-E46A0016485E}"/>
    <cellStyle name="Comma 2 2 2 4 2 2 7 2 2" xfId="27086" xr:uid="{64B85F85-98DA-4BA5-B1B5-0E6DA73588E6}"/>
    <cellStyle name="Comma 2 2 2 4 2 2 7 3" xfId="19406" xr:uid="{B0AAC19B-5A3B-4638-A962-25A81C6840D7}"/>
    <cellStyle name="Comma 2 2 2 4 2 2 8" xfId="7886" xr:uid="{6D57E9EF-B275-4A56-BA87-08CBCCB5D816}"/>
    <cellStyle name="Comma 2 2 2 4 2 2 8 2" xfId="23246" xr:uid="{CAA99BA4-CB61-4D0E-B09F-F889E3D6F376}"/>
    <cellStyle name="Comma 2 2 2 4 2 2 9" xfId="15566" xr:uid="{9A72DBCD-E736-404A-B4F8-4F898EB2C8D0}"/>
    <cellStyle name="Comma 2 2 2 4 2 3" xfId="266" xr:uid="{D523C530-7BF6-4CDA-95AE-85EFCDD6D595}"/>
    <cellStyle name="Comma 2 2 2 4 2 3 2" xfId="506" xr:uid="{6CB92438-1F01-41E4-9CD2-CE8AEB551446}"/>
    <cellStyle name="Comma 2 2 2 4 2 3 2 2" xfId="986" xr:uid="{F4C711B5-7594-42E6-B457-EABF82D2271E}"/>
    <cellStyle name="Comma 2 2 2 4 2 3 2 2 2" xfId="1946" xr:uid="{C8890C93-E105-4657-885E-A34AB4D7D6D8}"/>
    <cellStyle name="Comma 2 2 2 4 2 3 2 2 2 2" xfId="3866" xr:uid="{7D7C9B30-1B3F-4836-A0AA-26CC2B4FDBA1}"/>
    <cellStyle name="Comma 2 2 2 4 2 3 2 2 2 2 2" xfId="7706" xr:uid="{B6DAC1CC-96D8-41FC-AC08-E2793F486694}"/>
    <cellStyle name="Comma 2 2 2 4 2 3 2 2 2 2 2 2" xfId="15386" xr:uid="{4D215B6F-78FA-4F47-B711-32CFE9060053}"/>
    <cellStyle name="Comma 2 2 2 4 2 3 2 2 2 2 2 2 2" xfId="30746" xr:uid="{05C53B54-5455-47E7-A02E-962AE4DF4D3E}"/>
    <cellStyle name="Comma 2 2 2 4 2 3 2 2 2 2 2 3" xfId="23066" xr:uid="{76F5DA6B-6B8A-4F0E-BA49-C1F8A8D21F21}"/>
    <cellStyle name="Comma 2 2 2 4 2 3 2 2 2 2 3" xfId="11546" xr:uid="{6F099065-A1F7-4AFA-B8A4-35ABA935E865}"/>
    <cellStyle name="Comma 2 2 2 4 2 3 2 2 2 2 3 2" xfId="26906" xr:uid="{93B7E826-F4A5-4BCC-99C1-E1BDB7D106B0}"/>
    <cellStyle name="Comma 2 2 2 4 2 3 2 2 2 2 4" xfId="19226" xr:uid="{8787F1BE-2D7B-4F03-BF18-8E9EF10B6F7C}"/>
    <cellStyle name="Comma 2 2 2 4 2 3 2 2 2 3" xfId="5786" xr:uid="{EBBDD3C2-7E69-4EF5-8949-E3FF08178B3F}"/>
    <cellStyle name="Comma 2 2 2 4 2 3 2 2 2 3 2" xfId="13466" xr:uid="{A913EFCC-9DD9-40F5-9C45-53C44A9BED5E}"/>
    <cellStyle name="Comma 2 2 2 4 2 3 2 2 2 3 2 2" xfId="28826" xr:uid="{0855B6EC-41AA-4058-B80D-80EC8F0E394E}"/>
    <cellStyle name="Comma 2 2 2 4 2 3 2 2 2 3 3" xfId="21146" xr:uid="{B923BEBC-EF44-48CD-9DF6-D6CEDA27C65B}"/>
    <cellStyle name="Comma 2 2 2 4 2 3 2 2 2 4" xfId="9626" xr:uid="{8677F0D7-8F4E-4D2D-90BB-F91AD84687F0}"/>
    <cellStyle name="Comma 2 2 2 4 2 3 2 2 2 4 2" xfId="24986" xr:uid="{C6109D0D-C6F0-41B2-8538-2613E69E42C1}"/>
    <cellStyle name="Comma 2 2 2 4 2 3 2 2 2 5" xfId="17306" xr:uid="{31583D9B-6E0C-4499-B997-981D2B4C2DB9}"/>
    <cellStyle name="Comma 2 2 2 4 2 3 2 2 3" xfId="2906" xr:uid="{9388A30D-C58D-469E-8978-3CBCF9521612}"/>
    <cellStyle name="Comma 2 2 2 4 2 3 2 2 3 2" xfId="6746" xr:uid="{7FAC00AD-BDA3-4856-B931-5886F516054D}"/>
    <cellStyle name="Comma 2 2 2 4 2 3 2 2 3 2 2" xfId="14426" xr:uid="{A385B94D-5B27-4E43-A89D-B79E684AF88A}"/>
    <cellStyle name="Comma 2 2 2 4 2 3 2 2 3 2 2 2" xfId="29786" xr:uid="{354C5413-7392-43EC-8AE9-66A38D4AC126}"/>
    <cellStyle name="Comma 2 2 2 4 2 3 2 2 3 2 3" xfId="22106" xr:uid="{ADCE2D29-85AF-4999-8C5B-01A35A1E0F0F}"/>
    <cellStyle name="Comma 2 2 2 4 2 3 2 2 3 3" xfId="10586" xr:uid="{8F8A2005-52F7-4F2D-86BC-2C62B11845D4}"/>
    <cellStyle name="Comma 2 2 2 4 2 3 2 2 3 3 2" xfId="25946" xr:uid="{FDC2B1AB-6B18-4331-A243-7A40E0C0DBAA}"/>
    <cellStyle name="Comma 2 2 2 4 2 3 2 2 3 4" xfId="18266" xr:uid="{4C2DE6F0-5BF3-4687-8A78-3F5321ABC8F9}"/>
    <cellStyle name="Comma 2 2 2 4 2 3 2 2 4" xfId="4826" xr:uid="{07E796B3-DBAC-473D-B5CC-A9B96AFA8B85}"/>
    <cellStyle name="Comma 2 2 2 4 2 3 2 2 4 2" xfId="12506" xr:uid="{E242B6A0-27A5-4E76-8E56-7CCC37C1A630}"/>
    <cellStyle name="Comma 2 2 2 4 2 3 2 2 4 2 2" xfId="27866" xr:uid="{E2494A5E-5B52-4729-9770-F167624EB6A1}"/>
    <cellStyle name="Comma 2 2 2 4 2 3 2 2 4 3" xfId="20186" xr:uid="{47CE8098-E153-42BA-AB71-5A7CADD3A50D}"/>
    <cellStyle name="Comma 2 2 2 4 2 3 2 2 5" xfId="8666" xr:uid="{BC8D0487-CC1C-48E6-BF3E-047A4CFBDE9A}"/>
    <cellStyle name="Comma 2 2 2 4 2 3 2 2 5 2" xfId="24026" xr:uid="{A957CDD8-CE87-494A-B6C8-66059D97EFA1}"/>
    <cellStyle name="Comma 2 2 2 4 2 3 2 2 6" xfId="16346" xr:uid="{EB666087-3FB5-412F-99A4-A0745046C8DE}"/>
    <cellStyle name="Comma 2 2 2 4 2 3 2 3" xfId="1466" xr:uid="{8BB5CBB8-DFD8-417E-8EBB-41026967355C}"/>
    <cellStyle name="Comma 2 2 2 4 2 3 2 3 2" xfId="3386" xr:uid="{234D46CD-2A90-497B-8E05-491D57673038}"/>
    <cellStyle name="Comma 2 2 2 4 2 3 2 3 2 2" xfId="7226" xr:uid="{917DCF1F-2433-476C-8599-74C2BF4778E8}"/>
    <cellStyle name="Comma 2 2 2 4 2 3 2 3 2 2 2" xfId="14906" xr:uid="{3087661B-80C1-44C9-BE2C-A1C13BFE8E22}"/>
    <cellStyle name="Comma 2 2 2 4 2 3 2 3 2 2 2 2" xfId="30266" xr:uid="{455D069A-CDF9-44EA-A2EB-464BD3452AA2}"/>
    <cellStyle name="Comma 2 2 2 4 2 3 2 3 2 2 3" xfId="22586" xr:uid="{5EA6C6BD-5931-4FB9-B323-3F29730A8592}"/>
    <cellStyle name="Comma 2 2 2 4 2 3 2 3 2 3" xfId="11066" xr:uid="{70B95C02-462C-450D-B95D-DE5F548B4EDF}"/>
    <cellStyle name="Comma 2 2 2 4 2 3 2 3 2 3 2" xfId="26426" xr:uid="{BC6EC2AC-EA8B-40DF-8C87-E2D07EB49EE2}"/>
    <cellStyle name="Comma 2 2 2 4 2 3 2 3 2 4" xfId="18746" xr:uid="{4B6F2DD3-B1BC-42F2-8F9F-5BD8D027B4D4}"/>
    <cellStyle name="Comma 2 2 2 4 2 3 2 3 3" xfId="5306" xr:uid="{64747D36-6607-4BCD-955F-AEF934DD57B0}"/>
    <cellStyle name="Comma 2 2 2 4 2 3 2 3 3 2" xfId="12986" xr:uid="{621CF6D0-8CC9-4316-93E3-47E09DC03EA2}"/>
    <cellStyle name="Comma 2 2 2 4 2 3 2 3 3 2 2" xfId="28346" xr:uid="{6FE309AA-3940-480C-AAE2-C510CE759AFF}"/>
    <cellStyle name="Comma 2 2 2 4 2 3 2 3 3 3" xfId="20666" xr:uid="{5065F050-D0D7-4E8B-9281-BF23C8007491}"/>
    <cellStyle name="Comma 2 2 2 4 2 3 2 3 4" xfId="9146" xr:uid="{F90E3A73-C4B4-47E5-AB96-890AABBD603A}"/>
    <cellStyle name="Comma 2 2 2 4 2 3 2 3 4 2" xfId="24506" xr:uid="{49BBA1C8-389D-46D3-BE0E-9E6D3F0F0B1E}"/>
    <cellStyle name="Comma 2 2 2 4 2 3 2 3 5" xfId="16826" xr:uid="{6DD4BDFD-AB29-4257-8F4A-12400EFF9AE7}"/>
    <cellStyle name="Comma 2 2 2 4 2 3 2 4" xfId="2426" xr:uid="{FEDF7E00-3C48-47D4-8F07-CB06C0E26669}"/>
    <cellStyle name="Comma 2 2 2 4 2 3 2 4 2" xfId="6266" xr:uid="{5D631BA7-27B3-458D-860C-B996B7339153}"/>
    <cellStyle name="Comma 2 2 2 4 2 3 2 4 2 2" xfId="13946" xr:uid="{7ECDB1E2-3961-465F-B7E7-CAD4664B7F46}"/>
    <cellStyle name="Comma 2 2 2 4 2 3 2 4 2 2 2" xfId="29306" xr:uid="{45C258C8-C238-4155-A9E0-60B33BF2E7B5}"/>
    <cellStyle name="Comma 2 2 2 4 2 3 2 4 2 3" xfId="21626" xr:uid="{52C35F25-1F64-4DBA-AEBB-5D4BC38EA7CE}"/>
    <cellStyle name="Comma 2 2 2 4 2 3 2 4 3" xfId="10106" xr:uid="{FED96188-3451-4011-84CA-17B838BB27A2}"/>
    <cellStyle name="Comma 2 2 2 4 2 3 2 4 3 2" xfId="25466" xr:uid="{814D2753-699E-4363-AFDE-17AB0EF5BE3B}"/>
    <cellStyle name="Comma 2 2 2 4 2 3 2 4 4" xfId="17786" xr:uid="{A0310F6B-9EC6-4CC6-9415-42FC37EE0E67}"/>
    <cellStyle name="Comma 2 2 2 4 2 3 2 5" xfId="4346" xr:uid="{2463591F-BA6F-417F-B6C7-F10465C1DA42}"/>
    <cellStyle name="Comma 2 2 2 4 2 3 2 5 2" xfId="12026" xr:uid="{0BE0EEC4-8EC5-4996-A3A9-9274BB1845E4}"/>
    <cellStyle name="Comma 2 2 2 4 2 3 2 5 2 2" xfId="27386" xr:uid="{09AACAE6-141A-48E6-A1C3-FC525E916BE1}"/>
    <cellStyle name="Comma 2 2 2 4 2 3 2 5 3" xfId="19706" xr:uid="{FDDC4F92-70B9-4A28-954B-0B94CA9B4230}"/>
    <cellStyle name="Comma 2 2 2 4 2 3 2 6" xfId="8186" xr:uid="{D133DD7D-8381-47CE-A30F-07C75FBFE8D6}"/>
    <cellStyle name="Comma 2 2 2 4 2 3 2 6 2" xfId="23546" xr:uid="{E863363C-ADB9-4E42-AF15-E15BB8F20B87}"/>
    <cellStyle name="Comma 2 2 2 4 2 3 2 7" xfId="15866" xr:uid="{57EED49C-5CB8-4A3E-9991-CC79F752F66E}"/>
    <cellStyle name="Comma 2 2 2 4 2 3 3" xfId="746" xr:uid="{18289313-CCFF-4CDC-86DB-E1A7CAF4B52E}"/>
    <cellStyle name="Comma 2 2 2 4 2 3 3 2" xfId="1706" xr:uid="{70ABF4E2-C25A-483E-8A03-042A4701EB7D}"/>
    <cellStyle name="Comma 2 2 2 4 2 3 3 2 2" xfId="3626" xr:uid="{30009402-6D80-46F8-B96B-7ADE558E3BE0}"/>
    <cellStyle name="Comma 2 2 2 4 2 3 3 2 2 2" xfId="7466" xr:uid="{17DDE094-452B-4696-B2EB-762ED19C0863}"/>
    <cellStyle name="Comma 2 2 2 4 2 3 3 2 2 2 2" xfId="15146" xr:uid="{33DCC179-3C3D-405E-997A-82A2F6CF8C4A}"/>
    <cellStyle name="Comma 2 2 2 4 2 3 3 2 2 2 2 2" xfId="30506" xr:uid="{15B3371D-9A08-434D-AE40-68A68D918AA9}"/>
    <cellStyle name="Comma 2 2 2 4 2 3 3 2 2 2 3" xfId="22826" xr:uid="{E5D481C0-2A88-4AD1-90F4-FA823F2791D4}"/>
    <cellStyle name="Comma 2 2 2 4 2 3 3 2 2 3" xfId="11306" xr:uid="{D1C8A079-05BF-44C0-AF5E-D86AD99F9B0D}"/>
    <cellStyle name="Comma 2 2 2 4 2 3 3 2 2 3 2" xfId="26666" xr:uid="{58A7E189-435D-44DA-9D89-285A82493F82}"/>
    <cellStyle name="Comma 2 2 2 4 2 3 3 2 2 4" xfId="18986" xr:uid="{F5AC669D-C64A-4FBE-AF29-BB2ED5F315D2}"/>
    <cellStyle name="Comma 2 2 2 4 2 3 3 2 3" xfId="5546" xr:uid="{B6FCB3CB-CBED-4BA4-9FB2-06283BAF07A5}"/>
    <cellStyle name="Comma 2 2 2 4 2 3 3 2 3 2" xfId="13226" xr:uid="{EBD3FD34-890A-480F-B518-4A736D9140AD}"/>
    <cellStyle name="Comma 2 2 2 4 2 3 3 2 3 2 2" xfId="28586" xr:uid="{52778F5F-6745-4CD7-B065-531DB85430A9}"/>
    <cellStyle name="Comma 2 2 2 4 2 3 3 2 3 3" xfId="20906" xr:uid="{40F84C3F-28ED-43B8-9905-B9719FA1DA82}"/>
    <cellStyle name="Comma 2 2 2 4 2 3 3 2 4" xfId="9386" xr:uid="{0353C8AE-5A8D-4F7C-807C-346CD8825459}"/>
    <cellStyle name="Comma 2 2 2 4 2 3 3 2 4 2" xfId="24746" xr:uid="{059E7541-6FBC-42D6-B9A7-8599ABB5CECE}"/>
    <cellStyle name="Comma 2 2 2 4 2 3 3 2 5" xfId="17066" xr:uid="{9AC5630E-0FF1-4AAD-9E69-4F637E99BE50}"/>
    <cellStyle name="Comma 2 2 2 4 2 3 3 3" xfId="2666" xr:uid="{FC1E2A04-0B50-4205-8C76-40CD2EF43174}"/>
    <cellStyle name="Comma 2 2 2 4 2 3 3 3 2" xfId="6506" xr:uid="{EFD22599-358B-42C1-9317-B83B54EEA5A2}"/>
    <cellStyle name="Comma 2 2 2 4 2 3 3 3 2 2" xfId="14186" xr:uid="{79716640-640F-4953-BF3A-1694296883AC}"/>
    <cellStyle name="Comma 2 2 2 4 2 3 3 3 2 2 2" xfId="29546" xr:uid="{3E9B60C7-9DC2-45C3-A818-5ABE56A47FB8}"/>
    <cellStyle name="Comma 2 2 2 4 2 3 3 3 2 3" xfId="21866" xr:uid="{73F180D7-CEEF-4111-8931-A7E0416F8073}"/>
    <cellStyle name="Comma 2 2 2 4 2 3 3 3 3" xfId="10346" xr:uid="{1F2A7651-B8F6-40EB-8D37-CA36CE91ED58}"/>
    <cellStyle name="Comma 2 2 2 4 2 3 3 3 3 2" xfId="25706" xr:uid="{57602370-BEA1-4E4A-9506-EEF8465C1780}"/>
    <cellStyle name="Comma 2 2 2 4 2 3 3 3 4" xfId="18026" xr:uid="{883FC8BB-11A4-4C2E-AD97-049EE8949604}"/>
    <cellStyle name="Comma 2 2 2 4 2 3 3 4" xfId="4586" xr:uid="{98B7A5FB-BE77-4D91-8CF4-7DEEC67C88EE}"/>
    <cellStyle name="Comma 2 2 2 4 2 3 3 4 2" xfId="12266" xr:uid="{E75D2CFA-0475-48C9-9CA4-49A041429E2F}"/>
    <cellStyle name="Comma 2 2 2 4 2 3 3 4 2 2" xfId="27626" xr:uid="{35E2D268-3E80-4770-9D56-B4132045D4AB}"/>
    <cellStyle name="Comma 2 2 2 4 2 3 3 4 3" xfId="19946" xr:uid="{0D7799C4-C4D2-41EF-BFCE-75767CFB2BEA}"/>
    <cellStyle name="Comma 2 2 2 4 2 3 3 5" xfId="8426" xr:uid="{5A5B6608-F16D-4226-9915-8545995F5A21}"/>
    <cellStyle name="Comma 2 2 2 4 2 3 3 5 2" xfId="23786" xr:uid="{42A9D125-6FAD-4A50-99E3-1571CB8C750A}"/>
    <cellStyle name="Comma 2 2 2 4 2 3 3 6" xfId="16106" xr:uid="{DC3AA4FD-5611-490D-9D1E-6858CE631A61}"/>
    <cellStyle name="Comma 2 2 2 4 2 3 4" xfId="1226" xr:uid="{0C968B9A-9745-4572-9A01-5E2797E3CAD0}"/>
    <cellStyle name="Comma 2 2 2 4 2 3 4 2" xfId="3146" xr:uid="{58939CC5-6A5F-4A28-B2BB-8C7FA17B3BF2}"/>
    <cellStyle name="Comma 2 2 2 4 2 3 4 2 2" xfId="6986" xr:uid="{E3BF4BEE-7EFE-42B8-AFBD-9BB5E113F18F}"/>
    <cellStyle name="Comma 2 2 2 4 2 3 4 2 2 2" xfId="14666" xr:uid="{29612E0F-D9EA-40A5-AF56-04A773542993}"/>
    <cellStyle name="Comma 2 2 2 4 2 3 4 2 2 2 2" xfId="30026" xr:uid="{2F99A37B-0198-4D30-A380-6A6FF88076DE}"/>
    <cellStyle name="Comma 2 2 2 4 2 3 4 2 2 3" xfId="22346" xr:uid="{0712B4E8-1B2D-4E0D-B951-B56EBFFE9A08}"/>
    <cellStyle name="Comma 2 2 2 4 2 3 4 2 3" xfId="10826" xr:uid="{DD65DC8E-5458-411D-8127-2A888C470D80}"/>
    <cellStyle name="Comma 2 2 2 4 2 3 4 2 3 2" xfId="26186" xr:uid="{F2DEE460-0D0C-4BC4-88D4-9F9DEC502953}"/>
    <cellStyle name="Comma 2 2 2 4 2 3 4 2 4" xfId="18506" xr:uid="{6D89D659-3782-4BCE-B4AB-2AA91B5AAE6B}"/>
    <cellStyle name="Comma 2 2 2 4 2 3 4 3" xfId="5066" xr:uid="{6D5E7F91-D3E1-4D1D-9CC3-9593127C0B5D}"/>
    <cellStyle name="Comma 2 2 2 4 2 3 4 3 2" xfId="12746" xr:uid="{DC69C0D9-1963-4555-BDDC-18BEEA968BF7}"/>
    <cellStyle name="Comma 2 2 2 4 2 3 4 3 2 2" xfId="28106" xr:uid="{00A39398-79AC-46BD-91A9-F466B560C079}"/>
    <cellStyle name="Comma 2 2 2 4 2 3 4 3 3" xfId="20426" xr:uid="{A26C3B74-F5EE-4BB7-9549-0B962AA0965E}"/>
    <cellStyle name="Comma 2 2 2 4 2 3 4 4" xfId="8906" xr:uid="{76BFB5E4-0AF6-40D0-9BF0-4C134989DC99}"/>
    <cellStyle name="Comma 2 2 2 4 2 3 4 4 2" xfId="24266" xr:uid="{9E1059DF-1145-4799-9DBC-0E66F95A15DE}"/>
    <cellStyle name="Comma 2 2 2 4 2 3 4 5" xfId="16586" xr:uid="{BBC8B955-2B96-4A26-B7E6-F1AE6EE3D615}"/>
    <cellStyle name="Comma 2 2 2 4 2 3 5" xfId="2186" xr:uid="{F72B7B73-B4EE-4678-B287-BC98196EE5E6}"/>
    <cellStyle name="Comma 2 2 2 4 2 3 5 2" xfId="6026" xr:uid="{4DACB4B8-3D7E-49CD-9EDB-4AA9E46C3D49}"/>
    <cellStyle name="Comma 2 2 2 4 2 3 5 2 2" xfId="13706" xr:uid="{5C0B3DD4-0B3D-444C-B5CC-E32BF7653495}"/>
    <cellStyle name="Comma 2 2 2 4 2 3 5 2 2 2" xfId="29066" xr:uid="{743657F4-99E9-426B-855D-70AFC76FAF65}"/>
    <cellStyle name="Comma 2 2 2 4 2 3 5 2 3" xfId="21386" xr:uid="{71438162-3074-4A01-8390-5CDB413A5C1E}"/>
    <cellStyle name="Comma 2 2 2 4 2 3 5 3" xfId="9866" xr:uid="{F68F39CA-0513-40E7-90E2-911D41F32F9C}"/>
    <cellStyle name="Comma 2 2 2 4 2 3 5 3 2" xfId="25226" xr:uid="{E629A075-BC6B-4457-9411-B25E739287C6}"/>
    <cellStyle name="Comma 2 2 2 4 2 3 5 4" xfId="17546" xr:uid="{AB86EE42-9CF7-435E-8A5D-D068450C6538}"/>
    <cellStyle name="Comma 2 2 2 4 2 3 6" xfId="4106" xr:uid="{72EBF4A9-D170-4BFE-AD7E-448C8A328422}"/>
    <cellStyle name="Comma 2 2 2 4 2 3 6 2" xfId="11786" xr:uid="{7B44B40A-234B-4104-8481-8A1C38616954}"/>
    <cellStyle name="Comma 2 2 2 4 2 3 6 2 2" xfId="27146" xr:uid="{1663823D-2E31-46FE-80FC-9D15E91115B5}"/>
    <cellStyle name="Comma 2 2 2 4 2 3 6 3" xfId="19466" xr:uid="{0D15DA1C-7688-4136-A46A-297D3A453BD7}"/>
    <cellStyle name="Comma 2 2 2 4 2 3 7" xfId="7946" xr:uid="{CF0232B1-D94D-40C9-8B6E-C717B0B1A9EB}"/>
    <cellStyle name="Comma 2 2 2 4 2 3 7 2" xfId="23306" xr:uid="{4E6AB7D2-7020-4731-A703-8A2A4EDCD078}"/>
    <cellStyle name="Comma 2 2 2 4 2 3 8" xfId="15626" xr:uid="{192DE1D5-14D2-4F25-8C02-8407E6A395C4}"/>
    <cellStyle name="Comma 2 2 2 4 2 4" xfId="386" xr:uid="{BC734681-0DC9-4289-8048-818FEFEBF01C}"/>
    <cellStyle name="Comma 2 2 2 4 2 4 2" xfId="866" xr:uid="{C390D621-C8C4-447E-B0A0-160FEE6A5BCC}"/>
    <cellStyle name="Comma 2 2 2 4 2 4 2 2" xfId="1826" xr:uid="{203A3701-E789-4766-A2BD-AD674E78DDFD}"/>
    <cellStyle name="Comma 2 2 2 4 2 4 2 2 2" xfId="3746" xr:uid="{DFF5A21C-16E8-4E54-802B-960BCDD43C45}"/>
    <cellStyle name="Comma 2 2 2 4 2 4 2 2 2 2" xfId="7586" xr:uid="{48C23C1E-0569-4C43-B499-06B4D12B0847}"/>
    <cellStyle name="Comma 2 2 2 4 2 4 2 2 2 2 2" xfId="15266" xr:uid="{4E389E1D-251B-4575-AE33-ABD682D578FC}"/>
    <cellStyle name="Comma 2 2 2 4 2 4 2 2 2 2 2 2" xfId="30626" xr:uid="{429558BC-1899-45D1-8FE1-66706D3D9934}"/>
    <cellStyle name="Comma 2 2 2 4 2 4 2 2 2 2 3" xfId="22946" xr:uid="{4FC5F5EA-7B63-4810-92EE-5F5DC743A806}"/>
    <cellStyle name="Comma 2 2 2 4 2 4 2 2 2 3" xfId="11426" xr:uid="{04394E4E-27F5-4FD0-96F2-3C13CD6CE4F8}"/>
    <cellStyle name="Comma 2 2 2 4 2 4 2 2 2 3 2" xfId="26786" xr:uid="{2BE5ABB5-9F43-4BA2-8D34-383EBE58DBE5}"/>
    <cellStyle name="Comma 2 2 2 4 2 4 2 2 2 4" xfId="19106" xr:uid="{7C7C49E9-8135-44D2-8CBF-F9AB48B589ED}"/>
    <cellStyle name="Comma 2 2 2 4 2 4 2 2 3" xfId="5666" xr:uid="{CCA0A4A7-8FE2-406F-B6E5-84294E61A925}"/>
    <cellStyle name="Comma 2 2 2 4 2 4 2 2 3 2" xfId="13346" xr:uid="{49867128-C830-4C84-BBE1-3D937EDD1AC9}"/>
    <cellStyle name="Comma 2 2 2 4 2 4 2 2 3 2 2" xfId="28706" xr:uid="{4CB352D1-1688-4913-B94A-6A92B86F454D}"/>
    <cellStyle name="Comma 2 2 2 4 2 4 2 2 3 3" xfId="21026" xr:uid="{01A8AACB-9B79-4D1A-83E2-BB5EA6F6A921}"/>
    <cellStyle name="Comma 2 2 2 4 2 4 2 2 4" xfId="9506" xr:uid="{564A03B5-1FF3-4AC4-BF66-EC899EB3B092}"/>
    <cellStyle name="Comma 2 2 2 4 2 4 2 2 4 2" xfId="24866" xr:uid="{07C1825E-375A-49B7-962A-A9815D5A95CD}"/>
    <cellStyle name="Comma 2 2 2 4 2 4 2 2 5" xfId="17186" xr:uid="{7AEEFD07-03F8-4BCE-82C5-C5814F82089E}"/>
    <cellStyle name="Comma 2 2 2 4 2 4 2 3" xfId="2786" xr:uid="{5BF3DE51-9E18-4123-9941-27252DB6D503}"/>
    <cellStyle name="Comma 2 2 2 4 2 4 2 3 2" xfId="6626" xr:uid="{75DC71FF-D898-4DEC-9C8E-4B7756B4FB1E}"/>
    <cellStyle name="Comma 2 2 2 4 2 4 2 3 2 2" xfId="14306" xr:uid="{B678D35A-7EB2-47DC-88DD-751740482493}"/>
    <cellStyle name="Comma 2 2 2 4 2 4 2 3 2 2 2" xfId="29666" xr:uid="{03F3BE99-63CF-4A53-916C-397A69850061}"/>
    <cellStyle name="Comma 2 2 2 4 2 4 2 3 2 3" xfId="21986" xr:uid="{33CF0174-6EF6-42C5-981F-DC2FFA99559C}"/>
    <cellStyle name="Comma 2 2 2 4 2 4 2 3 3" xfId="10466" xr:uid="{9B88A268-E4B7-4420-8890-885F02E14866}"/>
    <cellStyle name="Comma 2 2 2 4 2 4 2 3 3 2" xfId="25826" xr:uid="{DF90788D-DEC3-4308-ACA2-27935C7F56CC}"/>
    <cellStyle name="Comma 2 2 2 4 2 4 2 3 4" xfId="18146" xr:uid="{61980E8F-B0E1-497B-8E43-7774FCAA7636}"/>
    <cellStyle name="Comma 2 2 2 4 2 4 2 4" xfId="4706" xr:uid="{BEA4F437-6823-4613-847F-344C4B7EB961}"/>
    <cellStyle name="Comma 2 2 2 4 2 4 2 4 2" xfId="12386" xr:uid="{034D0112-3C7E-41AE-A33E-8A90A3162268}"/>
    <cellStyle name="Comma 2 2 2 4 2 4 2 4 2 2" xfId="27746" xr:uid="{32D12294-6086-461E-A510-2424B9AEE91E}"/>
    <cellStyle name="Comma 2 2 2 4 2 4 2 4 3" xfId="20066" xr:uid="{78DD85A0-5E5D-4C66-B00D-9C5BC69CC159}"/>
    <cellStyle name="Comma 2 2 2 4 2 4 2 5" xfId="8546" xr:uid="{1B602A29-4079-4021-8ABA-BE39CAE226EB}"/>
    <cellStyle name="Comma 2 2 2 4 2 4 2 5 2" xfId="23906" xr:uid="{FF397517-6A17-4FA4-80CB-7FA066DEA34C}"/>
    <cellStyle name="Comma 2 2 2 4 2 4 2 6" xfId="16226" xr:uid="{48C0524C-669C-4339-B5A7-CBAB1DA2769B}"/>
    <cellStyle name="Comma 2 2 2 4 2 4 3" xfId="1346" xr:uid="{E7FE7F5D-830D-4483-8FB1-4A70E4F31DB5}"/>
    <cellStyle name="Comma 2 2 2 4 2 4 3 2" xfId="3266" xr:uid="{65CE5790-7957-4A9E-97C4-5D1DF842218D}"/>
    <cellStyle name="Comma 2 2 2 4 2 4 3 2 2" xfId="7106" xr:uid="{38EBEA62-9A2B-49C1-9706-2A5636C7ABE0}"/>
    <cellStyle name="Comma 2 2 2 4 2 4 3 2 2 2" xfId="14786" xr:uid="{BB1E0CF4-638D-47F9-9875-935C84D8C913}"/>
    <cellStyle name="Comma 2 2 2 4 2 4 3 2 2 2 2" xfId="30146" xr:uid="{30DA2B3E-29BC-4F6E-90B5-08AA732D41B5}"/>
    <cellStyle name="Comma 2 2 2 4 2 4 3 2 2 3" xfId="22466" xr:uid="{2EE815DB-B679-41C3-806B-4B7AB2CB94D5}"/>
    <cellStyle name="Comma 2 2 2 4 2 4 3 2 3" xfId="10946" xr:uid="{F41A2F47-4987-45A7-9B8D-180A36254FBC}"/>
    <cellStyle name="Comma 2 2 2 4 2 4 3 2 3 2" xfId="26306" xr:uid="{A9AF7384-AE9A-41D2-8B17-2BFE9964E22D}"/>
    <cellStyle name="Comma 2 2 2 4 2 4 3 2 4" xfId="18626" xr:uid="{24A48ECB-9B40-4A7C-BDB2-7119B56A174A}"/>
    <cellStyle name="Comma 2 2 2 4 2 4 3 3" xfId="5186" xr:uid="{B9B1F131-51C6-411C-9234-9E23329263A7}"/>
    <cellStyle name="Comma 2 2 2 4 2 4 3 3 2" xfId="12866" xr:uid="{896293A0-8AE5-47D1-87ED-261FAD55C08A}"/>
    <cellStyle name="Comma 2 2 2 4 2 4 3 3 2 2" xfId="28226" xr:uid="{385EF532-6A10-4B48-BE19-A533B4ED6828}"/>
    <cellStyle name="Comma 2 2 2 4 2 4 3 3 3" xfId="20546" xr:uid="{D25FDEFB-D146-400F-B603-63E94E97E687}"/>
    <cellStyle name="Comma 2 2 2 4 2 4 3 4" xfId="9026" xr:uid="{662C519D-7CA3-40BF-A86E-815EBBC3A6E1}"/>
    <cellStyle name="Comma 2 2 2 4 2 4 3 4 2" xfId="24386" xr:uid="{6754E096-B1D8-4CD9-9C24-B601CA67F5C3}"/>
    <cellStyle name="Comma 2 2 2 4 2 4 3 5" xfId="16706" xr:uid="{8676168E-2E5E-4EA5-B122-C40847928C89}"/>
    <cellStyle name="Comma 2 2 2 4 2 4 4" xfId="2306" xr:uid="{17A20D25-340B-4C38-9B3A-07291B8BB587}"/>
    <cellStyle name="Comma 2 2 2 4 2 4 4 2" xfId="6146" xr:uid="{06021752-4DB1-4CD2-B563-DE0EC09E8BC3}"/>
    <cellStyle name="Comma 2 2 2 4 2 4 4 2 2" xfId="13826" xr:uid="{8CF6E835-2050-4D6D-A338-CB6AFBF01B91}"/>
    <cellStyle name="Comma 2 2 2 4 2 4 4 2 2 2" xfId="29186" xr:uid="{53D8B514-31F5-4FA5-84FE-62DE816E3A12}"/>
    <cellStyle name="Comma 2 2 2 4 2 4 4 2 3" xfId="21506" xr:uid="{53F20776-54CB-4DE0-A20A-14CB389B877B}"/>
    <cellStyle name="Comma 2 2 2 4 2 4 4 3" xfId="9986" xr:uid="{CAD213E8-91B5-4894-A0A7-C09D1AB14791}"/>
    <cellStyle name="Comma 2 2 2 4 2 4 4 3 2" xfId="25346" xr:uid="{F13A32F5-2B48-4AED-BA34-F1F54CE7F270}"/>
    <cellStyle name="Comma 2 2 2 4 2 4 4 4" xfId="17666" xr:uid="{F45EB484-6EBB-4E6D-8AD5-7C377CAD1726}"/>
    <cellStyle name="Comma 2 2 2 4 2 4 5" xfId="4226" xr:uid="{011E96B1-3E6A-41A1-87A1-18D49EC1949D}"/>
    <cellStyle name="Comma 2 2 2 4 2 4 5 2" xfId="11906" xr:uid="{F65567D2-F9D3-43B5-A46E-66A6001FCBE2}"/>
    <cellStyle name="Comma 2 2 2 4 2 4 5 2 2" xfId="27266" xr:uid="{D577DC4B-577F-4389-AFD1-F6FFA206C0E4}"/>
    <cellStyle name="Comma 2 2 2 4 2 4 5 3" xfId="19586" xr:uid="{65985D2B-6EAD-4A9B-BEEE-98A1B1FBFA11}"/>
    <cellStyle name="Comma 2 2 2 4 2 4 6" xfId="8066" xr:uid="{C5EFD405-8623-4D8B-9814-DA8DD08D83CC}"/>
    <cellStyle name="Comma 2 2 2 4 2 4 6 2" xfId="23426" xr:uid="{0DFD3E43-C1ED-4B5B-B23C-BF4C9DEB2769}"/>
    <cellStyle name="Comma 2 2 2 4 2 4 7" xfId="15746" xr:uid="{0043E2CC-93E0-461D-9D20-49BDB334EF34}"/>
    <cellStyle name="Comma 2 2 2 4 2 5" xfId="626" xr:uid="{E1DC7618-86E7-4BFB-B668-5929B66D2BD9}"/>
    <cellStyle name="Comma 2 2 2 4 2 5 2" xfId="1586" xr:uid="{CD58C0A4-F3E8-42CC-85FC-7CCE617B16FA}"/>
    <cellStyle name="Comma 2 2 2 4 2 5 2 2" xfId="3506" xr:uid="{13D821AD-5CDF-4628-AC6B-6D1FCD930212}"/>
    <cellStyle name="Comma 2 2 2 4 2 5 2 2 2" xfId="7346" xr:uid="{1F991F40-DDAF-43F6-A7C4-CE395267904C}"/>
    <cellStyle name="Comma 2 2 2 4 2 5 2 2 2 2" xfId="15026" xr:uid="{0D14FBA7-C694-4A09-A555-A9C3FC363889}"/>
    <cellStyle name="Comma 2 2 2 4 2 5 2 2 2 2 2" xfId="30386" xr:uid="{5DBA6EF2-B0FD-4A88-9995-C8F6DA37D309}"/>
    <cellStyle name="Comma 2 2 2 4 2 5 2 2 2 3" xfId="22706" xr:uid="{A9C04445-17DF-434F-825B-DA47846F0B6F}"/>
    <cellStyle name="Comma 2 2 2 4 2 5 2 2 3" xfId="11186" xr:uid="{35A4EA2D-C9C5-4098-ACF1-0ED06A138845}"/>
    <cellStyle name="Comma 2 2 2 4 2 5 2 2 3 2" xfId="26546" xr:uid="{B144B5F6-1D3F-496C-8097-68B9F57BC0F7}"/>
    <cellStyle name="Comma 2 2 2 4 2 5 2 2 4" xfId="18866" xr:uid="{6E251AEE-9F6B-4854-B3F3-9BD6452D6848}"/>
    <cellStyle name="Comma 2 2 2 4 2 5 2 3" xfId="5426" xr:uid="{9CD7C6EA-0C2B-4CDB-9160-34C9E9F7B31E}"/>
    <cellStyle name="Comma 2 2 2 4 2 5 2 3 2" xfId="13106" xr:uid="{A5FAF512-684E-4365-A08F-40B024CF9D94}"/>
    <cellStyle name="Comma 2 2 2 4 2 5 2 3 2 2" xfId="28466" xr:uid="{7FDF860C-FE47-4537-9E7B-27F5171668FA}"/>
    <cellStyle name="Comma 2 2 2 4 2 5 2 3 3" xfId="20786" xr:uid="{744E71EB-0650-4531-85DF-3A19F20709A4}"/>
    <cellStyle name="Comma 2 2 2 4 2 5 2 4" xfId="9266" xr:uid="{4644038E-5701-4E3F-ACD0-E911789F2946}"/>
    <cellStyle name="Comma 2 2 2 4 2 5 2 4 2" xfId="24626" xr:uid="{806AAA41-0D86-451D-99BD-D3C034D0F36B}"/>
    <cellStyle name="Comma 2 2 2 4 2 5 2 5" xfId="16946" xr:uid="{AA84ABBD-2A84-434B-8E19-CFFEEBC3050E}"/>
    <cellStyle name="Comma 2 2 2 4 2 5 3" xfId="2546" xr:uid="{B477B1A1-C038-486E-9B57-14C9426806FA}"/>
    <cellStyle name="Comma 2 2 2 4 2 5 3 2" xfId="6386" xr:uid="{2CA9CB24-36BE-4570-9D88-05EA9DC9F50F}"/>
    <cellStyle name="Comma 2 2 2 4 2 5 3 2 2" xfId="14066" xr:uid="{3DF0B306-91F5-42EA-8D4D-600FA4A3D551}"/>
    <cellStyle name="Comma 2 2 2 4 2 5 3 2 2 2" xfId="29426" xr:uid="{0E43FB76-21E8-4456-BA1B-34C558D1D615}"/>
    <cellStyle name="Comma 2 2 2 4 2 5 3 2 3" xfId="21746" xr:uid="{47F434D8-4E5D-4D06-9100-81774D062823}"/>
    <cellStyle name="Comma 2 2 2 4 2 5 3 3" xfId="10226" xr:uid="{83AEC726-A5F3-4321-99FB-27736CCBB4E1}"/>
    <cellStyle name="Comma 2 2 2 4 2 5 3 3 2" xfId="25586" xr:uid="{134C4662-070B-489D-BB03-B286869F4EFA}"/>
    <cellStyle name="Comma 2 2 2 4 2 5 3 4" xfId="17906" xr:uid="{DD3FD8CD-6226-4204-92CF-94776A763632}"/>
    <cellStyle name="Comma 2 2 2 4 2 5 4" xfId="4466" xr:uid="{0B593DBB-C022-4C84-9C99-26DE9998C4AA}"/>
    <cellStyle name="Comma 2 2 2 4 2 5 4 2" xfId="12146" xr:uid="{1C04FB1A-E1DE-48E2-A82E-D3970723DB8C}"/>
    <cellStyle name="Comma 2 2 2 4 2 5 4 2 2" xfId="27506" xr:uid="{890A0FC2-D1E0-4438-878C-DF0C99C1651C}"/>
    <cellStyle name="Comma 2 2 2 4 2 5 4 3" xfId="19826" xr:uid="{B4843AC6-C29E-4F06-B2B3-6183980CBC0F}"/>
    <cellStyle name="Comma 2 2 2 4 2 5 5" xfId="8306" xr:uid="{768239B4-425F-4E95-87DE-8F4F4EC21C4B}"/>
    <cellStyle name="Comma 2 2 2 4 2 5 5 2" xfId="23666" xr:uid="{8BB00DC0-4615-4EEE-9A4F-36BD61328CAB}"/>
    <cellStyle name="Comma 2 2 2 4 2 5 6" xfId="15986" xr:uid="{210AC899-ED8C-41E3-AE60-A05890441CBA}"/>
    <cellStyle name="Comma 2 2 2 4 2 6" xfId="1106" xr:uid="{8B6E73F1-0438-4F22-B417-6C5045117E13}"/>
    <cellStyle name="Comma 2 2 2 4 2 6 2" xfId="3026" xr:uid="{4BEB4C32-B963-4266-9CE5-65E091AABA93}"/>
    <cellStyle name="Comma 2 2 2 4 2 6 2 2" xfId="6866" xr:uid="{76BD3346-EDBA-4462-A6D6-12A388187E34}"/>
    <cellStyle name="Comma 2 2 2 4 2 6 2 2 2" xfId="14546" xr:uid="{E4244176-5636-4F41-99FD-16BA88DDB761}"/>
    <cellStyle name="Comma 2 2 2 4 2 6 2 2 2 2" xfId="29906" xr:uid="{AF00106E-1817-4CDC-95B7-7F58C3F376D1}"/>
    <cellStyle name="Comma 2 2 2 4 2 6 2 2 3" xfId="22226" xr:uid="{2EB8C6FC-29C1-4784-80E9-A21030C855D0}"/>
    <cellStyle name="Comma 2 2 2 4 2 6 2 3" xfId="10706" xr:uid="{E0501693-A95D-4F7F-A8E0-716C13EABBD1}"/>
    <cellStyle name="Comma 2 2 2 4 2 6 2 3 2" xfId="26066" xr:uid="{E3DACEAF-A864-4212-9C0E-A89E783AC2D8}"/>
    <cellStyle name="Comma 2 2 2 4 2 6 2 4" xfId="18386" xr:uid="{9F00AE58-8C20-4227-9F37-594B9A84A183}"/>
    <cellStyle name="Comma 2 2 2 4 2 6 3" xfId="4946" xr:uid="{7A74C6E0-2EF3-4B71-9438-82F69CF46232}"/>
    <cellStyle name="Comma 2 2 2 4 2 6 3 2" xfId="12626" xr:uid="{3F5A61FC-1EC7-4A0C-8CD1-571A034D9F00}"/>
    <cellStyle name="Comma 2 2 2 4 2 6 3 2 2" xfId="27986" xr:uid="{38A6C173-9FCE-434D-8305-1D0BEC0C7F19}"/>
    <cellStyle name="Comma 2 2 2 4 2 6 3 3" xfId="20306" xr:uid="{F2AA4661-0F68-4E7F-B259-08236A851B1D}"/>
    <cellStyle name="Comma 2 2 2 4 2 6 4" xfId="8786" xr:uid="{90990E52-65A5-4ED9-B9A7-79D5E3787928}"/>
    <cellStyle name="Comma 2 2 2 4 2 6 4 2" xfId="24146" xr:uid="{B4526CF1-93F6-4CFC-BA1D-833F801C1CB6}"/>
    <cellStyle name="Comma 2 2 2 4 2 6 5" xfId="16466" xr:uid="{F71BB3A2-9A18-40A5-B6D8-CBCE9AF7CAB2}"/>
    <cellStyle name="Comma 2 2 2 4 2 7" xfId="2066" xr:uid="{F3181AF6-C3C7-421E-81D9-A9ABDBE4BBFE}"/>
    <cellStyle name="Comma 2 2 2 4 2 7 2" xfId="5906" xr:uid="{0CC2616E-0B7C-472D-8175-405E0FA2D780}"/>
    <cellStyle name="Comma 2 2 2 4 2 7 2 2" xfId="13586" xr:uid="{DAC2B1A7-18C4-46F0-82A1-372B678E0B29}"/>
    <cellStyle name="Comma 2 2 2 4 2 7 2 2 2" xfId="28946" xr:uid="{AC4337AE-3A5A-43B4-9B6D-50DFF8F867C2}"/>
    <cellStyle name="Comma 2 2 2 4 2 7 2 3" xfId="21266" xr:uid="{171C9271-6F14-488A-B645-36EA21E11E78}"/>
    <cellStyle name="Comma 2 2 2 4 2 7 3" xfId="9746" xr:uid="{7CA12FB8-2677-4DD4-A677-6E05E416221C}"/>
    <cellStyle name="Comma 2 2 2 4 2 7 3 2" xfId="25106" xr:uid="{75D7B039-5F4C-48C2-8FB2-E8526B67CE24}"/>
    <cellStyle name="Comma 2 2 2 4 2 7 4" xfId="17426" xr:uid="{A2FD9044-695B-4DE7-B518-1D60ACE90D15}"/>
    <cellStyle name="Comma 2 2 2 4 2 8" xfId="3986" xr:uid="{13E74B2B-5ADC-42AC-89B2-6C35AD1FAED5}"/>
    <cellStyle name="Comma 2 2 2 4 2 8 2" xfId="11666" xr:uid="{3EAA67C9-513A-4130-9AC3-97591CF28725}"/>
    <cellStyle name="Comma 2 2 2 4 2 8 2 2" xfId="27026" xr:uid="{CF77AB1A-2301-4402-936E-9F21CF7178F9}"/>
    <cellStyle name="Comma 2 2 2 4 2 8 3" xfId="19346" xr:uid="{E248D30C-6C69-4EC0-808A-868E6DCFD6EC}"/>
    <cellStyle name="Comma 2 2 2 4 2 9" xfId="7826" xr:uid="{6C2DF734-6813-4D66-B267-929EDBACAE38}"/>
    <cellStyle name="Comma 2 2 2 4 2 9 2" xfId="23186" xr:uid="{584C6AD7-D252-4F66-BDFA-3C809177527C}"/>
    <cellStyle name="Comma 2 2 2 4 3" xfId="176" xr:uid="{80830085-C338-488F-A8E9-AF4438A7B6A9}"/>
    <cellStyle name="Comma 2 2 2 4 3 2" xfId="296" xr:uid="{C89ED091-B22A-424D-BE27-428895F5ABD3}"/>
    <cellStyle name="Comma 2 2 2 4 3 2 2" xfId="536" xr:uid="{42328A3B-D475-4650-B51A-66687129A537}"/>
    <cellStyle name="Comma 2 2 2 4 3 2 2 2" xfId="1016" xr:uid="{ED5457CE-8907-472C-B92F-4F82793CAED7}"/>
    <cellStyle name="Comma 2 2 2 4 3 2 2 2 2" xfId="1976" xr:uid="{19EC9818-E558-46DD-B71F-6779FD46D2B7}"/>
    <cellStyle name="Comma 2 2 2 4 3 2 2 2 2 2" xfId="3896" xr:uid="{68BD0CDD-E3BC-4A3B-9B63-13A13515C276}"/>
    <cellStyle name="Comma 2 2 2 4 3 2 2 2 2 2 2" xfId="7736" xr:uid="{FC2C3FC4-1903-46B6-AFC6-87E9EC177CEF}"/>
    <cellStyle name="Comma 2 2 2 4 3 2 2 2 2 2 2 2" xfId="15416" xr:uid="{3B012DFF-6448-4260-9423-C2C89FFDE7CD}"/>
    <cellStyle name="Comma 2 2 2 4 3 2 2 2 2 2 2 2 2" xfId="30776" xr:uid="{3F195BB8-CF8A-467A-8E47-B14BD51A5203}"/>
    <cellStyle name="Comma 2 2 2 4 3 2 2 2 2 2 2 3" xfId="23096" xr:uid="{2A7D7A05-66BB-4CDA-9B04-B9485BB1C49A}"/>
    <cellStyle name="Comma 2 2 2 4 3 2 2 2 2 2 3" xfId="11576" xr:uid="{D55651C4-40FA-4F9B-BB67-6754D9060679}"/>
    <cellStyle name="Comma 2 2 2 4 3 2 2 2 2 2 3 2" xfId="26936" xr:uid="{AFC0FC27-263F-4047-986E-1F5A3CDA4CB9}"/>
    <cellStyle name="Comma 2 2 2 4 3 2 2 2 2 2 4" xfId="19256" xr:uid="{BC11F3A8-C4AD-41C5-9FE7-A656C689A8EA}"/>
    <cellStyle name="Comma 2 2 2 4 3 2 2 2 2 3" xfId="5816" xr:uid="{A7846212-33F9-43F9-9B46-5D9DDD0F38DA}"/>
    <cellStyle name="Comma 2 2 2 4 3 2 2 2 2 3 2" xfId="13496" xr:uid="{E52C8593-B52C-4F84-8FF3-26EEC5FC789F}"/>
    <cellStyle name="Comma 2 2 2 4 3 2 2 2 2 3 2 2" xfId="28856" xr:uid="{9ED42673-A58C-4108-BAC0-561012B74037}"/>
    <cellStyle name="Comma 2 2 2 4 3 2 2 2 2 3 3" xfId="21176" xr:uid="{97CA010C-861A-4299-AFFA-39384D9A4228}"/>
    <cellStyle name="Comma 2 2 2 4 3 2 2 2 2 4" xfId="9656" xr:uid="{849764F1-CFE5-4D37-906D-E4E4885FD5EF}"/>
    <cellStyle name="Comma 2 2 2 4 3 2 2 2 2 4 2" xfId="25016" xr:uid="{610A3D09-8971-41AE-BB8A-7DAFEF5009AD}"/>
    <cellStyle name="Comma 2 2 2 4 3 2 2 2 2 5" xfId="17336" xr:uid="{AA117D64-BBBE-4F03-A34F-754F861E4625}"/>
    <cellStyle name="Comma 2 2 2 4 3 2 2 2 3" xfId="2936" xr:uid="{A1E92A71-844E-417B-8AF3-9368373DA546}"/>
    <cellStyle name="Comma 2 2 2 4 3 2 2 2 3 2" xfId="6776" xr:uid="{FBBC95B5-8F26-441D-8159-40F5782893C7}"/>
    <cellStyle name="Comma 2 2 2 4 3 2 2 2 3 2 2" xfId="14456" xr:uid="{085C2C14-29CF-4024-BB5B-191E57BA3944}"/>
    <cellStyle name="Comma 2 2 2 4 3 2 2 2 3 2 2 2" xfId="29816" xr:uid="{CEFCE7F7-C5B9-4D0A-89B4-B0E35AFE804E}"/>
    <cellStyle name="Comma 2 2 2 4 3 2 2 2 3 2 3" xfId="22136" xr:uid="{97D3FCA2-23B8-4B38-8247-C0BCC258D0AE}"/>
    <cellStyle name="Comma 2 2 2 4 3 2 2 2 3 3" xfId="10616" xr:uid="{897AA7FB-21E6-4F97-BFFD-DDF39763980B}"/>
    <cellStyle name="Comma 2 2 2 4 3 2 2 2 3 3 2" xfId="25976" xr:uid="{05B1ED27-7D4A-4D0A-B54A-99614F08B0D9}"/>
    <cellStyle name="Comma 2 2 2 4 3 2 2 2 3 4" xfId="18296" xr:uid="{D506E8DF-7FF0-46F0-A92E-97B34E47DE83}"/>
    <cellStyle name="Comma 2 2 2 4 3 2 2 2 4" xfId="4856" xr:uid="{705A1309-0CEF-44FA-BF6B-2EDAEA0C7513}"/>
    <cellStyle name="Comma 2 2 2 4 3 2 2 2 4 2" xfId="12536" xr:uid="{3849144A-2E8D-4A7F-89D5-6E2BD9430955}"/>
    <cellStyle name="Comma 2 2 2 4 3 2 2 2 4 2 2" xfId="27896" xr:uid="{DEEFDEFC-A788-4B8E-8FF7-C88661E8D079}"/>
    <cellStyle name="Comma 2 2 2 4 3 2 2 2 4 3" xfId="20216" xr:uid="{5F96E66E-443A-4C13-B1FF-1AF073F0DE0D}"/>
    <cellStyle name="Comma 2 2 2 4 3 2 2 2 5" xfId="8696" xr:uid="{CDA578F4-EA5B-49DC-9A8E-12C1AF1226CF}"/>
    <cellStyle name="Comma 2 2 2 4 3 2 2 2 5 2" xfId="24056" xr:uid="{BC2E4E93-E247-4980-9DEE-49217F9C206B}"/>
    <cellStyle name="Comma 2 2 2 4 3 2 2 2 6" xfId="16376" xr:uid="{DCD2A42C-FBF0-403A-9C93-32A211E49015}"/>
    <cellStyle name="Comma 2 2 2 4 3 2 2 3" xfId="1496" xr:uid="{CA2FD83B-5415-4B59-BA09-A99337ADB2DD}"/>
    <cellStyle name="Comma 2 2 2 4 3 2 2 3 2" xfId="3416" xr:uid="{57844608-B9D9-4C20-B935-D108CBC97540}"/>
    <cellStyle name="Comma 2 2 2 4 3 2 2 3 2 2" xfId="7256" xr:uid="{51CF287E-557A-4973-8F29-D75A85AE6039}"/>
    <cellStyle name="Comma 2 2 2 4 3 2 2 3 2 2 2" xfId="14936" xr:uid="{75BACC0A-2CA1-4074-B936-7F54B985D53E}"/>
    <cellStyle name="Comma 2 2 2 4 3 2 2 3 2 2 2 2" xfId="30296" xr:uid="{6CAEB3ED-2084-4659-9DA9-A6A71D4B888B}"/>
    <cellStyle name="Comma 2 2 2 4 3 2 2 3 2 2 3" xfId="22616" xr:uid="{B30923CE-8693-409B-91C7-5C243A1BE202}"/>
    <cellStyle name="Comma 2 2 2 4 3 2 2 3 2 3" xfId="11096" xr:uid="{9133F39A-DA01-466B-A156-361F789014D8}"/>
    <cellStyle name="Comma 2 2 2 4 3 2 2 3 2 3 2" xfId="26456" xr:uid="{D741EEE0-D5F7-4181-B6CD-227A33B47239}"/>
    <cellStyle name="Comma 2 2 2 4 3 2 2 3 2 4" xfId="18776" xr:uid="{5348F724-F7DB-4441-92BD-4386D876A4B8}"/>
    <cellStyle name="Comma 2 2 2 4 3 2 2 3 3" xfId="5336" xr:uid="{CAE4E23B-704B-46EF-B4CB-76C6935C006D}"/>
    <cellStyle name="Comma 2 2 2 4 3 2 2 3 3 2" xfId="13016" xr:uid="{133CD423-A978-4002-A2FE-8FFEB8B35780}"/>
    <cellStyle name="Comma 2 2 2 4 3 2 2 3 3 2 2" xfId="28376" xr:uid="{7925EFA5-B41A-436B-8289-EB6B4F1980F3}"/>
    <cellStyle name="Comma 2 2 2 4 3 2 2 3 3 3" xfId="20696" xr:uid="{C9216EFE-BD02-4F26-BB1D-6CEE2040909E}"/>
    <cellStyle name="Comma 2 2 2 4 3 2 2 3 4" xfId="9176" xr:uid="{FF6000E8-B886-48DF-86C2-1938F40B019A}"/>
    <cellStyle name="Comma 2 2 2 4 3 2 2 3 4 2" xfId="24536" xr:uid="{2731E525-5734-4E8A-84DA-EE1D79E089C0}"/>
    <cellStyle name="Comma 2 2 2 4 3 2 2 3 5" xfId="16856" xr:uid="{F1439083-F251-4BE9-8ECA-5E5F6090EC53}"/>
    <cellStyle name="Comma 2 2 2 4 3 2 2 4" xfId="2456" xr:uid="{38101532-F309-425A-9FDC-D128AFF91879}"/>
    <cellStyle name="Comma 2 2 2 4 3 2 2 4 2" xfId="6296" xr:uid="{8A4FF9F5-B9B5-4987-B726-AE8C92220672}"/>
    <cellStyle name="Comma 2 2 2 4 3 2 2 4 2 2" xfId="13976" xr:uid="{34F92AD2-3EC9-4BDB-958F-38B75EF0CBE1}"/>
    <cellStyle name="Comma 2 2 2 4 3 2 2 4 2 2 2" xfId="29336" xr:uid="{FDB2FA5B-1E51-4B9D-B1AC-421B3611F30B}"/>
    <cellStyle name="Comma 2 2 2 4 3 2 2 4 2 3" xfId="21656" xr:uid="{A88F48B8-063D-4689-AA04-787ED29D4D14}"/>
    <cellStyle name="Comma 2 2 2 4 3 2 2 4 3" xfId="10136" xr:uid="{2B2E600B-4AFD-4F34-B3E1-7F0D5084B2C2}"/>
    <cellStyle name="Comma 2 2 2 4 3 2 2 4 3 2" xfId="25496" xr:uid="{7CDAC760-C48F-4F9B-B311-1305273B2354}"/>
    <cellStyle name="Comma 2 2 2 4 3 2 2 4 4" xfId="17816" xr:uid="{7848DF5C-7736-4945-BACC-25DD3933D5F1}"/>
    <cellStyle name="Comma 2 2 2 4 3 2 2 5" xfId="4376" xr:uid="{AEE1016F-9B72-464C-9EBA-8751F741FB20}"/>
    <cellStyle name="Comma 2 2 2 4 3 2 2 5 2" xfId="12056" xr:uid="{B4FE5083-3CCD-4CDF-A9A4-35EB2F288103}"/>
    <cellStyle name="Comma 2 2 2 4 3 2 2 5 2 2" xfId="27416" xr:uid="{FB198466-53BD-4B1D-83E5-0F4B7FA89843}"/>
    <cellStyle name="Comma 2 2 2 4 3 2 2 5 3" xfId="19736" xr:uid="{684C9D3B-5545-45E3-BD2A-F9282CC4B1CD}"/>
    <cellStyle name="Comma 2 2 2 4 3 2 2 6" xfId="8216" xr:uid="{B71FEF22-0224-405F-ADEB-F09BE01C433F}"/>
    <cellStyle name="Comma 2 2 2 4 3 2 2 6 2" xfId="23576" xr:uid="{448EAEA3-69AB-481C-9300-B7A67C8B4DAE}"/>
    <cellStyle name="Comma 2 2 2 4 3 2 2 7" xfId="15896" xr:uid="{E54BC956-7A74-476E-9FEF-8C7067647DAF}"/>
    <cellStyle name="Comma 2 2 2 4 3 2 3" xfId="776" xr:uid="{99A4ED8B-E9BE-494A-915C-EF5597B61A1F}"/>
    <cellStyle name="Comma 2 2 2 4 3 2 3 2" xfId="1736" xr:uid="{A48893B6-AAFD-4188-8424-F5FBACFB3DEC}"/>
    <cellStyle name="Comma 2 2 2 4 3 2 3 2 2" xfId="3656" xr:uid="{78755DBF-4D3F-44ED-A7CB-2D006771E308}"/>
    <cellStyle name="Comma 2 2 2 4 3 2 3 2 2 2" xfId="7496" xr:uid="{69D799B9-0641-4CAA-9E31-EAB343ADAE05}"/>
    <cellStyle name="Comma 2 2 2 4 3 2 3 2 2 2 2" xfId="15176" xr:uid="{48628CBE-B6E7-4CBD-87A6-F5CC898C3BB8}"/>
    <cellStyle name="Comma 2 2 2 4 3 2 3 2 2 2 2 2" xfId="30536" xr:uid="{6B546F95-9418-457D-B108-3C6D7C10CCBD}"/>
    <cellStyle name="Comma 2 2 2 4 3 2 3 2 2 2 3" xfId="22856" xr:uid="{BECC0A3F-4E4F-490C-9C56-1A62788A7884}"/>
    <cellStyle name="Comma 2 2 2 4 3 2 3 2 2 3" xfId="11336" xr:uid="{4E939120-39DB-41B3-847B-294BC1D1375F}"/>
    <cellStyle name="Comma 2 2 2 4 3 2 3 2 2 3 2" xfId="26696" xr:uid="{B53D71B7-E441-4CD9-8B71-0775198BD38A}"/>
    <cellStyle name="Comma 2 2 2 4 3 2 3 2 2 4" xfId="19016" xr:uid="{35758906-6622-484F-83D1-303E940B032B}"/>
    <cellStyle name="Comma 2 2 2 4 3 2 3 2 3" xfId="5576" xr:uid="{3E01B289-222D-4672-B302-E32761351F89}"/>
    <cellStyle name="Comma 2 2 2 4 3 2 3 2 3 2" xfId="13256" xr:uid="{ED5525E4-ADBB-4087-BBCD-5B25068995A9}"/>
    <cellStyle name="Comma 2 2 2 4 3 2 3 2 3 2 2" xfId="28616" xr:uid="{9CD0A713-10C5-415B-B0A9-2734197543FC}"/>
    <cellStyle name="Comma 2 2 2 4 3 2 3 2 3 3" xfId="20936" xr:uid="{C52A9A54-1400-4215-840D-643FB4B4807A}"/>
    <cellStyle name="Comma 2 2 2 4 3 2 3 2 4" xfId="9416" xr:uid="{B61C097F-5F8A-48C7-93E8-105897CB9218}"/>
    <cellStyle name="Comma 2 2 2 4 3 2 3 2 4 2" xfId="24776" xr:uid="{C398B06D-E6FD-4BC1-999C-C8C2B3D6B028}"/>
    <cellStyle name="Comma 2 2 2 4 3 2 3 2 5" xfId="17096" xr:uid="{E964F047-B839-444D-AB69-C7FC50ECEE99}"/>
    <cellStyle name="Comma 2 2 2 4 3 2 3 3" xfId="2696" xr:uid="{8B2D3F65-DE3B-436E-AAD4-F1614EB9150E}"/>
    <cellStyle name="Comma 2 2 2 4 3 2 3 3 2" xfId="6536" xr:uid="{81D5F7B2-8EBB-4239-B7AD-0AF967CEC7F2}"/>
    <cellStyle name="Comma 2 2 2 4 3 2 3 3 2 2" xfId="14216" xr:uid="{4A67C117-5B18-4762-9D58-CA619C002F2E}"/>
    <cellStyle name="Comma 2 2 2 4 3 2 3 3 2 2 2" xfId="29576" xr:uid="{17BFF099-3B1F-414D-81F6-94E40B49FF89}"/>
    <cellStyle name="Comma 2 2 2 4 3 2 3 3 2 3" xfId="21896" xr:uid="{58744C13-FCDE-48BA-85BC-025E097833B1}"/>
    <cellStyle name="Comma 2 2 2 4 3 2 3 3 3" xfId="10376" xr:uid="{87852039-0C94-4749-8F30-CDE6799ED16C}"/>
    <cellStyle name="Comma 2 2 2 4 3 2 3 3 3 2" xfId="25736" xr:uid="{FE88BF74-B97C-437E-B4E9-69F4841EEAAD}"/>
    <cellStyle name="Comma 2 2 2 4 3 2 3 3 4" xfId="18056" xr:uid="{4BF35AE5-F2BD-44E4-83B4-049CC71F668F}"/>
    <cellStyle name="Comma 2 2 2 4 3 2 3 4" xfId="4616" xr:uid="{F455CE52-9CF1-47CA-B043-F4E061AD547E}"/>
    <cellStyle name="Comma 2 2 2 4 3 2 3 4 2" xfId="12296" xr:uid="{F3231ADB-E29E-4A85-9444-CF2CC86F69A5}"/>
    <cellStyle name="Comma 2 2 2 4 3 2 3 4 2 2" xfId="27656" xr:uid="{BDEE1046-2521-4F8D-A18C-B0027C92D497}"/>
    <cellStyle name="Comma 2 2 2 4 3 2 3 4 3" xfId="19976" xr:uid="{B22FB509-CB3B-4B7B-8DB2-40AC112D611B}"/>
    <cellStyle name="Comma 2 2 2 4 3 2 3 5" xfId="8456" xr:uid="{35403E95-0942-42FA-917D-FD908DA3F2B3}"/>
    <cellStyle name="Comma 2 2 2 4 3 2 3 5 2" xfId="23816" xr:uid="{D5324AA4-21D9-4472-9023-EA6A21303FA8}"/>
    <cellStyle name="Comma 2 2 2 4 3 2 3 6" xfId="16136" xr:uid="{4388F692-8D3F-4365-B7E5-E0582D76DF28}"/>
    <cellStyle name="Comma 2 2 2 4 3 2 4" xfId="1256" xr:uid="{624A3F86-1B26-4FDB-AA57-389561B2224E}"/>
    <cellStyle name="Comma 2 2 2 4 3 2 4 2" xfId="3176" xr:uid="{2585DBAA-07EE-4B15-9BFB-95ABCFD44009}"/>
    <cellStyle name="Comma 2 2 2 4 3 2 4 2 2" xfId="7016" xr:uid="{A3C63D31-01FB-4357-80C7-E8AE3147AD0D}"/>
    <cellStyle name="Comma 2 2 2 4 3 2 4 2 2 2" xfId="14696" xr:uid="{E4C92FB5-2477-443C-BE3F-16771E4362C4}"/>
    <cellStyle name="Comma 2 2 2 4 3 2 4 2 2 2 2" xfId="30056" xr:uid="{0246032D-4733-48D2-BEDD-7ED4B8F6A3C1}"/>
    <cellStyle name="Comma 2 2 2 4 3 2 4 2 2 3" xfId="22376" xr:uid="{40B9245E-AE8A-4BDF-8DE0-301132456D6F}"/>
    <cellStyle name="Comma 2 2 2 4 3 2 4 2 3" xfId="10856" xr:uid="{E9B993F2-A939-4DE5-A9AE-D864CAB78F9C}"/>
    <cellStyle name="Comma 2 2 2 4 3 2 4 2 3 2" xfId="26216" xr:uid="{E200B885-20B6-419B-8CFB-48960F121EF5}"/>
    <cellStyle name="Comma 2 2 2 4 3 2 4 2 4" xfId="18536" xr:uid="{2DFEB080-E37B-4584-A616-DD41A4B7454E}"/>
    <cellStyle name="Comma 2 2 2 4 3 2 4 3" xfId="5096" xr:uid="{60083AAF-9DB9-494D-A20D-90321B3CC3A9}"/>
    <cellStyle name="Comma 2 2 2 4 3 2 4 3 2" xfId="12776" xr:uid="{DE8E795E-8787-4391-A972-EC88A8CE7753}"/>
    <cellStyle name="Comma 2 2 2 4 3 2 4 3 2 2" xfId="28136" xr:uid="{066DF91A-8AD9-4AD8-98EC-30B0D10D1C6A}"/>
    <cellStyle name="Comma 2 2 2 4 3 2 4 3 3" xfId="20456" xr:uid="{9A855098-27FF-4E23-8991-A8496EB09C8A}"/>
    <cellStyle name="Comma 2 2 2 4 3 2 4 4" xfId="8936" xr:uid="{A9B90312-7502-41C9-AF01-6817DD034681}"/>
    <cellStyle name="Comma 2 2 2 4 3 2 4 4 2" xfId="24296" xr:uid="{C4D8BE1E-FE11-4382-AF6A-A2E19263947D}"/>
    <cellStyle name="Comma 2 2 2 4 3 2 4 5" xfId="16616" xr:uid="{43B47840-5FF2-4E10-AA86-B750E011C595}"/>
    <cellStyle name="Comma 2 2 2 4 3 2 5" xfId="2216" xr:uid="{99531CE7-9840-4EFF-A8BB-3BE269194A84}"/>
    <cellStyle name="Comma 2 2 2 4 3 2 5 2" xfId="6056" xr:uid="{36C5DF8A-99FE-45DB-A089-D6856C70FA53}"/>
    <cellStyle name="Comma 2 2 2 4 3 2 5 2 2" xfId="13736" xr:uid="{A2999202-B506-4E4D-BBED-FB2A92305ABC}"/>
    <cellStyle name="Comma 2 2 2 4 3 2 5 2 2 2" xfId="29096" xr:uid="{D7A6AF0F-2085-44B1-B825-48A751D7C999}"/>
    <cellStyle name="Comma 2 2 2 4 3 2 5 2 3" xfId="21416" xr:uid="{D6C3EB02-89E4-4129-B9BC-DE078779AE88}"/>
    <cellStyle name="Comma 2 2 2 4 3 2 5 3" xfId="9896" xr:uid="{BFA2D97A-7FA3-4C3F-9321-D5F448F4FADE}"/>
    <cellStyle name="Comma 2 2 2 4 3 2 5 3 2" xfId="25256" xr:uid="{C506333B-DC88-4AD6-AE26-8A998F55C7B8}"/>
    <cellStyle name="Comma 2 2 2 4 3 2 5 4" xfId="17576" xr:uid="{55499356-BA6F-48D0-A1C6-11379E01AFB7}"/>
    <cellStyle name="Comma 2 2 2 4 3 2 6" xfId="4136" xr:uid="{E7ACF2C2-6D03-4243-BD47-73C697ED6DE6}"/>
    <cellStyle name="Comma 2 2 2 4 3 2 6 2" xfId="11816" xr:uid="{C29E475A-C862-4C04-BCF2-169B0748F034}"/>
    <cellStyle name="Comma 2 2 2 4 3 2 6 2 2" xfId="27176" xr:uid="{96DAAD17-ED5F-45FB-A025-58BE0C309892}"/>
    <cellStyle name="Comma 2 2 2 4 3 2 6 3" xfId="19496" xr:uid="{037A7ABB-D0A4-49DE-B296-429D83AA5B66}"/>
    <cellStyle name="Comma 2 2 2 4 3 2 7" xfId="7976" xr:uid="{AA2747EE-AB7A-464F-ABC3-88D7BDCF59D4}"/>
    <cellStyle name="Comma 2 2 2 4 3 2 7 2" xfId="23336" xr:uid="{E5E74E7A-0687-4417-8FD4-289070A61490}"/>
    <cellStyle name="Comma 2 2 2 4 3 2 8" xfId="15656" xr:uid="{D122DC1F-8AC0-48EA-902D-7C330FBDC3C5}"/>
    <cellStyle name="Comma 2 2 2 4 3 3" xfId="416" xr:uid="{ED261D71-E072-403A-8F79-9F84BBA96B20}"/>
    <cellStyle name="Comma 2 2 2 4 3 3 2" xfId="896" xr:uid="{D56B45DD-D7E2-44F2-B1FE-7481AF816BCB}"/>
    <cellStyle name="Comma 2 2 2 4 3 3 2 2" xfId="1856" xr:uid="{EF12201D-ABBF-43D6-B2D4-0C6118BD74A5}"/>
    <cellStyle name="Comma 2 2 2 4 3 3 2 2 2" xfId="3776" xr:uid="{3F7DBB8E-E039-4676-B1BF-F7D08AFF8121}"/>
    <cellStyle name="Comma 2 2 2 4 3 3 2 2 2 2" xfId="7616" xr:uid="{74F8D524-C4C9-47CF-823C-E2DC723D3B0C}"/>
    <cellStyle name="Comma 2 2 2 4 3 3 2 2 2 2 2" xfId="15296" xr:uid="{23FCC03E-7865-422E-98BE-9DC9010DF4D8}"/>
    <cellStyle name="Comma 2 2 2 4 3 3 2 2 2 2 2 2" xfId="30656" xr:uid="{F3FDA603-E49E-410D-83E9-98AFE398E669}"/>
    <cellStyle name="Comma 2 2 2 4 3 3 2 2 2 2 3" xfId="22976" xr:uid="{C797FF98-6536-43AB-B287-B3EDB02E3A89}"/>
    <cellStyle name="Comma 2 2 2 4 3 3 2 2 2 3" xfId="11456" xr:uid="{5BC34EEA-7A4F-4540-9E1B-5AAD21D9179F}"/>
    <cellStyle name="Comma 2 2 2 4 3 3 2 2 2 3 2" xfId="26816" xr:uid="{06078D4D-EB63-47BE-A403-A9059C85B05A}"/>
    <cellStyle name="Comma 2 2 2 4 3 3 2 2 2 4" xfId="19136" xr:uid="{28E00131-02E7-4BF8-A044-2D17C71894DC}"/>
    <cellStyle name="Comma 2 2 2 4 3 3 2 2 3" xfId="5696" xr:uid="{F4D387EB-F266-4605-9F27-B3D22090A0D1}"/>
    <cellStyle name="Comma 2 2 2 4 3 3 2 2 3 2" xfId="13376" xr:uid="{DC7DDA78-3EAB-4B5F-BD30-7D0A058BD5F8}"/>
    <cellStyle name="Comma 2 2 2 4 3 3 2 2 3 2 2" xfId="28736" xr:uid="{4BD66A7D-DB1C-4799-9F50-23EA5475B6D8}"/>
    <cellStyle name="Comma 2 2 2 4 3 3 2 2 3 3" xfId="21056" xr:uid="{FA0E58E9-CB36-42E1-949D-85982AAA1E12}"/>
    <cellStyle name="Comma 2 2 2 4 3 3 2 2 4" xfId="9536" xr:uid="{0588AF55-E9AE-4B43-89B7-F71AF7CE9272}"/>
    <cellStyle name="Comma 2 2 2 4 3 3 2 2 4 2" xfId="24896" xr:uid="{289162F6-E79F-4145-BAA0-0E25B18A1476}"/>
    <cellStyle name="Comma 2 2 2 4 3 3 2 2 5" xfId="17216" xr:uid="{4C66A97F-1184-41E8-8DE8-59B810271A49}"/>
    <cellStyle name="Comma 2 2 2 4 3 3 2 3" xfId="2816" xr:uid="{59CF80C3-540D-4671-815D-47B5A0C06235}"/>
    <cellStyle name="Comma 2 2 2 4 3 3 2 3 2" xfId="6656" xr:uid="{5CEB17B4-25FF-4ECE-963B-1FFED382322A}"/>
    <cellStyle name="Comma 2 2 2 4 3 3 2 3 2 2" xfId="14336" xr:uid="{5275F4C6-A3C1-4C45-9F35-3A06ADC20AD3}"/>
    <cellStyle name="Comma 2 2 2 4 3 3 2 3 2 2 2" xfId="29696" xr:uid="{F5F97B30-CB5B-4848-AB18-784928244BF7}"/>
    <cellStyle name="Comma 2 2 2 4 3 3 2 3 2 3" xfId="22016" xr:uid="{6873FEED-6F70-4691-9D79-C71BB00877DD}"/>
    <cellStyle name="Comma 2 2 2 4 3 3 2 3 3" xfId="10496" xr:uid="{CA0248E3-1E1C-4A6B-9AD3-F3DB2A5CE2B6}"/>
    <cellStyle name="Comma 2 2 2 4 3 3 2 3 3 2" xfId="25856" xr:uid="{3B305439-27EB-4E78-80AF-B86ECC359DB1}"/>
    <cellStyle name="Comma 2 2 2 4 3 3 2 3 4" xfId="18176" xr:uid="{50B90D42-28F0-4CCD-A5C0-67E81799531F}"/>
    <cellStyle name="Comma 2 2 2 4 3 3 2 4" xfId="4736" xr:uid="{F3B0DC0C-D0E5-4260-B6C6-E5ADCAB5B9F9}"/>
    <cellStyle name="Comma 2 2 2 4 3 3 2 4 2" xfId="12416" xr:uid="{6242BCF3-5D7B-49FE-9011-2375990142BC}"/>
    <cellStyle name="Comma 2 2 2 4 3 3 2 4 2 2" xfId="27776" xr:uid="{45D792EF-98A4-449F-A4B4-C36CD9342BE5}"/>
    <cellStyle name="Comma 2 2 2 4 3 3 2 4 3" xfId="20096" xr:uid="{9B9FCD85-D982-4ABF-8E8D-5C5B9912C0D7}"/>
    <cellStyle name="Comma 2 2 2 4 3 3 2 5" xfId="8576" xr:uid="{B8B4302C-2F6F-4DD7-A21B-83CCC6C130F7}"/>
    <cellStyle name="Comma 2 2 2 4 3 3 2 5 2" xfId="23936" xr:uid="{D86121AF-9DC3-4B23-A79F-78916373DDC9}"/>
    <cellStyle name="Comma 2 2 2 4 3 3 2 6" xfId="16256" xr:uid="{D5C10C01-2036-44FA-8577-77B9BEF08EF8}"/>
    <cellStyle name="Comma 2 2 2 4 3 3 3" xfId="1376" xr:uid="{9F02F83B-FCFC-4E92-B434-ACD47C3B50B5}"/>
    <cellStyle name="Comma 2 2 2 4 3 3 3 2" xfId="3296" xr:uid="{973289A7-B325-4448-B12C-3AC2091118B2}"/>
    <cellStyle name="Comma 2 2 2 4 3 3 3 2 2" xfId="7136" xr:uid="{A12BCE61-E1D7-4F33-AD64-AB52C2AC970C}"/>
    <cellStyle name="Comma 2 2 2 4 3 3 3 2 2 2" xfId="14816" xr:uid="{E63F233F-8C29-4B0B-A88A-18E45F8B5FCF}"/>
    <cellStyle name="Comma 2 2 2 4 3 3 3 2 2 2 2" xfId="30176" xr:uid="{2F955F41-0551-4A34-86B5-1A1EF73580D6}"/>
    <cellStyle name="Comma 2 2 2 4 3 3 3 2 2 3" xfId="22496" xr:uid="{7484A84A-42F4-47CF-A6EC-BB75CA39E6DD}"/>
    <cellStyle name="Comma 2 2 2 4 3 3 3 2 3" xfId="10976" xr:uid="{70962926-64E2-453A-9D7A-EE9848D9BE45}"/>
    <cellStyle name="Comma 2 2 2 4 3 3 3 2 3 2" xfId="26336" xr:uid="{3A3E9420-1654-4C45-A8E8-74FC3448687D}"/>
    <cellStyle name="Comma 2 2 2 4 3 3 3 2 4" xfId="18656" xr:uid="{B636BF20-EB32-42B8-88C6-5092C4D5710C}"/>
    <cellStyle name="Comma 2 2 2 4 3 3 3 3" xfId="5216" xr:uid="{46F1F7B9-4692-4412-BC10-A3ECFA8A3993}"/>
    <cellStyle name="Comma 2 2 2 4 3 3 3 3 2" xfId="12896" xr:uid="{75B9307A-914F-4370-9C9E-8C98AD0909FD}"/>
    <cellStyle name="Comma 2 2 2 4 3 3 3 3 2 2" xfId="28256" xr:uid="{191B795B-B84B-438D-B65B-6BB883C5FFE5}"/>
    <cellStyle name="Comma 2 2 2 4 3 3 3 3 3" xfId="20576" xr:uid="{9231EDA6-FCD9-45B8-BC58-22C5F96ADC9B}"/>
    <cellStyle name="Comma 2 2 2 4 3 3 3 4" xfId="9056" xr:uid="{C1F1DEB9-4634-405E-B7C2-E33D60C0A3A4}"/>
    <cellStyle name="Comma 2 2 2 4 3 3 3 4 2" xfId="24416" xr:uid="{3271EA29-DE7C-4507-80A5-2CD03FA880CC}"/>
    <cellStyle name="Comma 2 2 2 4 3 3 3 5" xfId="16736" xr:uid="{CDA45879-9E06-4C99-9A45-3E3FCCCB362A}"/>
    <cellStyle name="Comma 2 2 2 4 3 3 4" xfId="2336" xr:uid="{D50C4CFE-EE35-4F65-940A-D0FB1AC58D78}"/>
    <cellStyle name="Comma 2 2 2 4 3 3 4 2" xfId="6176" xr:uid="{B2D5830C-0356-48A0-8244-7467592180D6}"/>
    <cellStyle name="Comma 2 2 2 4 3 3 4 2 2" xfId="13856" xr:uid="{FEDFD51D-614A-40F7-919C-984E61CA507A}"/>
    <cellStyle name="Comma 2 2 2 4 3 3 4 2 2 2" xfId="29216" xr:uid="{63414032-9204-49A7-9ACF-ADBE27521F6E}"/>
    <cellStyle name="Comma 2 2 2 4 3 3 4 2 3" xfId="21536" xr:uid="{28C9A0D7-8F71-4F69-A9D6-0099E8B69006}"/>
    <cellStyle name="Comma 2 2 2 4 3 3 4 3" xfId="10016" xr:uid="{13DEAA57-1830-4348-832F-5B5E4695092C}"/>
    <cellStyle name="Comma 2 2 2 4 3 3 4 3 2" xfId="25376" xr:uid="{720F1F1D-77CF-41E4-B3BB-C061BD704DAD}"/>
    <cellStyle name="Comma 2 2 2 4 3 3 4 4" xfId="17696" xr:uid="{A516520D-0527-433F-BAFD-2A90B7CBEFC5}"/>
    <cellStyle name="Comma 2 2 2 4 3 3 5" xfId="4256" xr:uid="{B51B7081-13E9-4B30-B1CF-7751A14AA448}"/>
    <cellStyle name="Comma 2 2 2 4 3 3 5 2" xfId="11936" xr:uid="{CCA6FF56-C56C-4DC0-A78E-9EA7FA577167}"/>
    <cellStyle name="Comma 2 2 2 4 3 3 5 2 2" xfId="27296" xr:uid="{7952F192-655D-428E-B094-A4A5A5D1A25D}"/>
    <cellStyle name="Comma 2 2 2 4 3 3 5 3" xfId="19616" xr:uid="{3605D2CA-066A-4315-8278-D24E04723B1E}"/>
    <cellStyle name="Comma 2 2 2 4 3 3 6" xfId="8096" xr:uid="{BBE99211-DFA5-43BB-A2E7-51A6076A3BC0}"/>
    <cellStyle name="Comma 2 2 2 4 3 3 6 2" xfId="23456" xr:uid="{BADC89B0-6B3B-45E8-B122-F4F33C2ED096}"/>
    <cellStyle name="Comma 2 2 2 4 3 3 7" xfId="15776" xr:uid="{3CDCAC8C-DFFB-42C3-BE5D-BB7B6E7F3F1C}"/>
    <cellStyle name="Comma 2 2 2 4 3 4" xfId="656" xr:uid="{11471C87-4A4C-42EE-8C13-BE57176CAB31}"/>
    <cellStyle name="Comma 2 2 2 4 3 4 2" xfId="1616" xr:uid="{E5C29E56-4879-4532-9953-B5B0F5BC25B4}"/>
    <cellStyle name="Comma 2 2 2 4 3 4 2 2" xfId="3536" xr:uid="{A0F90F6A-884B-4AD8-B231-C35FCE7BA4B5}"/>
    <cellStyle name="Comma 2 2 2 4 3 4 2 2 2" xfId="7376" xr:uid="{44048789-992A-46BD-8079-FDBBC5D11B2F}"/>
    <cellStyle name="Comma 2 2 2 4 3 4 2 2 2 2" xfId="15056" xr:uid="{2EDED5FD-A32E-495E-A301-5D7FF569204D}"/>
    <cellStyle name="Comma 2 2 2 4 3 4 2 2 2 2 2" xfId="30416" xr:uid="{E3D72A4E-4415-4955-9947-5D867787E5DC}"/>
    <cellStyle name="Comma 2 2 2 4 3 4 2 2 2 3" xfId="22736" xr:uid="{AF3B231F-17CC-4BFC-824F-DE39475D2AF4}"/>
    <cellStyle name="Comma 2 2 2 4 3 4 2 2 3" xfId="11216" xr:uid="{09D0B5B6-887A-428A-A0DE-4BD1FC5F2A36}"/>
    <cellStyle name="Comma 2 2 2 4 3 4 2 2 3 2" xfId="26576" xr:uid="{A0A9E760-1415-4176-8B1F-16A0DC4ED7A2}"/>
    <cellStyle name="Comma 2 2 2 4 3 4 2 2 4" xfId="18896" xr:uid="{66E03158-9EE4-4294-BBA9-F16FD7858E66}"/>
    <cellStyle name="Comma 2 2 2 4 3 4 2 3" xfId="5456" xr:uid="{DB8404AE-A675-4168-A3F9-1F1D467E9979}"/>
    <cellStyle name="Comma 2 2 2 4 3 4 2 3 2" xfId="13136" xr:uid="{9EACDC39-BD53-4544-B097-98AAC6263AC0}"/>
    <cellStyle name="Comma 2 2 2 4 3 4 2 3 2 2" xfId="28496" xr:uid="{32FB74D3-35E6-488A-AD77-CF9AC7249A57}"/>
    <cellStyle name="Comma 2 2 2 4 3 4 2 3 3" xfId="20816" xr:uid="{64296141-9D38-47C5-8746-5EAEBFC533FC}"/>
    <cellStyle name="Comma 2 2 2 4 3 4 2 4" xfId="9296" xr:uid="{B3868C05-390C-4DE4-8AD8-601500287667}"/>
    <cellStyle name="Comma 2 2 2 4 3 4 2 4 2" xfId="24656" xr:uid="{6BEAC1C8-D0EE-4D9E-A699-3CD05C3CD0A3}"/>
    <cellStyle name="Comma 2 2 2 4 3 4 2 5" xfId="16976" xr:uid="{82C61A09-2C86-4864-95DA-2A96599EE5CF}"/>
    <cellStyle name="Comma 2 2 2 4 3 4 3" xfId="2576" xr:uid="{26E2565F-5284-4D59-8A0C-F35D6B0DFAD1}"/>
    <cellStyle name="Comma 2 2 2 4 3 4 3 2" xfId="6416" xr:uid="{AACCA4C4-0B5A-4B8A-A400-1CDB56CFAAB7}"/>
    <cellStyle name="Comma 2 2 2 4 3 4 3 2 2" xfId="14096" xr:uid="{502BD2C1-BE17-4DE8-A24D-B95ADBC443F3}"/>
    <cellStyle name="Comma 2 2 2 4 3 4 3 2 2 2" xfId="29456" xr:uid="{20FA175D-EF19-40E8-B58D-342065635FF4}"/>
    <cellStyle name="Comma 2 2 2 4 3 4 3 2 3" xfId="21776" xr:uid="{2B28E3D3-288B-41E3-92CC-8FDBBC4E04B1}"/>
    <cellStyle name="Comma 2 2 2 4 3 4 3 3" xfId="10256" xr:uid="{B220EBB9-EB4F-4C1D-87A8-9803C5B7AA9C}"/>
    <cellStyle name="Comma 2 2 2 4 3 4 3 3 2" xfId="25616" xr:uid="{45071F62-3E0E-4957-AE50-F2BD7AEC5693}"/>
    <cellStyle name="Comma 2 2 2 4 3 4 3 4" xfId="17936" xr:uid="{1D8DDA1A-D324-43A9-A457-A69CD8E1AFD9}"/>
    <cellStyle name="Comma 2 2 2 4 3 4 4" xfId="4496" xr:uid="{4F9C853F-3703-4476-9E2E-8C042B463B2C}"/>
    <cellStyle name="Comma 2 2 2 4 3 4 4 2" xfId="12176" xr:uid="{63FD7984-3F56-411C-A94A-38293FF1976B}"/>
    <cellStyle name="Comma 2 2 2 4 3 4 4 2 2" xfId="27536" xr:uid="{064739C5-B659-4F8C-A6D2-215A88F6511A}"/>
    <cellStyle name="Comma 2 2 2 4 3 4 4 3" xfId="19856" xr:uid="{98B88ED4-313B-4F14-B497-4DD34AFD3682}"/>
    <cellStyle name="Comma 2 2 2 4 3 4 5" xfId="8336" xr:uid="{FFA7D787-AD86-4931-841A-B6B8DA0AA11C}"/>
    <cellStyle name="Comma 2 2 2 4 3 4 5 2" xfId="23696" xr:uid="{13C8BE31-9934-4A30-B84B-31F21AD0094D}"/>
    <cellStyle name="Comma 2 2 2 4 3 4 6" xfId="16016" xr:uid="{704D2660-E5EA-494D-A489-FBA6F1826B09}"/>
    <cellStyle name="Comma 2 2 2 4 3 5" xfId="1136" xr:uid="{D19F892F-9EF5-4D33-991A-5F6EAEE75F49}"/>
    <cellStyle name="Comma 2 2 2 4 3 5 2" xfId="3056" xr:uid="{85E44A92-0C9A-484F-A144-905B2262AA07}"/>
    <cellStyle name="Comma 2 2 2 4 3 5 2 2" xfId="6896" xr:uid="{C7CC5D37-188B-4327-9AE4-C8263FB29E57}"/>
    <cellStyle name="Comma 2 2 2 4 3 5 2 2 2" xfId="14576" xr:uid="{1BA83B9C-60C1-45B6-BD8E-105E12C54999}"/>
    <cellStyle name="Comma 2 2 2 4 3 5 2 2 2 2" xfId="29936" xr:uid="{FB84A26D-3C64-4B77-904F-CB918F621353}"/>
    <cellStyle name="Comma 2 2 2 4 3 5 2 2 3" xfId="22256" xr:uid="{75229108-3790-4626-ACE3-BD8C72F92D0E}"/>
    <cellStyle name="Comma 2 2 2 4 3 5 2 3" xfId="10736" xr:uid="{77161265-8C4B-4C17-8819-EF59307C6877}"/>
    <cellStyle name="Comma 2 2 2 4 3 5 2 3 2" xfId="26096" xr:uid="{33B8FB6B-A5B0-4420-B1B4-8FF2BE0F6C49}"/>
    <cellStyle name="Comma 2 2 2 4 3 5 2 4" xfId="18416" xr:uid="{AFEA908D-5A09-4478-9730-31DD23F1E924}"/>
    <cellStyle name="Comma 2 2 2 4 3 5 3" xfId="4976" xr:uid="{201F93F9-6121-4E0E-B148-8B0D0A30EF02}"/>
    <cellStyle name="Comma 2 2 2 4 3 5 3 2" xfId="12656" xr:uid="{DAB8B2D0-C340-4393-8E72-88CDE9545323}"/>
    <cellStyle name="Comma 2 2 2 4 3 5 3 2 2" xfId="28016" xr:uid="{E698DB0C-073E-4B51-B85E-09752CBC5242}"/>
    <cellStyle name="Comma 2 2 2 4 3 5 3 3" xfId="20336" xr:uid="{E868DE80-F84C-4C98-AF9E-AC6A6D8CFF38}"/>
    <cellStyle name="Comma 2 2 2 4 3 5 4" xfId="8816" xr:uid="{C9D43385-45B6-44A7-B5FE-2A6F5B394EFE}"/>
    <cellStyle name="Comma 2 2 2 4 3 5 4 2" xfId="24176" xr:uid="{2878A69E-1115-43E4-8B92-733001D790F3}"/>
    <cellStyle name="Comma 2 2 2 4 3 5 5" xfId="16496" xr:uid="{46C2E624-1BCF-4D27-9250-BE8A4C26C2FD}"/>
    <cellStyle name="Comma 2 2 2 4 3 6" xfId="2096" xr:uid="{4F81F5CE-C98C-42BE-9086-4624F5ABA426}"/>
    <cellStyle name="Comma 2 2 2 4 3 6 2" xfId="5936" xr:uid="{85B3FB57-4F47-4ED7-878D-66EF1C8DC66F}"/>
    <cellStyle name="Comma 2 2 2 4 3 6 2 2" xfId="13616" xr:uid="{4534A5E9-86DC-4F6C-B4F3-7875D9D4FA2A}"/>
    <cellStyle name="Comma 2 2 2 4 3 6 2 2 2" xfId="28976" xr:uid="{0C15610B-078F-4D88-8765-2681F74DEDC0}"/>
    <cellStyle name="Comma 2 2 2 4 3 6 2 3" xfId="21296" xr:uid="{4E059429-E03D-4239-B020-D98FBD96DBFF}"/>
    <cellStyle name="Comma 2 2 2 4 3 6 3" xfId="9776" xr:uid="{1318433E-B3ED-474B-B2F1-BF20855EE96A}"/>
    <cellStyle name="Comma 2 2 2 4 3 6 3 2" xfId="25136" xr:uid="{401035D8-3C4E-4702-88D6-E7DF5D85A605}"/>
    <cellStyle name="Comma 2 2 2 4 3 6 4" xfId="17456" xr:uid="{BD6882A2-BFF7-4DCB-9BEB-9BFBDF8DDF1F}"/>
    <cellStyle name="Comma 2 2 2 4 3 7" xfId="4016" xr:uid="{8495706F-009E-42F2-9837-90DCB0A137C5}"/>
    <cellStyle name="Comma 2 2 2 4 3 7 2" xfId="11696" xr:uid="{5D7F9C97-08E4-4DCA-9130-16F5835E4201}"/>
    <cellStyle name="Comma 2 2 2 4 3 7 2 2" xfId="27056" xr:uid="{A153CD6B-453A-40A3-B234-CCF38EA5D125}"/>
    <cellStyle name="Comma 2 2 2 4 3 7 3" xfId="19376" xr:uid="{568619F9-8868-4ECD-9851-684DC07DCF27}"/>
    <cellStyle name="Comma 2 2 2 4 3 8" xfId="7856" xr:uid="{01CDAFAD-0F13-4635-8247-1E73D816CFCB}"/>
    <cellStyle name="Comma 2 2 2 4 3 8 2" xfId="23216" xr:uid="{2F058CD1-DFA8-4F2F-B3DD-A1BC536ADB97}"/>
    <cellStyle name="Comma 2 2 2 4 3 9" xfId="15536" xr:uid="{EC911CD3-C34F-437B-AE23-650871F0007C}"/>
    <cellStyle name="Comma 2 2 2 4 4" xfId="236" xr:uid="{CF3A47AA-420C-46BC-98FB-B7458F388B69}"/>
    <cellStyle name="Comma 2 2 2 4 4 2" xfId="476" xr:uid="{C7392A4B-2CB6-48FA-8096-5BDA03E6BF55}"/>
    <cellStyle name="Comma 2 2 2 4 4 2 2" xfId="956" xr:uid="{97531925-80C7-4551-8A61-3527E4489FA4}"/>
    <cellStyle name="Comma 2 2 2 4 4 2 2 2" xfId="1916" xr:uid="{11203520-BCDC-4091-9EB7-9C25870F48FA}"/>
    <cellStyle name="Comma 2 2 2 4 4 2 2 2 2" xfId="3836" xr:uid="{B05275CB-8848-4C30-97ED-BF61AC662A45}"/>
    <cellStyle name="Comma 2 2 2 4 4 2 2 2 2 2" xfId="7676" xr:uid="{539816EA-C2A6-474F-96FE-F0D303699791}"/>
    <cellStyle name="Comma 2 2 2 4 4 2 2 2 2 2 2" xfId="15356" xr:uid="{7F204BDA-272A-4431-80D3-D203B7FD6202}"/>
    <cellStyle name="Comma 2 2 2 4 4 2 2 2 2 2 2 2" xfId="30716" xr:uid="{A5E05B6A-FE37-4150-9DBA-67EC304B7CBA}"/>
    <cellStyle name="Comma 2 2 2 4 4 2 2 2 2 2 3" xfId="23036" xr:uid="{0B906A91-B8B1-447A-9A6A-CA0A75B7D23B}"/>
    <cellStyle name="Comma 2 2 2 4 4 2 2 2 2 3" xfId="11516" xr:uid="{3983582A-D290-40B0-8E1E-FB7B9F55AA04}"/>
    <cellStyle name="Comma 2 2 2 4 4 2 2 2 2 3 2" xfId="26876" xr:uid="{F508ED7A-B2BB-423B-A72D-E84F9F344F19}"/>
    <cellStyle name="Comma 2 2 2 4 4 2 2 2 2 4" xfId="19196" xr:uid="{8F0D1A6A-DE88-440C-B8A7-BB01A7B8490A}"/>
    <cellStyle name="Comma 2 2 2 4 4 2 2 2 3" xfId="5756" xr:uid="{5E448A33-715D-4AB0-93F5-BF3C67B7D3D4}"/>
    <cellStyle name="Comma 2 2 2 4 4 2 2 2 3 2" xfId="13436" xr:uid="{07B8DA8C-5DB2-4083-9C02-90816B6EFA61}"/>
    <cellStyle name="Comma 2 2 2 4 4 2 2 2 3 2 2" xfId="28796" xr:uid="{F357A50A-8CDD-40AB-B28E-12EE44142850}"/>
    <cellStyle name="Comma 2 2 2 4 4 2 2 2 3 3" xfId="21116" xr:uid="{5AFEAF3E-D2E6-4BBE-B0B0-EDC9646B6483}"/>
    <cellStyle name="Comma 2 2 2 4 4 2 2 2 4" xfId="9596" xr:uid="{131FB2D8-7EF9-456B-8037-2D3C367DB85D}"/>
    <cellStyle name="Comma 2 2 2 4 4 2 2 2 4 2" xfId="24956" xr:uid="{A0A6C3EA-FE19-4DAD-B1BB-B114E535DDC9}"/>
    <cellStyle name="Comma 2 2 2 4 4 2 2 2 5" xfId="17276" xr:uid="{81FDE374-20A1-4998-BD58-96D78FD42A05}"/>
    <cellStyle name="Comma 2 2 2 4 4 2 2 3" xfId="2876" xr:uid="{44A75526-0920-4745-9CB3-F48451A5BCD2}"/>
    <cellStyle name="Comma 2 2 2 4 4 2 2 3 2" xfId="6716" xr:uid="{94A2D1E9-ABC4-47A6-AC13-CA122B52FBB1}"/>
    <cellStyle name="Comma 2 2 2 4 4 2 2 3 2 2" xfId="14396" xr:uid="{2A1010FC-F4D6-4013-8B7C-C9BF0A50BD3C}"/>
    <cellStyle name="Comma 2 2 2 4 4 2 2 3 2 2 2" xfId="29756" xr:uid="{F6236E11-3A2F-4F6A-BFBE-3538D13172B5}"/>
    <cellStyle name="Comma 2 2 2 4 4 2 2 3 2 3" xfId="22076" xr:uid="{1B162C91-7C42-4BCA-A845-D43DD64242E2}"/>
    <cellStyle name="Comma 2 2 2 4 4 2 2 3 3" xfId="10556" xr:uid="{C7EBE978-5100-418F-B0CE-E6F3BA141B34}"/>
    <cellStyle name="Comma 2 2 2 4 4 2 2 3 3 2" xfId="25916" xr:uid="{BCEF18C4-7BB0-4A6C-890A-FDD5DFE8C807}"/>
    <cellStyle name="Comma 2 2 2 4 4 2 2 3 4" xfId="18236" xr:uid="{ECA29DDC-54EC-453E-A01D-C5FD9F34C35D}"/>
    <cellStyle name="Comma 2 2 2 4 4 2 2 4" xfId="4796" xr:uid="{13CBCB6E-7BD5-4256-B1AD-239058E2E059}"/>
    <cellStyle name="Comma 2 2 2 4 4 2 2 4 2" xfId="12476" xr:uid="{82C6272E-C5E1-488C-81B8-FD6B9F341985}"/>
    <cellStyle name="Comma 2 2 2 4 4 2 2 4 2 2" xfId="27836" xr:uid="{697CA926-B639-4F4C-ABB1-AE8B5C013C1C}"/>
    <cellStyle name="Comma 2 2 2 4 4 2 2 4 3" xfId="20156" xr:uid="{CBDF7EBD-97DC-4B0A-AB35-0C93EE032F7E}"/>
    <cellStyle name="Comma 2 2 2 4 4 2 2 5" xfId="8636" xr:uid="{42C02FA3-369A-4DA6-BA27-C80A4E82CC8E}"/>
    <cellStyle name="Comma 2 2 2 4 4 2 2 5 2" xfId="23996" xr:uid="{4001E81B-3DBF-4A10-A91A-2E9B1BB1904E}"/>
    <cellStyle name="Comma 2 2 2 4 4 2 2 6" xfId="16316" xr:uid="{2868A344-FDA3-41C0-BD87-93F7C3E0FA50}"/>
    <cellStyle name="Comma 2 2 2 4 4 2 3" xfId="1436" xr:uid="{91822D31-5E23-4553-ADB0-A3CF87E87CCC}"/>
    <cellStyle name="Comma 2 2 2 4 4 2 3 2" xfId="3356" xr:uid="{3A5EE179-1966-47C1-A96D-A29E7F512B74}"/>
    <cellStyle name="Comma 2 2 2 4 4 2 3 2 2" xfId="7196" xr:uid="{42F95641-3454-47D6-BEB1-EE6A9CD09B04}"/>
    <cellStyle name="Comma 2 2 2 4 4 2 3 2 2 2" xfId="14876" xr:uid="{BA4598F7-4A9C-4771-A562-20E72CD823C5}"/>
    <cellStyle name="Comma 2 2 2 4 4 2 3 2 2 2 2" xfId="30236" xr:uid="{9F4543B3-2F7B-460E-BA77-AC63F31D6A90}"/>
    <cellStyle name="Comma 2 2 2 4 4 2 3 2 2 3" xfId="22556" xr:uid="{C91B2095-5B64-4F4C-AAF2-D1E55B63EFD5}"/>
    <cellStyle name="Comma 2 2 2 4 4 2 3 2 3" xfId="11036" xr:uid="{E4D0F428-D746-43E4-ABE2-13C41C2122BD}"/>
    <cellStyle name="Comma 2 2 2 4 4 2 3 2 3 2" xfId="26396" xr:uid="{B41331A9-1E90-4B5B-9778-B1D853F74E1F}"/>
    <cellStyle name="Comma 2 2 2 4 4 2 3 2 4" xfId="18716" xr:uid="{89C22561-BDEE-4F71-808F-4B0A814D494E}"/>
    <cellStyle name="Comma 2 2 2 4 4 2 3 3" xfId="5276" xr:uid="{A92814CD-420F-4F8F-8047-9326C63B5BB4}"/>
    <cellStyle name="Comma 2 2 2 4 4 2 3 3 2" xfId="12956" xr:uid="{4927C957-F386-4374-A28F-52FD95096054}"/>
    <cellStyle name="Comma 2 2 2 4 4 2 3 3 2 2" xfId="28316" xr:uid="{8D3E145D-AB6A-415F-9581-2D67DA740457}"/>
    <cellStyle name="Comma 2 2 2 4 4 2 3 3 3" xfId="20636" xr:uid="{1F2E2B73-A166-43BA-B046-00D1AF6A9F39}"/>
    <cellStyle name="Comma 2 2 2 4 4 2 3 4" xfId="9116" xr:uid="{049487F0-340C-4371-854D-F5A2AF258931}"/>
    <cellStyle name="Comma 2 2 2 4 4 2 3 4 2" xfId="24476" xr:uid="{5468A556-1913-4C4D-A679-D708BADED8D6}"/>
    <cellStyle name="Comma 2 2 2 4 4 2 3 5" xfId="16796" xr:uid="{F2A81AA5-9378-48AF-88E4-406B5C9D5FED}"/>
    <cellStyle name="Comma 2 2 2 4 4 2 4" xfId="2396" xr:uid="{A952DF6F-FE33-48CC-BEC7-7C0E56191530}"/>
    <cellStyle name="Comma 2 2 2 4 4 2 4 2" xfId="6236" xr:uid="{469F2294-021C-4867-B079-88971AEABFE9}"/>
    <cellStyle name="Comma 2 2 2 4 4 2 4 2 2" xfId="13916" xr:uid="{2FB57666-5516-4050-969B-11972D328E09}"/>
    <cellStyle name="Comma 2 2 2 4 4 2 4 2 2 2" xfId="29276" xr:uid="{D440C0C0-35FE-421F-8B61-A0FFF2247499}"/>
    <cellStyle name="Comma 2 2 2 4 4 2 4 2 3" xfId="21596" xr:uid="{5052891D-C844-4DF7-9E3E-B3C810F4A779}"/>
    <cellStyle name="Comma 2 2 2 4 4 2 4 3" xfId="10076" xr:uid="{A34234D4-6A5B-4BF9-95F2-877DF38E20E9}"/>
    <cellStyle name="Comma 2 2 2 4 4 2 4 3 2" xfId="25436" xr:uid="{53E0EB91-F7F5-4D4F-8E8D-30A207D3E040}"/>
    <cellStyle name="Comma 2 2 2 4 4 2 4 4" xfId="17756" xr:uid="{87089F01-0ED9-482F-B94D-B9B346919ED5}"/>
    <cellStyle name="Comma 2 2 2 4 4 2 5" xfId="4316" xr:uid="{222C9A99-0F45-4E6D-8D3D-5B0E4A51FD95}"/>
    <cellStyle name="Comma 2 2 2 4 4 2 5 2" xfId="11996" xr:uid="{5903A88E-91B6-4B6A-BC14-303EB270F822}"/>
    <cellStyle name="Comma 2 2 2 4 4 2 5 2 2" xfId="27356" xr:uid="{C6665376-436F-4862-9F7C-A04ED58283FC}"/>
    <cellStyle name="Comma 2 2 2 4 4 2 5 3" xfId="19676" xr:uid="{F6E98573-B269-43C6-B355-F416E6115B05}"/>
    <cellStyle name="Comma 2 2 2 4 4 2 6" xfId="8156" xr:uid="{535BB8D1-D5DC-4B2D-8D27-BB5099C6B368}"/>
    <cellStyle name="Comma 2 2 2 4 4 2 6 2" xfId="23516" xr:uid="{1C158FCB-A5C7-49C0-8C6C-FCB685406880}"/>
    <cellStyle name="Comma 2 2 2 4 4 2 7" xfId="15836" xr:uid="{A3CFFE00-070B-48BA-9EA2-68929C748859}"/>
    <cellStyle name="Comma 2 2 2 4 4 3" xfId="716" xr:uid="{7AE1E611-FF43-4CF8-8A06-A92D2759093A}"/>
    <cellStyle name="Comma 2 2 2 4 4 3 2" xfId="1676" xr:uid="{F555C410-A17B-4730-8303-36B0A6B0379A}"/>
    <cellStyle name="Comma 2 2 2 4 4 3 2 2" xfId="3596" xr:uid="{51464972-42C8-411C-8DFB-783B8619BEC2}"/>
    <cellStyle name="Comma 2 2 2 4 4 3 2 2 2" xfId="7436" xr:uid="{D6295958-2F31-4B51-8839-286A94F80BEC}"/>
    <cellStyle name="Comma 2 2 2 4 4 3 2 2 2 2" xfId="15116" xr:uid="{05688F46-0FE1-4516-B94E-DC3A0989EA23}"/>
    <cellStyle name="Comma 2 2 2 4 4 3 2 2 2 2 2" xfId="30476" xr:uid="{A8AFFD79-8151-48D0-B423-7DA6CACE9906}"/>
    <cellStyle name="Comma 2 2 2 4 4 3 2 2 2 3" xfId="22796" xr:uid="{FBBBF0B8-DBE1-4B95-B57F-2B232C5DFB99}"/>
    <cellStyle name="Comma 2 2 2 4 4 3 2 2 3" xfId="11276" xr:uid="{48191F6C-A2DC-41B2-B545-620D14A04006}"/>
    <cellStyle name="Comma 2 2 2 4 4 3 2 2 3 2" xfId="26636" xr:uid="{47EB6BD5-A258-4CFC-B9A8-2B709E6A2A13}"/>
    <cellStyle name="Comma 2 2 2 4 4 3 2 2 4" xfId="18956" xr:uid="{E27F4FDE-71B3-4F66-B238-66FB05C852AB}"/>
    <cellStyle name="Comma 2 2 2 4 4 3 2 3" xfId="5516" xr:uid="{F70C5B6F-CEF9-4066-9C33-A4515DEF0E76}"/>
    <cellStyle name="Comma 2 2 2 4 4 3 2 3 2" xfId="13196" xr:uid="{82FC6D96-59CD-47D8-A1B3-667F949A6283}"/>
    <cellStyle name="Comma 2 2 2 4 4 3 2 3 2 2" xfId="28556" xr:uid="{2DB3AC88-E18D-4341-AB28-A4E224C433DB}"/>
    <cellStyle name="Comma 2 2 2 4 4 3 2 3 3" xfId="20876" xr:uid="{95DDDE73-0408-4B11-A21D-477CC6AB49A8}"/>
    <cellStyle name="Comma 2 2 2 4 4 3 2 4" xfId="9356" xr:uid="{3272F3A5-B6DA-4916-955D-7B88C0FBED02}"/>
    <cellStyle name="Comma 2 2 2 4 4 3 2 4 2" xfId="24716" xr:uid="{332253C8-C089-4673-B047-F51003F40AFF}"/>
    <cellStyle name="Comma 2 2 2 4 4 3 2 5" xfId="17036" xr:uid="{DB75277D-540D-4A82-BEFA-0409280AC856}"/>
    <cellStyle name="Comma 2 2 2 4 4 3 3" xfId="2636" xr:uid="{CA5501B9-6BD1-4374-9BC6-3CB043F9AE86}"/>
    <cellStyle name="Comma 2 2 2 4 4 3 3 2" xfId="6476" xr:uid="{9E20405A-A255-4AB8-AA2A-F94ADA4DE32B}"/>
    <cellStyle name="Comma 2 2 2 4 4 3 3 2 2" xfId="14156" xr:uid="{316E1542-B5F7-4D36-B8BB-A2AA90C3E341}"/>
    <cellStyle name="Comma 2 2 2 4 4 3 3 2 2 2" xfId="29516" xr:uid="{E718ACFF-504A-4AAF-8044-E05D030BA62B}"/>
    <cellStyle name="Comma 2 2 2 4 4 3 3 2 3" xfId="21836" xr:uid="{16FAF43F-DF8E-462A-AC1B-DFDB2E206A80}"/>
    <cellStyle name="Comma 2 2 2 4 4 3 3 3" xfId="10316" xr:uid="{7AC94A0B-DD44-4758-81DF-207246DEC7D1}"/>
    <cellStyle name="Comma 2 2 2 4 4 3 3 3 2" xfId="25676" xr:uid="{130E1C1A-1D5F-4BCE-BC65-D698F943DED2}"/>
    <cellStyle name="Comma 2 2 2 4 4 3 3 4" xfId="17996" xr:uid="{1253032E-1194-4136-B4DB-96B865672794}"/>
    <cellStyle name="Comma 2 2 2 4 4 3 4" xfId="4556" xr:uid="{BE7C3CCF-17CE-4208-9BFA-AF51C05082CE}"/>
    <cellStyle name="Comma 2 2 2 4 4 3 4 2" xfId="12236" xr:uid="{4CCBE704-38FD-496B-9913-7D284525B960}"/>
    <cellStyle name="Comma 2 2 2 4 4 3 4 2 2" xfId="27596" xr:uid="{BFC9234F-4665-4A46-A4BD-2D3AD5B251BA}"/>
    <cellStyle name="Comma 2 2 2 4 4 3 4 3" xfId="19916" xr:uid="{DE3BBE1E-E324-4E98-83B8-786C679727F7}"/>
    <cellStyle name="Comma 2 2 2 4 4 3 5" xfId="8396" xr:uid="{2BB87B74-1A8D-4A6E-9DEC-62A2FA7CA496}"/>
    <cellStyle name="Comma 2 2 2 4 4 3 5 2" xfId="23756" xr:uid="{AF2B9D14-24D0-4263-B90B-067351A47CE9}"/>
    <cellStyle name="Comma 2 2 2 4 4 3 6" xfId="16076" xr:uid="{14801F12-3661-4B77-A80F-63D3DDD41493}"/>
    <cellStyle name="Comma 2 2 2 4 4 4" xfId="1196" xr:uid="{C775E945-A81D-49CB-A323-CAA42FA72F0B}"/>
    <cellStyle name="Comma 2 2 2 4 4 4 2" xfId="3116" xr:uid="{549D0344-8685-40DC-A508-537D5853E7E1}"/>
    <cellStyle name="Comma 2 2 2 4 4 4 2 2" xfId="6956" xr:uid="{82512E9A-7C0F-48DB-9AB3-B06A8FDBFE43}"/>
    <cellStyle name="Comma 2 2 2 4 4 4 2 2 2" xfId="14636" xr:uid="{97EF8224-393B-40DA-AA27-D4AAFB3730F7}"/>
    <cellStyle name="Comma 2 2 2 4 4 4 2 2 2 2" xfId="29996" xr:uid="{A7BAA5B9-F952-499F-8456-7E423AC8F5F5}"/>
    <cellStyle name="Comma 2 2 2 4 4 4 2 2 3" xfId="22316" xr:uid="{9AAFAC2E-553F-4FA1-B94D-583C320323D4}"/>
    <cellStyle name="Comma 2 2 2 4 4 4 2 3" xfId="10796" xr:uid="{3B13B219-A850-40DF-AF7F-B2EF3AA28F06}"/>
    <cellStyle name="Comma 2 2 2 4 4 4 2 3 2" xfId="26156" xr:uid="{30320FF8-0017-474F-A8B0-15F0D0AF9CDD}"/>
    <cellStyle name="Comma 2 2 2 4 4 4 2 4" xfId="18476" xr:uid="{694CA4D4-A9F6-4177-97AB-CA8CD5F40FD9}"/>
    <cellStyle name="Comma 2 2 2 4 4 4 3" xfId="5036" xr:uid="{49C40699-C4FA-43FA-AA91-F5BB107D0462}"/>
    <cellStyle name="Comma 2 2 2 4 4 4 3 2" xfId="12716" xr:uid="{A213746D-DC35-4BB7-9451-EC55D25861C7}"/>
    <cellStyle name="Comma 2 2 2 4 4 4 3 2 2" xfId="28076" xr:uid="{77ED5623-9E07-4649-87A6-8230E3D453BB}"/>
    <cellStyle name="Comma 2 2 2 4 4 4 3 3" xfId="20396" xr:uid="{896D24DA-517F-4773-9F09-ECB229E7B95E}"/>
    <cellStyle name="Comma 2 2 2 4 4 4 4" xfId="8876" xr:uid="{E0670357-D66C-4F7D-8D2A-E1B2DED38BE8}"/>
    <cellStyle name="Comma 2 2 2 4 4 4 4 2" xfId="24236" xr:uid="{57DA3C99-92A6-4519-964B-49FAED90BCB2}"/>
    <cellStyle name="Comma 2 2 2 4 4 4 5" xfId="16556" xr:uid="{017A66AD-DBCB-4680-A36E-EE40DAD399F0}"/>
    <cellStyle name="Comma 2 2 2 4 4 5" xfId="2156" xr:uid="{FC68FBAC-75D4-4349-8423-59B0B2DD2734}"/>
    <cellStyle name="Comma 2 2 2 4 4 5 2" xfId="5996" xr:uid="{AE443D23-80C3-483A-94E5-B4216434F614}"/>
    <cellStyle name="Comma 2 2 2 4 4 5 2 2" xfId="13676" xr:uid="{EF9F8CB4-6082-43AF-A43A-7928E4BACE41}"/>
    <cellStyle name="Comma 2 2 2 4 4 5 2 2 2" xfId="29036" xr:uid="{22873492-B88D-428F-9447-0B07677B4CF1}"/>
    <cellStyle name="Comma 2 2 2 4 4 5 2 3" xfId="21356" xr:uid="{D27255BA-115B-4626-8A40-ADA6662C5E09}"/>
    <cellStyle name="Comma 2 2 2 4 4 5 3" xfId="9836" xr:uid="{09D444EC-9DE0-4F8B-AD29-243C413E831C}"/>
    <cellStyle name="Comma 2 2 2 4 4 5 3 2" xfId="25196" xr:uid="{F34DDD0D-27D3-4637-8CD8-BE67E9D76D4C}"/>
    <cellStyle name="Comma 2 2 2 4 4 5 4" xfId="17516" xr:uid="{94477F76-ECD1-4426-8540-74A1F57077FD}"/>
    <cellStyle name="Comma 2 2 2 4 4 6" xfId="4076" xr:uid="{82043C08-E6E5-44FE-A1AF-B62C2A05C2A4}"/>
    <cellStyle name="Comma 2 2 2 4 4 6 2" xfId="11756" xr:uid="{0576BC29-B48B-4020-92E2-62100F7A9CBE}"/>
    <cellStyle name="Comma 2 2 2 4 4 6 2 2" xfId="27116" xr:uid="{32BA00B4-FFD0-4AAD-8201-E5C50D17EE30}"/>
    <cellStyle name="Comma 2 2 2 4 4 6 3" xfId="19436" xr:uid="{18DB464F-3CF9-4BF7-BD89-DF1ECFCBA124}"/>
    <cellStyle name="Comma 2 2 2 4 4 7" xfId="7916" xr:uid="{272626C3-3454-4986-9AA7-62D3FC30EA2D}"/>
    <cellStyle name="Comma 2 2 2 4 4 7 2" xfId="23276" xr:uid="{8DB61013-A0DC-47E7-801F-0CC870DD6376}"/>
    <cellStyle name="Comma 2 2 2 4 4 8" xfId="15596" xr:uid="{AAB9E479-03B2-499D-B7D4-5E7537774B5E}"/>
    <cellStyle name="Comma 2 2 2 4 5" xfId="356" xr:uid="{D908255C-CB8C-4FE2-9E28-61379419B5CD}"/>
    <cellStyle name="Comma 2 2 2 4 5 2" xfId="836" xr:uid="{FFEBCE4C-0C61-4A32-AA89-0F95F3D03CE2}"/>
    <cellStyle name="Comma 2 2 2 4 5 2 2" xfId="1796" xr:uid="{274F8A6D-2B2D-4EAA-B969-906EA3D445D2}"/>
    <cellStyle name="Comma 2 2 2 4 5 2 2 2" xfId="3716" xr:uid="{E99CE6C7-F5E7-4ED8-B38C-4DEB0A9955EA}"/>
    <cellStyle name="Comma 2 2 2 4 5 2 2 2 2" xfId="7556" xr:uid="{B4489B88-42A9-4168-B958-4DEC80867BEC}"/>
    <cellStyle name="Comma 2 2 2 4 5 2 2 2 2 2" xfId="15236" xr:uid="{D9F45990-9D91-42A4-B512-94809D4B1C7F}"/>
    <cellStyle name="Comma 2 2 2 4 5 2 2 2 2 2 2" xfId="30596" xr:uid="{BADB2AE9-924B-4A0C-BA72-5CC66A432EA2}"/>
    <cellStyle name="Comma 2 2 2 4 5 2 2 2 2 3" xfId="22916" xr:uid="{BC55CBD4-ED50-4303-8356-9C93FF13F375}"/>
    <cellStyle name="Comma 2 2 2 4 5 2 2 2 3" xfId="11396" xr:uid="{37396AF7-2A25-4105-A8D0-1EA0C1232DC4}"/>
    <cellStyle name="Comma 2 2 2 4 5 2 2 2 3 2" xfId="26756" xr:uid="{1807D157-E1C3-49A3-92E6-108E2A15D862}"/>
    <cellStyle name="Comma 2 2 2 4 5 2 2 2 4" xfId="19076" xr:uid="{6F344FD5-F84C-4F2F-BEFF-C5E2C109CD9F}"/>
    <cellStyle name="Comma 2 2 2 4 5 2 2 3" xfId="5636" xr:uid="{CBC35104-7B00-4486-87DE-1923A2210940}"/>
    <cellStyle name="Comma 2 2 2 4 5 2 2 3 2" xfId="13316" xr:uid="{37BE6EED-75DE-42C1-BF71-F591ABEBF611}"/>
    <cellStyle name="Comma 2 2 2 4 5 2 2 3 2 2" xfId="28676" xr:uid="{1B3938DD-CF88-44A6-9E1B-ED5908E5C44B}"/>
    <cellStyle name="Comma 2 2 2 4 5 2 2 3 3" xfId="20996" xr:uid="{D6C0925B-773A-407C-B7E8-5C5E6ECD7898}"/>
    <cellStyle name="Comma 2 2 2 4 5 2 2 4" xfId="9476" xr:uid="{E786D491-81AD-49E9-959E-2DB9E10A78D7}"/>
    <cellStyle name="Comma 2 2 2 4 5 2 2 4 2" xfId="24836" xr:uid="{9AEAC4A2-D7A7-49D6-A8E2-52DBEFB6DEF2}"/>
    <cellStyle name="Comma 2 2 2 4 5 2 2 5" xfId="17156" xr:uid="{0F62C576-6376-4B75-815B-CA90A7C6FCCA}"/>
    <cellStyle name="Comma 2 2 2 4 5 2 3" xfId="2756" xr:uid="{2923E8A3-C5DD-4492-803A-6B200A0B9BB1}"/>
    <cellStyle name="Comma 2 2 2 4 5 2 3 2" xfId="6596" xr:uid="{48422616-663D-4C27-BE3D-640A0F526AE4}"/>
    <cellStyle name="Comma 2 2 2 4 5 2 3 2 2" xfId="14276" xr:uid="{A5A42C4C-E79B-4308-9444-C1468E0EE08D}"/>
    <cellStyle name="Comma 2 2 2 4 5 2 3 2 2 2" xfId="29636" xr:uid="{8931BB98-F05E-4EB3-AACB-9B68275E0F6B}"/>
    <cellStyle name="Comma 2 2 2 4 5 2 3 2 3" xfId="21956" xr:uid="{601C69C6-E3DD-4B18-A165-2158A1D854EA}"/>
    <cellStyle name="Comma 2 2 2 4 5 2 3 3" xfId="10436" xr:uid="{E5E827B2-444C-455D-9720-3D750964DFB0}"/>
    <cellStyle name="Comma 2 2 2 4 5 2 3 3 2" xfId="25796" xr:uid="{EB094DAC-1CE8-42A4-9D27-ABAB3C426824}"/>
    <cellStyle name="Comma 2 2 2 4 5 2 3 4" xfId="18116" xr:uid="{874E6F71-EBFF-481C-9C97-32A124ED5B1F}"/>
    <cellStyle name="Comma 2 2 2 4 5 2 4" xfId="4676" xr:uid="{1ED48614-81F3-41E6-B66E-C8155F788F38}"/>
    <cellStyle name="Comma 2 2 2 4 5 2 4 2" xfId="12356" xr:uid="{F03CC333-A826-49ED-AFAB-DF1689A712C8}"/>
    <cellStyle name="Comma 2 2 2 4 5 2 4 2 2" xfId="27716" xr:uid="{D214B2F8-069E-412B-BDE0-4F20ABDC6476}"/>
    <cellStyle name="Comma 2 2 2 4 5 2 4 3" xfId="20036" xr:uid="{7101F43B-8317-4BFB-A5C9-8502AE2C3729}"/>
    <cellStyle name="Comma 2 2 2 4 5 2 5" xfId="8516" xr:uid="{84785913-A78D-4FDA-97E0-F2F563F2F776}"/>
    <cellStyle name="Comma 2 2 2 4 5 2 5 2" xfId="23876" xr:uid="{A8CAB7A0-C43D-4A4B-8129-2FE6D5182F98}"/>
    <cellStyle name="Comma 2 2 2 4 5 2 6" xfId="16196" xr:uid="{B9669C46-246E-40AA-AF1D-C0237C02FB8F}"/>
    <cellStyle name="Comma 2 2 2 4 5 3" xfId="1316" xr:uid="{CA7C0FCA-4902-488F-977A-93590B5AE09B}"/>
    <cellStyle name="Comma 2 2 2 4 5 3 2" xfId="3236" xr:uid="{89B0E52D-3B1F-4A0F-B11F-D9639A754745}"/>
    <cellStyle name="Comma 2 2 2 4 5 3 2 2" xfId="7076" xr:uid="{C39A3064-7620-486B-B836-CECFFB40EC01}"/>
    <cellStyle name="Comma 2 2 2 4 5 3 2 2 2" xfId="14756" xr:uid="{461AE46A-1BAF-4DBD-A632-312F8D6651EE}"/>
    <cellStyle name="Comma 2 2 2 4 5 3 2 2 2 2" xfId="30116" xr:uid="{3EA7963D-4980-4FB3-AF22-F4B04746BECB}"/>
    <cellStyle name="Comma 2 2 2 4 5 3 2 2 3" xfId="22436" xr:uid="{3076A830-60EC-47F1-AD27-95186300936D}"/>
    <cellStyle name="Comma 2 2 2 4 5 3 2 3" xfId="10916" xr:uid="{21577795-8662-4A1D-9E7C-23A8988741E4}"/>
    <cellStyle name="Comma 2 2 2 4 5 3 2 3 2" xfId="26276" xr:uid="{3F451C2A-59BF-4D2E-AFA5-8D5B541E2028}"/>
    <cellStyle name="Comma 2 2 2 4 5 3 2 4" xfId="18596" xr:uid="{FC2122F7-0FC1-42B7-AC8B-12432D1FA4D4}"/>
    <cellStyle name="Comma 2 2 2 4 5 3 3" xfId="5156" xr:uid="{9D6DB6CA-B27D-466F-8578-7B031A735051}"/>
    <cellStyle name="Comma 2 2 2 4 5 3 3 2" xfId="12836" xr:uid="{C5405544-3B72-4B8A-9E3D-C2CAB991D4A4}"/>
    <cellStyle name="Comma 2 2 2 4 5 3 3 2 2" xfId="28196" xr:uid="{9E05BCB1-A244-474B-8FB9-EA3CE051AC83}"/>
    <cellStyle name="Comma 2 2 2 4 5 3 3 3" xfId="20516" xr:uid="{4C8E2F14-5AFD-4E36-A131-17FBCD6F82DA}"/>
    <cellStyle name="Comma 2 2 2 4 5 3 4" xfId="8996" xr:uid="{A796807E-40A0-4330-A7EB-02C44B13E4E3}"/>
    <cellStyle name="Comma 2 2 2 4 5 3 4 2" xfId="24356" xr:uid="{54FFBF05-6D82-419F-BBC5-9CF8DAA4E05C}"/>
    <cellStyle name="Comma 2 2 2 4 5 3 5" xfId="16676" xr:uid="{AC9266F7-36E6-4DB0-A73A-C38402DD62DF}"/>
    <cellStyle name="Comma 2 2 2 4 5 4" xfId="2276" xr:uid="{29EEFA53-BF72-4E32-B0C2-50617AB2D41B}"/>
    <cellStyle name="Comma 2 2 2 4 5 4 2" xfId="6116" xr:uid="{7E84AFA5-A820-4C32-9913-3FFF531BA822}"/>
    <cellStyle name="Comma 2 2 2 4 5 4 2 2" xfId="13796" xr:uid="{A0CB86A6-7871-4F2E-8BA9-B60EC31565C3}"/>
    <cellStyle name="Comma 2 2 2 4 5 4 2 2 2" xfId="29156" xr:uid="{8211E1E1-AF17-4386-A0DE-3CD54C0C9354}"/>
    <cellStyle name="Comma 2 2 2 4 5 4 2 3" xfId="21476" xr:uid="{0FA7655E-C6B0-4D41-9A4C-21CBB271B212}"/>
    <cellStyle name="Comma 2 2 2 4 5 4 3" xfId="9956" xr:uid="{332FE22B-B376-409E-8EEB-4AA25CA726DF}"/>
    <cellStyle name="Comma 2 2 2 4 5 4 3 2" xfId="25316" xr:uid="{94AA2844-09EB-4A4F-BCEC-B43A037633D7}"/>
    <cellStyle name="Comma 2 2 2 4 5 4 4" xfId="17636" xr:uid="{BA4D640B-A26C-4D62-9EF4-7FBC195EC0AC}"/>
    <cellStyle name="Comma 2 2 2 4 5 5" xfId="4196" xr:uid="{1A825AED-B681-43EC-968B-5C9348D90E28}"/>
    <cellStyle name="Comma 2 2 2 4 5 5 2" xfId="11876" xr:uid="{4654C237-9E3C-454D-8F9C-4D5337FAC702}"/>
    <cellStyle name="Comma 2 2 2 4 5 5 2 2" xfId="27236" xr:uid="{679996AE-9B7C-4865-AABD-83C8F5C8BB4F}"/>
    <cellStyle name="Comma 2 2 2 4 5 5 3" xfId="19556" xr:uid="{53FB7591-2DCF-4299-86D3-3F339C635E69}"/>
    <cellStyle name="Comma 2 2 2 4 5 6" xfId="8036" xr:uid="{D9EAB95C-AE86-4504-803C-EBD4646BE861}"/>
    <cellStyle name="Comma 2 2 2 4 5 6 2" xfId="23396" xr:uid="{74088321-3153-4990-969B-1998B8BDA455}"/>
    <cellStyle name="Comma 2 2 2 4 5 7" xfId="15716" xr:uid="{F48DDAF2-F5C4-4E04-B49B-4CEE07ABAD17}"/>
    <cellStyle name="Comma 2 2 2 4 6" xfId="596" xr:uid="{62E973A0-FC2F-4254-9695-D7DF0745DC31}"/>
    <cellStyle name="Comma 2 2 2 4 6 2" xfId="1556" xr:uid="{90CBCE70-6BA1-4CD2-AD70-743594982F5E}"/>
    <cellStyle name="Comma 2 2 2 4 6 2 2" xfId="3476" xr:uid="{891CEEE9-89EF-4831-95A4-11D15F98EF32}"/>
    <cellStyle name="Comma 2 2 2 4 6 2 2 2" xfId="7316" xr:uid="{0857FF45-BB41-4047-956D-C949479DF250}"/>
    <cellStyle name="Comma 2 2 2 4 6 2 2 2 2" xfId="14996" xr:uid="{41DF7C73-488F-47E1-8856-93D9D31CC9A8}"/>
    <cellStyle name="Comma 2 2 2 4 6 2 2 2 2 2" xfId="30356" xr:uid="{C73A1D67-2401-47E8-947C-8DD004BF7B38}"/>
    <cellStyle name="Comma 2 2 2 4 6 2 2 2 3" xfId="22676" xr:uid="{CF43239D-604C-4E0D-A138-D68C6BC43E7E}"/>
    <cellStyle name="Comma 2 2 2 4 6 2 2 3" xfId="11156" xr:uid="{5C821FA6-F197-4F9B-8A95-B8CA5D0749D4}"/>
    <cellStyle name="Comma 2 2 2 4 6 2 2 3 2" xfId="26516" xr:uid="{88A005DB-58F7-4FF0-970A-F1D419DD1BF0}"/>
    <cellStyle name="Comma 2 2 2 4 6 2 2 4" xfId="18836" xr:uid="{7F1ABBAA-C12B-4FFC-A51B-BCCC19D81C97}"/>
    <cellStyle name="Comma 2 2 2 4 6 2 3" xfId="5396" xr:uid="{97DFDCBA-AA9F-4153-8119-9817B40650F8}"/>
    <cellStyle name="Comma 2 2 2 4 6 2 3 2" xfId="13076" xr:uid="{DFE58ADF-A2C4-4C4A-8EA3-C58BF4665BD0}"/>
    <cellStyle name="Comma 2 2 2 4 6 2 3 2 2" xfId="28436" xr:uid="{9DD54ACD-6610-4B0C-8451-0360FA4D592C}"/>
    <cellStyle name="Comma 2 2 2 4 6 2 3 3" xfId="20756" xr:uid="{640D36C0-7C8E-4E99-ABE1-04CBAE4C27F6}"/>
    <cellStyle name="Comma 2 2 2 4 6 2 4" xfId="9236" xr:uid="{40FB25C7-6FAE-49A6-8812-462D4E723C78}"/>
    <cellStyle name="Comma 2 2 2 4 6 2 4 2" xfId="24596" xr:uid="{2EC6CB29-A38A-42D1-A348-DAAC43447C01}"/>
    <cellStyle name="Comma 2 2 2 4 6 2 5" xfId="16916" xr:uid="{31B8978C-F494-41F6-BB47-CFC03DD3E39C}"/>
    <cellStyle name="Comma 2 2 2 4 6 3" xfId="2516" xr:uid="{7647A564-CEA6-48C5-96C3-FCFC70130C87}"/>
    <cellStyle name="Comma 2 2 2 4 6 3 2" xfId="6356" xr:uid="{48D87F88-E665-4F93-9255-2EE6E2126824}"/>
    <cellStyle name="Comma 2 2 2 4 6 3 2 2" xfId="14036" xr:uid="{5BBD7C52-DDB7-4B5F-91DC-8D14FCEAAA6A}"/>
    <cellStyle name="Comma 2 2 2 4 6 3 2 2 2" xfId="29396" xr:uid="{52BED81C-3D0C-44D5-B09D-A604E410FFF5}"/>
    <cellStyle name="Comma 2 2 2 4 6 3 2 3" xfId="21716" xr:uid="{2B7E2172-CAF5-4C21-BC4D-F7D59A3AC9A2}"/>
    <cellStyle name="Comma 2 2 2 4 6 3 3" xfId="10196" xr:uid="{FB90863A-9937-4B83-9B06-647135FBD7EF}"/>
    <cellStyle name="Comma 2 2 2 4 6 3 3 2" xfId="25556" xr:uid="{62C971CC-8688-482B-B866-6DDACA305C06}"/>
    <cellStyle name="Comma 2 2 2 4 6 3 4" xfId="17876" xr:uid="{39698248-62AA-43AE-9592-3849FBEBD4C6}"/>
    <cellStyle name="Comma 2 2 2 4 6 4" xfId="4436" xr:uid="{CA63A3E5-C570-47A0-B38B-B778241BAF1B}"/>
    <cellStyle name="Comma 2 2 2 4 6 4 2" xfId="12116" xr:uid="{909D30EE-45AA-4DCC-9FC9-9362C6F6CC09}"/>
    <cellStyle name="Comma 2 2 2 4 6 4 2 2" xfId="27476" xr:uid="{D9F83A79-FEBE-40F9-AE32-451B1836061E}"/>
    <cellStyle name="Comma 2 2 2 4 6 4 3" xfId="19796" xr:uid="{D20CE983-6C88-4F09-BC42-B53DEFBC7C4D}"/>
    <cellStyle name="Comma 2 2 2 4 6 5" xfId="8276" xr:uid="{905AE757-0E8F-4847-95D6-B61CF612525B}"/>
    <cellStyle name="Comma 2 2 2 4 6 5 2" xfId="23636" xr:uid="{4F276951-0138-4525-BA3D-74B3E5B7CF29}"/>
    <cellStyle name="Comma 2 2 2 4 6 6" xfId="15956" xr:uid="{B0B45952-91E8-4A90-95A8-240EB4F2BE87}"/>
    <cellStyle name="Comma 2 2 2 4 7" xfId="1076" xr:uid="{6E384A0D-D1F8-4CC8-B63B-4468A401E456}"/>
    <cellStyle name="Comma 2 2 2 4 7 2" xfId="2996" xr:uid="{C0AC6A14-1BCE-46B7-BE37-3D8D5EA5B839}"/>
    <cellStyle name="Comma 2 2 2 4 7 2 2" xfId="6836" xr:uid="{7023A173-53C4-4C1E-9AC0-7F0201AD5801}"/>
    <cellStyle name="Comma 2 2 2 4 7 2 2 2" xfId="14516" xr:uid="{34D6F4C3-0396-4CC5-896A-D3381838842C}"/>
    <cellStyle name="Comma 2 2 2 4 7 2 2 2 2" xfId="29876" xr:uid="{1E518BD6-2E84-440B-80C9-D27675408F70}"/>
    <cellStyle name="Comma 2 2 2 4 7 2 2 3" xfId="22196" xr:uid="{2170CCA5-FF3C-469A-A3C9-3AAD9A462421}"/>
    <cellStyle name="Comma 2 2 2 4 7 2 3" xfId="10676" xr:uid="{C446C856-D86C-4399-8AD8-FB0B40BDAB33}"/>
    <cellStyle name="Comma 2 2 2 4 7 2 3 2" xfId="26036" xr:uid="{6B4D06ED-0952-424B-92B2-63F469689287}"/>
    <cellStyle name="Comma 2 2 2 4 7 2 4" xfId="18356" xr:uid="{9B39763C-C714-4701-BE3C-C884B9DA2419}"/>
    <cellStyle name="Comma 2 2 2 4 7 3" xfId="4916" xr:uid="{D3FDD91A-C170-4F1E-B40D-C464191AA9FC}"/>
    <cellStyle name="Comma 2 2 2 4 7 3 2" xfId="12596" xr:uid="{9D8B0115-514D-4E9E-92F9-2CFBB2A43D3C}"/>
    <cellStyle name="Comma 2 2 2 4 7 3 2 2" xfId="27956" xr:uid="{5BDEE67F-6F7F-487C-9A96-EDCE4907093E}"/>
    <cellStyle name="Comma 2 2 2 4 7 3 3" xfId="20276" xr:uid="{61076319-CEAF-4973-A3B0-B97159763D90}"/>
    <cellStyle name="Comma 2 2 2 4 7 4" xfId="8756" xr:uid="{F2282C76-A0BD-4A3D-9AE7-1452701A6D21}"/>
    <cellStyle name="Comma 2 2 2 4 7 4 2" xfId="24116" xr:uid="{2A5DB0DE-7ADA-4B36-B782-1B5998FCFD72}"/>
    <cellStyle name="Comma 2 2 2 4 7 5" xfId="16436" xr:uid="{4380718B-B8AB-4B2B-801C-FF0178D6F491}"/>
    <cellStyle name="Comma 2 2 2 4 8" xfId="2036" xr:uid="{CF0076C7-6DAF-418F-8E6B-2E7B9FE4559B}"/>
    <cellStyle name="Comma 2 2 2 4 8 2" xfId="5876" xr:uid="{77C8D7A3-86AF-46F1-8D89-99EC09B6AC9C}"/>
    <cellStyle name="Comma 2 2 2 4 8 2 2" xfId="13556" xr:uid="{557C73DF-0A76-4E02-AA4A-55F70EA4EC06}"/>
    <cellStyle name="Comma 2 2 2 4 8 2 2 2" xfId="28916" xr:uid="{F80C7CA6-FFE6-46A2-9415-BE796EBA14A3}"/>
    <cellStyle name="Comma 2 2 2 4 8 2 3" xfId="21236" xr:uid="{2F405409-03B8-4875-A843-A881AFCAF235}"/>
    <cellStyle name="Comma 2 2 2 4 8 3" xfId="9716" xr:uid="{A5BF2577-DB83-4EC0-A879-008C05694BAC}"/>
    <cellStyle name="Comma 2 2 2 4 8 3 2" xfId="25076" xr:uid="{9473CC00-5028-48B5-AB38-47A9C591A775}"/>
    <cellStyle name="Comma 2 2 2 4 8 4" xfId="17396" xr:uid="{6061D041-E8B1-4BDB-A1F8-1F68A74C4AA3}"/>
    <cellStyle name="Comma 2 2 2 4 9" xfId="3956" xr:uid="{ECAF9422-E4DD-4530-BD8D-1D638075C756}"/>
    <cellStyle name="Comma 2 2 2 4 9 2" xfId="11636" xr:uid="{0AD8189C-5C5C-4F9F-828F-CF4A2617DFBC}"/>
    <cellStyle name="Comma 2 2 2 4 9 2 2" xfId="26996" xr:uid="{53ECF290-226A-48C1-8B91-FB44655532D2}"/>
    <cellStyle name="Comma 2 2 2 4 9 3" xfId="19316" xr:uid="{594D9F61-F5FB-4D83-8DE6-0087C6ADA0FF}"/>
    <cellStyle name="Comma 2 2 2 5" xfId="131" xr:uid="{CEAEC61E-BCCD-4657-B621-622487641858}"/>
    <cellStyle name="Comma 2 2 2 5 10" xfId="15491" xr:uid="{FE98E84C-0F15-4877-908D-154C1172E51D}"/>
    <cellStyle name="Comma 2 2 2 5 2" xfId="191" xr:uid="{135F7370-1250-40A0-A7E0-DAF528541CA1}"/>
    <cellStyle name="Comma 2 2 2 5 2 2" xfId="311" xr:uid="{7A6BEDBB-2B96-49D8-B301-7BBCE59312AB}"/>
    <cellStyle name="Comma 2 2 2 5 2 2 2" xfId="551" xr:uid="{7147757C-5FC0-44E7-B697-9CC62EF59392}"/>
    <cellStyle name="Comma 2 2 2 5 2 2 2 2" xfId="1031" xr:uid="{E3002174-2D35-4D51-941F-440ACA832D59}"/>
    <cellStyle name="Comma 2 2 2 5 2 2 2 2 2" xfId="1991" xr:uid="{9896F419-208A-4840-9290-03157B7CCA30}"/>
    <cellStyle name="Comma 2 2 2 5 2 2 2 2 2 2" xfId="3911" xr:uid="{6D5D6096-D1E0-4D68-96A9-CE8E254FF44C}"/>
    <cellStyle name="Comma 2 2 2 5 2 2 2 2 2 2 2" xfId="7751" xr:uid="{5CB2E16E-B2BC-4048-A34A-399744B51DE1}"/>
    <cellStyle name="Comma 2 2 2 5 2 2 2 2 2 2 2 2" xfId="15431" xr:uid="{91DAE793-8954-466B-BC60-6227A5AA8837}"/>
    <cellStyle name="Comma 2 2 2 5 2 2 2 2 2 2 2 2 2" xfId="30791" xr:uid="{F89F66AB-4CD2-4BEA-861F-3A1215079A8E}"/>
    <cellStyle name="Comma 2 2 2 5 2 2 2 2 2 2 2 3" xfId="23111" xr:uid="{983B3CB1-004A-4C0A-BF9B-D85B9CF11BED}"/>
    <cellStyle name="Comma 2 2 2 5 2 2 2 2 2 2 3" xfId="11591" xr:uid="{5D21A347-6F51-46DB-9A67-5F93C4A54DC8}"/>
    <cellStyle name="Comma 2 2 2 5 2 2 2 2 2 2 3 2" xfId="26951" xr:uid="{FEFB87F1-E08A-45E4-884F-52A18BDC42B9}"/>
    <cellStyle name="Comma 2 2 2 5 2 2 2 2 2 2 4" xfId="19271" xr:uid="{FF78DCAD-92E9-4DEF-B699-42A3133761C8}"/>
    <cellStyle name="Comma 2 2 2 5 2 2 2 2 2 3" xfId="5831" xr:uid="{72FF9086-3192-40BD-A6D9-AE8F1BB66A03}"/>
    <cellStyle name="Comma 2 2 2 5 2 2 2 2 2 3 2" xfId="13511" xr:uid="{9464C2D3-81F6-4243-AA73-E2EE1B6DC2CB}"/>
    <cellStyle name="Comma 2 2 2 5 2 2 2 2 2 3 2 2" xfId="28871" xr:uid="{1306BCB9-EAE6-48E0-8F54-04EB65F8D7E6}"/>
    <cellStyle name="Comma 2 2 2 5 2 2 2 2 2 3 3" xfId="21191" xr:uid="{F0CFA9CC-42E3-4FD9-B864-FD379C1CC8DC}"/>
    <cellStyle name="Comma 2 2 2 5 2 2 2 2 2 4" xfId="9671" xr:uid="{86B9756A-6F73-4B05-9628-9ADB004806B0}"/>
    <cellStyle name="Comma 2 2 2 5 2 2 2 2 2 4 2" xfId="25031" xr:uid="{E8A7178F-DBCF-4941-821D-547322468451}"/>
    <cellStyle name="Comma 2 2 2 5 2 2 2 2 2 5" xfId="17351" xr:uid="{EEBB4521-41AB-4B76-B5F3-19B5CAA79BB0}"/>
    <cellStyle name="Comma 2 2 2 5 2 2 2 2 3" xfId="2951" xr:uid="{12A0D8FE-0DE5-4CF5-8086-0FD84AE56864}"/>
    <cellStyle name="Comma 2 2 2 5 2 2 2 2 3 2" xfId="6791" xr:uid="{A4F5BA65-742B-4498-A811-8B10D7F771FF}"/>
    <cellStyle name="Comma 2 2 2 5 2 2 2 2 3 2 2" xfId="14471" xr:uid="{EFE8525C-722F-472E-B9E1-A6F2DF4A12B1}"/>
    <cellStyle name="Comma 2 2 2 5 2 2 2 2 3 2 2 2" xfId="29831" xr:uid="{74209683-B7AB-4A11-A941-0EC0B9308D72}"/>
    <cellStyle name="Comma 2 2 2 5 2 2 2 2 3 2 3" xfId="22151" xr:uid="{3C48F7C9-E32D-4036-B710-BC82C5474EFD}"/>
    <cellStyle name="Comma 2 2 2 5 2 2 2 2 3 3" xfId="10631" xr:uid="{C2187986-1C23-4646-BA75-5EC9ABF88627}"/>
    <cellStyle name="Comma 2 2 2 5 2 2 2 2 3 3 2" xfId="25991" xr:uid="{D17EE14F-74E9-4DCD-A64D-0A446DB14C1C}"/>
    <cellStyle name="Comma 2 2 2 5 2 2 2 2 3 4" xfId="18311" xr:uid="{FBD9ACA7-39D3-4FAB-BD18-FF786766E7C6}"/>
    <cellStyle name="Comma 2 2 2 5 2 2 2 2 4" xfId="4871" xr:uid="{DA52CDC2-405A-480D-A49A-8148BB085105}"/>
    <cellStyle name="Comma 2 2 2 5 2 2 2 2 4 2" xfId="12551" xr:uid="{DFA7FA80-1907-4F2F-8552-3CE1A39CBCEE}"/>
    <cellStyle name="Comma 2 2 2 5 2 2 2 2 4 2 2" xfId="27911" xr:uid="{DA324E95-040E-4AF7-A45F-C6EAA52E6E6B}"/>
    <cellStyle name="Comma 2 2 2 5 2 2 2 2 4 3" xfId="20231" xr:uid="{B2313C54-A6FB-4134-B9DD-DB0C7124C743}"/>
    <cellStyle name="Comma 2 2 2 5 2 2 2 2 5" xfId="8711" xr:uid="{7E456F2D-00E7-4AA4-B2F5-513219F0EFC8}"/>
    <cellStyle name="Comma 2 2 2 5 2 2 2 2 5 2" xfId="24071" xr:uid="{34AE45C4-DB27-44DE-8FCA-09A29B77599A}"/>
    <cellStyle name="Comma 2 2 2 5 2 2 2 2 6" xfId="16391" xr:uid="{79468A77-AA9E-4989-AA82-3FD7ACD661B8}"/>
    <cellStyle name="Comma 2 2 2 5 2 2 2 3" xfId="1511" xr:uid="{C991E823-17F2-4A3B-B9DC-7F499981335C}"/>
    <cellStyle name="Comma 2 2 2 5 2 2 2 3 2" xfId="3431" xr:uid="{D8D94EEE-B0F5-439A-A6F0-44CD86BD2828}"/>
    <cellStyle name="Comma 2 2 2 5 2 2 2 3 2 2" xfId="7271" xr:uid="{F88B7A71-51C7-4A5A-8CD7-1647EDD21ACD}"/>
    <cellStyle name="Comma 2 2 2 5 2 2 2 3 2 2 2" xfId="14951" xr:uid="{91F3D9D6-5C4F-4BB3-BA87-9351045AAFBE}"/>
    <cellStyle name="Comma 2 2 2 5 2 2 2 3 2 2 2 2" xfId="30311" xr:uid="{06FB170F-BA3C-46C4-A49D-E97193B4DBC8}"/>
    <cellStyle name="Comma 2 2 2 5 2 2 2 3 2 2 3" xfId="22631" xr:uid="{34AD5628-2710-4CDD-82E1-49EBAAE0CC1D}"/>
    <cellStyle name="Comma 2 2 2 5 2 2 2 3 2 3" xfId="11111" xr:uid="{05C22012-A01F-43BE-82A0-0EA02DC74971}"/>
    <cellStyle name="Comma 2 2 2 5 2 2 2 3 2 3 2" xfId="26471" xr:uid="{890819C8-A2ED-4AF1-9C93-C9E0BB0A8EC4}"/>
    <cellStyle name="Comma 2 2 2 5 2 2 2 3 2 4" xfId="18791" xr:uid="{A0BCD3FE-D651-4AFE-A454-9075C99F64EF}"/>
    <cellStyle name="Comma 2 2 2 5 2 2 2 3 3" xfId="5351" xr:uid="{9700F43C-E477-4ADE-A2C7-0A544C774EBD}"/>
    <cellStyle name="Comma 2 2 2 5 2 2 2 3 3 2" xfId="13031" xr:uid="{6C7E46BB-71E4-43F6-8F23-40713E511BE2}"/>
    <cellStyle name="Comma 2 2 2 5 2 2 2 3 3 2 2" xfId="28391" xr:uid="{EC978752-C664-409A-8583-DB573991F356}"/>
    <cellStyle name="Comma 2 2 2 5 2 2 2 3 3 3" xfId="20711" xr:uid="{1347518E-3391-40B3-A929-E23C85DA8F86}"/>
    <cellStyle name="Comma 2 2 2 5 2 2 2 3 4" xfId="9191" xr:uid="{CAD508AB-AB2B-4E16-AAF7-F0DB4004EB98}"/>
    <cellStyle name="Comma 2 2 2 5 2 2 2 3 4 2" xfId="24551" xr:uid="{188DB829-7966-45EF-9E78-0C9F3DA36A66}"/>
    <cellStyle name="Comma 2 2 2 5 2 2 2 3 5" xfId="16871" xr:uid="{1C2B46FC-F0E0-4F99-9616-790DC70A73D8}"/>
    <cellStyle name="Comma 2 2 2 5 2 2 2 4" xfId="2471" xr:uid="{305A68C1-52FF-4265-8362-D524E361ED2D}"/>
    <cellStyle name="Comma 2 2 2 5 2 2 2 4 2" xfId="6311" xr:uid="{960C1810-A7E8-4DF2-AB5F-3E3EDBA5E98F}"/>
    <cellStyle name="Comma 2 2 2 5 2 2 2 4 2 2" xfId="13991" xr:uid="{9E154589-C0E7-4D57-B510-FA8B9394B3E4}"/>
    <cellStyle name="Comma 2 2 2 5 2 2 2 4 2 2 2" xfId="29351" xr:uid="{D7DCC5A2-C57F-4302-8C9E-63E4FF8C247A}"/>
    <cellStyle name="Comma 2 2 2 5 2 2 2 4 2 3" xfId="21671" xr:uid="{1FB6F6D6-59F0-4726-8F0B-6D4AF4170708}"/>
    <cellStyle name="Comma 2 2 2 5 2 2 2 4 3" xfId="10151" xr:uid="{9CAEF858-AAA8-453D-9AA5-B6EA73E7D432}"/>
    <cellStyle name="Comma 2 2 2 5 2 2 2 4 3 2" xfId="25511" xr:uid="{EE67C780-5899-4729-8349-1AEC1A33A2AB}"/>
    <cellStyle name="Comma 2 2 2 5 2 2 2 4 4" xfId="17831" xr:uid="{41C4A8BA-C0C1-49BB-9940-F05AB1711945}"/>
    <cellStyle name="Comma 2 2 2 5 2 2 2 5" xfId="4391" xr:uid="{9F393092-7A76-42A0-9561-D5E895255DA7}"/>
    <cellStyle name="Comma 2 2 2 5 2 2 2 5 2" xfId="12071" xr:uid="{85340161-906C-40B7-97AA-773CFB55DB39}"/>
    <cellStyle name="Comma 2 2 2 5 2 2 2 5 2 2" xfId="27431" xr:uid="{F536F778-6834-4581-A246-73531F54D957}"/>
    <cellStyle name="Comma 2 2 2 5 2 2 2 5 3" xfId="19751" xr:uid="{35565030-3FB5-4F12-AAAB-EA7CEC2F79CA}"/>
    <cellStyle name="Comma 2 2 2 5 2 2 2 6" xfId="8231" xr:uid="{71595FF9-5EFC-4211-B08B-C2A596C8403C}"/>
    <cellStyle name="Comma 2 2 2 5 2 2 2 6 2" xfId="23591" xr:uid="{AB0E84E3-439A-4F0C-90D0-E09E8F69F51A}"/>
    <cellStyle name="Comma 2 2 2 5 2 2 2 7" xfId="15911" xr:uid="{8D107C79-63D4-47C7-AAC9-3A6AC772C20E}"/>
    <cellStyle name="Comma 2 2 2 5 2 2 3" xfId="791" xr:uid="{56B59512-0404-45C1-BBAC-2FF2B9F216BE}"/>
    <cellStyle name="Comma 2 2 2 5 2 2 3 2" xfId="1751" xr:uid="{F8BE639D-F87E-4C06-BD69-BCE0ED986DD7}"/>
    <cellStyle name="Comma 2 2 2 5 2 2 3 2 2" xfId="3671" xr:uid="{F9DFE7B0-C053-4FA2-AD91-204224474790}"/>
    <cellStyle name="Comma 2 2 2 5 2 2 3 2 2 2" xfId="7511" xr:uid="{149B41B7-16A6-4BB6-85C4-1B9F22B28386}"/>
    <cellStyle name="Comma 2 2 2 5 2 2 3 2 2 2 2" xfId="15191" xr:uid="{5FDFF347-23C4-4B5F-B0CA-8D5FF49A096A}"/>
    <cellStyle name="Comma 2 2 2 5 2 2 3 2 2 2 2 2" xfId="30551" xr:uid="{1B934329-A5F4-4AA1-88D9-EFF17DB935A6}"/>
    <cellStyle name="Comma 2 2 2 5 2 2 3 2 2 2 3" xfId="22871" xr:uid="{0A3758F3-0F3A-4C3D-BD80-3EF2C4401134}"/>
    <cellStyle name="Comma 2 2 2 5 2 2 3 2 2 3" xfId="11351" xr:uid="{EE6CD7E9-40C9-49CC-94EE-70B5868FE0A0}"/>
    <cellStyle name="Comma 2 2 2 5 2 2 3 2 2 3 2" xfId="26711" xr:uid="{D34CC319-C5AD-40FF-AE31-DC0E065F48EA}"/>
    <cellStyle name="Comma 2 2 2 5 2 2 3 2 2 4" xfId="19031" xr:uid="{253996DC-077F-4E41-99BC-C949C1F42E46}"/>
    <cellStyle name="Comma 2 2 2 5 2 2 3 2 3" xfId="5591" xr:uid="{09703972-A1F6-4E4A-8572-0D4452DD2243}"/>
    <cellStyle name="Comma 2 2 2 5 2 2 3 2 3 2" xfId="13271" xr:uid="{D63C1E05-8D13-41B4-AD84-126D0C84A976}"/>
    <cellStyle name="Comma 2 2 2 5 2 2 3 2 3 2 2" xfId="28631" xr:uid="{12288C0E-4AA2-4648-9437-2A9878708920}"/>
    <cellStyle name="Comma 2 2 2 5 2 2 3 2 3 3" xfId="20951" xr:uid="{A519256F-F663-4419-8B40-47E4355330B6}"/>
    <cellStyle name="Comma 2 2 2 5 2 2 3 2 4" xfId="9431" xr:uid="{FD89EB37-B4ED-44D9-BE63-850F0C267AB8}"/>
    <cellStyle name="Comma 2 2 2 5 2 2 3 2 4 2" xfId="24791" xr:uid="{721B2663-690C-42F8-B552-6FDDFBE207FB}"/>
    <cellStyle name="Comma 2 2 2 5 2 2 3 2 5" xfId="17111" xr:uid="{13CA555B-E864-465C-9945-ADE093FDB7B9}"/>
    <cellStyle name="Comma 2 2 2 5 2 2 3 3" xfId="2711" xr:uid="{66298AF1-3F26-4820-8B25-2402F8643118}"/>
    <cellStyle name="Comma 2 2 2 5 2 2 3 3 2" xfId="6551" xr:uid="{F51E49E5-16F1-4917-8528-4AB33978CBA6}"/>
    <cellStyle name="Comma 2 2 2 5 2 2 3 3 2 2" xfId="14231" xr:uid="{242F151B-1300-428C-8AA6-A84F26A62400}"/>
    <cellStyle name="Comma 2 2 2 5 2 2 3 3 2 2 2" xfId="29591" xr:uid="{18BC07F5-2943-44E1-BB34-BF2A6A5A527D}"/>
    <cellStyle name="Comma 2 2 2 5 2 2 3 3 2 3" xfId="21911" xr:uid="{04A3BFC3-0048-41AD-B226-EBFFE5A5561D}"/>
    <cellStyle name="Comma 2 2 2 5 2 2 3 3 3" xfId="10391" xr:uid="{CAA3D839-11D4-4F7C-A657-E41E6FD6628A}"/>
    <cellStyle name="Comma 2 2 2 5 2 2 3 3 3 2" xfId="25751" xr:uid="{DE01ED8B-56A0-410B-8DF2-39723EA315A7}"/>
    <cellStyle name="Comma 2 2 2 5 2 2 3 3 4" xfId="18071" xr:uid="{8D7CD52C-BBC2-48D6-9617-561BBF3862AC}"/>
    <cellStyle name="Comma 2 2 2 5 2 2 3 4" xfId="4631" xr:uid="{24136FC3-7E20-4FB7-A00B-842AD6CE9985}"/>
    <cellStyle name="Comma 2 2 2 5 2 2 3 4 2" xfId="12311" xr:uid="{0FCB0F40-A462-49CE-BB48-E2FC38B9ED2B}"/>
    <cellStyle name="Comma 2 2 2 5 2 2 3 4 2 2" xfId="27671" xr:uid="{A78BA4C7-D39B-42F6-9E63-B6BBE92C6A97}"/>
    <cellStyle name="Comma 2 2 2 5 2 2 3 4 3" xfId="19991" xr:uid="{64227468-017D-4013-B7E3-0AB6316BCEC5}"/>
    <cellStyle name="Comma 2 2 2 5 2 2 3 5" xfId="8471" xr:uid="{81D1E63B-251A-4D0E-B8A3-6684D883EBA9}"/>
    <cellStyle name="Comma 2 2 2 5 2 2 3 5 2" xfId="23831" xr:uid="{58275D6F-5462-46DA-9667-405751EFE7E8}"/>
    <cellStyle name="Comma 2 2 2 5 2 2 3 6" xfId="16151" xr:uid="{445E832B-4122-4CAB-B08D-8F9AC054069E}"/>
    <cellStyle name="Comma 2 2 2 5 2 2 4" xfId="1271" xr:uid="{3ECC9749-5B16-467D-849E-CD09E087BDC5}"/>
    <cellStyle name="Comma 2 2 2 5 2 2 4 2" xfId="3191" xr:uid="{5FDF4244-2DFC-4F3A-9518-7E3FC35FF956}"/>
    <cellStyle name="Comma 2 2 2 5 2 2 4 2 2" xfId="7031" xr:uid="{F925942A-59B8-411B-B104-219E2330C4B3}"/>
    <cellStyle name="Comma 2 2 2 5 2 2 4 2 2 2" xfId="14711" xr:uid="{86EA5C94-CEBF-4623-BCAD-BAF8AE106819}"/>
    <cellStyle name="Comma 2 2 2 5 2 2 4 2 2 2 2" xfId="30071" xr:uid="{5316E61C-ADFE-493F-A7E0-DFA3E651752E}"/>
    <cellStyle name="Comma 2 2 2 5 2 2 4 2 2 3" xfId="22391" xr:uid="{A9EE9302-4A88-4887-A3A0-CBAB66AB67CB}"/>
    <cellStyle name="Comma 2 2 2 5 2 2 4 2 3" xfId="10871" xr:uid="{AF5B032D-3C6C-4049-B34D-289D1F258B6A}"/>
    <cellStyle name="Comma 2 2 2 5 2 2 4 2 3 2" xfId="26231" xr:uid="{1858F0CF-4538-4B1C-85B5-26CDDDF1929A}"/>
    <cellStyle name="Comma 2 2 2 5 2 2 4 2 4" xfId="18551" xr:uid="{679E227F-A077-4380-ADE3-D42D5B0BBA76}"/>
    <cellStyle name="Comma 2 2 2 5 2 2 4 3" xfId="5111" xr:uid="{D9105B00-0C98-4386-9126-3488D0A64F5A}"/>
    <cellStyle name="Comma 2 2 2 5 2 2 4 3 2" xfId="12791" xr:uid="{7A9BA983-6272-43EA-A3B3-163F08B4BEBF}"/>
    <cellStyle name="Comma 2 2 2 5 2 2 4 3 2 2" xfId="28151" xr:uid="{4E43B222-41FF-43F8-835F-9BFF66BA9F3B}"/>
    <cellStyle name="Comma 2 2 2 5 2 2 4 3 3" xfId="20471" xr:uid="{A5043BC9-7C77-45A5-9916-58CA48A9B713}"/>
    <cellStyle name="Comma 2 2 2 5 2 2 4 4" xfId="8951" xr:uid="{D7F886E2-59D0-4ADC-8B30-748E46BC940E}"/>
    <cellStyle name="Comma 2 2 2 5 2 2 4 4 2" xfId="24311" xr:uid="{B7B6BED2-6A6A-4BAE-ABD5-A82292B82D11}"/>
    <cellStyle name="Comma 2 2 2 5 2 2 4 5" xfId="16631" xr:uid="{F193545C-B896-42DF-9FAD-3FC4AB851ACC}"/>
    <cellStyle name="Comma 2 2 2 5 2 2 5" xfId="2231" xr:uid="{290430E7-C35F-4E9C-A795-5449D08FFDCE}"/>
    <cellStyle name="Comma 2 2 2 5 2 2 5 2" xfId="6071" xr:uid="{C5756AEE-AAA6-4F0F-A223-1C318D9DEB16}"/>
    <cellStyle name="Comma 2 2 2 5 2 2 5 2 2" xfId="13751" xr:uid="{ED447522-630D-45F9-B18F-475947BC8E58}"/>
    <cellStyle name="Comma 2 2 2 5 2 2 5 2 2 2" xfId="29111" xr:uid="{3861FC6B-91F6-4808-86C3-A4DC294E4459}"/>
    <cellStyle name="Comma 2 2 2 5 2 2 5 2 3" xfId="21431" xr:uid="{24A7E9A2-724B-4CC2-AC3B-2C5CB73F7E65}"/>
    <cellStyle name="Comma 2 2 2 5 2 2 5 3" xfId="9911" xr:uid="{825ABE63-E64D-438A-91E5-2131B9220210}"/>
    <cellStyle name="Comma 2 2 2 5 2 2 5 3 2" xfId="25271" xr:uid="{BCA54EC4-7C2D-4436-A4C7-248C8D80618A}"/>
    <cellStyle name="Comma 2 2 2 5 2 2 5 4" xfId="17591" xr:uid="{D74AB3A2-665C-4096-8DDE-8201CABB3883}"/>
    <cellStyle name="Comma 2 2 2 5 2 2 6" xfId="4151" xr:uid="{3F08CA1B-FEF2-4182-86E2-967AC2AF0F41}"/>
    <cellStyle name="Comma 2 2 2 5 2 2 6 2" xfId="11831" xr:uid="{BE33BDD6-DBB6-4636-AA4B-A8CB65533B85}"/>
    <cellStyle name="Comma 2 2 2 5 2 2 6 2 2" xfId="27191" xr:uid="{0FCBB24D-EBD8-47BF-856F-D6C643DED3A4}"/>
    <cellStyle name="Comma 2 2 2 5 2 2 6 3" xfId="19511" xr:uid="{F48F0287-F96A-42C3-BDCB-C9D5F948C0D5}"/>
    <cellStyle name="Comma 2 2 2 5 2 2 7" xfId="7991" xr:uid="{4A14DC25-0C39-432C-B6AD-40522F3AB5A6}"/>
    <cellStyle name="Comma 2 2 2 5 2 2 7 2" xfId="23351" xr:uid="{DDE2779E-6896-46C3-9FBC-2E77F5654F5E}"/>
    <cellStyle name="Comma 2 2 2 5 2 2 8" xfId="15671" xr:uid="{5A988495-F2E4-483A-8C4E-EF0DAA2AB595}"/>
    <cellStyle name="Comma 2 2 2 5 2 3" xfId="431" xr:uid="{512FEB96-2873-49E9-853D-A1F2322D2DBD}"/>
    <cellStyle name="Comma 2 2 2 5 2 3 2" xfId="911" xr:uid="{8DCB9AD5-C8B9-42F3-ABE0-C8911CC37C22}"/>
    <cellStyle name="Comma 2 2 2 5 2 3 2 2" xfId="1871" xr:uid="{57C3A8A7-41C1-467B-94F8-0D66974E6237}"/>
    <cellStyle name="Comma 2 2 2 5 2 3 2 2 2" xfId="3791" xr:uid="{0211559B-2880-437D-9995-BC82020781DB}"/>
    <cellStyle name="Comma 2 2 2 5 2 3 2 2 2 2" xfId="7631" xr:uid="{1AE1DAB4-AF82-4725-A664-971B8AEFA92E}"/>
    <cellStyle name="Comma 2 2 2 5 2 3 2 2 2 2 2" xfId="15311" xr:uid="{DA8AF33D-BFC3-445A-AE1D-66EB6347D8A0}"/>
    <cellStyle name="Comma 2 2 2 5 2 3 2 2 2 2 2 2" xfId="30671" xr:uid="{BC30230B-958E-444D-AC19-B7BB8CBAD642}"/>
    <cellStyle name="Comma 2 2 2 5 2 3 2 2 2 2 3" xfId="22991" xr:uid="{8DCF81A8-08B7-4D9B-BAAD-7CCCF614A78D}"/>
    <cellStyle name="Comma 2 2 2 5 2 3 2 2 2 3" xfId="11471" xr:uid="{11FAB440-8502-41FB-B707-17520E10845D}"/>
    <cellStyle name="Comma 2 2 2 5 2 3 2 2 2 3 2" xfId="26831" xr:uid="{27845B9A-4481-4167-B0BC-16AB1ADE4EA2}"/>
    <cellStyle name="Comma 2 2 2 5 2 3 2 2 2 4" xfId="19151" xr:uid="{9232C514-AC49-4570-9ECA-5D68BAB88A3A}"/>
    <cellStyle name="Comma 2 2 2 5 2 3 2 2 3" xfId="5711" xr:uid="{DE257241-966F-4629-8C65-A4D97C2AE54B}"/>
    <cellStyle name="Comma 2 2 2 5 2 3 2 2 3 2" xfId="13391" xr:uid="{C380F55B-AA60-451B-8F29-B521FA418900}"/>
    <cellStyle name="Comma 2 2 2 5 2 3 2 2 3 2 2" xfId="28751" xr:uid="{8ED8F169-3255-4A29-9268-7860A94B9308}"/>
    <cellStyle name="Comma 2 2 2 5 2 3 2 2 3 3" xfId="21071" xr:uid="{0B3518C9-BEC8-46DB-9378-97E8561A5C96}"/>
    <cellStyle name="Comma 2 2 2 5 2 3 2 2 4" xfId="9551" xr:uid="{CA3CB471-4C6A-4EB4-A7DE-C8B70D3C303F}"/>
    <cellStyle name="Comma 2 2 2 5 2 3 2 2 4 2" xfId="24911" xr:uid="{B2AFBF90-48DE-4311-AB61-BE0B9731FC91}"/>
    <cellStyle name="Comma 2 2 2 5 2 3 2 2 5" xfId="17231" xr:uid="{6AAF05B5-0FFF-4593-A35A-918AE0735218}"/>
    <cellStyle name="Comma 2 2 2 5 2 3 2 3" xfId="2831" xr:uid="{64E13560-39A1-4D8A-89AC-CADC4790C7FF}"/>
    <cellStyle name="Comma 2 2 2 5 2 3 2 3 2" xfId="6671" xr:uid="{3169A5BA-4D5D-401B-8431-FA66AD0ED2D0}"/>
    <cellStyle name="Comma 2 2 2 5 2 3 2 3 2 2" xfId="14351" xr:uid="{31B38799-7322-404E-8ED1-589AB8639649}"/>
    <cellStyle name="Comma 2 2 2 5 2 3 2 3 2 2 2" xfId="29711" xr:uid="{7E64F320-9D4E-4FA5-8678-90A13CBECB19}"/>
    <cellStyle name="Comma 2 2 2 5 2 3 2 3 2 3" xfId="22031" xr:uid="{1FA22B3F-5CA4-4075-865E-B56B8FBCC295}"/>
    <cellStyle name="Comma 2 2 2 5 2 3 2 3 3" xfId="10511" xr:uid="{473E8C2E-F8FC-4FA1-B62B-51FD245FDF42}"/>
    <cellStyle name="Comma 2 2 2 5 2 3 2 3 3 2" xfId="25871" xr:uid="{E5902069-5029-4906-8421-871BB4F6388F}"/>
    <cellStyle name="Comma 2 2 2 5 2 3 2 3 4" xfId="18191" xr:uid="{A0DEB2DB-8E44-410F-835B-9A173F8B2BD0}"/>
    <cellStyle name="Comma 2 2 2 5 2 3 2 4" xfId="4751" xr:uid="{945169C2-A2B5-4CD4-AB6E-4EF16C9662C7}"/>
    <cellStyle name="Comma 2 2 2 5 2 3 2 4 2" xfId="12431" xr:uid="{7A262108-A276-4853-B5B5-4F9DC70D7EA4}"/>
    <cellStyle name="Comma 2 2 2 5 2 3 2 4 2 2" xfId="27791" xr:uid="{29FF840B-B726-411F-BF38-280990E48A13}"/>
    <cellStyle name="Comma 2 2 2 5 2 3 2 4 3" xfId="20111" xr:uid="{4124D81B-926E-4807-A299-D5BF2FFAD54B}"/>
    <cellStyle name="Comma 2 2 2 5 2 3 2 5" xfId="8591" xr:uid="{C4FF28EA-0C81-42B0-9763-4E70F7848D00}"/>
    <cellStyle name="Comma 2 2 2 5 2 3 2 5 2" xfId="23951" xr:uid="{7D84CD20-B271-467A-9CBC-D90834B41660}"/>
    <cellStyle name="Comma 2 2 2 5 2 3 2 6" xfId="16271" xr:uid="{345C925A-1767-4965-9452-7757654A1478}"/>
    <cellStyle name="Comma 2 2 2 5 2 3 3" xfId="1391" xr:uid="{A21926AD-1F8C-4E6C-9847-07536E1A5CC0}"/>
    <cellStyle name="Comma 2 2 2 5 2 3 3 2" xfId="3311" xr:uid="{860865D5-356B-4359-A3B7-321600390F1A}"/>
    <cellStyle name="Comma 2 2 2 5 2 3 3 2 2" xfId="7151" xr:uid="{10302255-7055-4B45-913F-F211D0015E53}"/>
    <cellStyle name="Comma 2 2 2 5 2 3 3 2 2 2" xfId="14831" xr:uid="{5ABE19AD-A57C-47F7-92F5-280765830CEC}"/>
    <cellStyle name="Comma 2 2 2 5 2 3 3 2 2 2 2" xfId="30191" xr:uid="{39147DF0-1F75-4E7B-9641-2AA2137BFB38}"/>
    <cellStyle name="Comma 2 2 2 5 2 3 3 2 2 3" xfId="22511" xr:uid="{85A595D7-DF84-4854-A32B-24BBF1DF8B67}"/>
    <cellStyle name="Comma 2 2 2 5 2 3 3 2 3" xfId="10991" xr:uid="{550DC8F9-75C5-4A58-BE15-9D9206F92605}"/>
    <cellStyle name="Comma 2 2 2 5 2 3 3 2 3 2" xfId="26351" xr:uid="{C18E65AD-8DD1-4596-A33E-06D5B31A339E}"/>
    <cellStyle name="Comma 2 2 2 5 2 3 3 2 4" xfId="18671" xr:uid="{D99B7BA6-6413-4AE3-B9C5-DDCE04554670}"/>
    <cellStyle name="Comma 2 2 2 5 2 3 3 3" xfId="5231" xr:uid="{D02BE9A5-B907-4199-AF9E-76F591FFBF8B}"/>
    <cellStyle name="Comma 2 2 2 5 2 3 3 3 2" xfId="12911" xr:uid="{13B1CB13-A0B0-4761-A8DD-C1AAA4C81131}"/>
    <cellStyle name="Comma 2 2 2 5 2 3 3 3 2 2" xfId="28271" xr:uid="{98E8E238-98AC-4456-A576-E39BAFAFA849}"/>
    <cellStyle name="Comma 2 2 2 5 2 3 3 3 3" xfId="20591" xr:uid="{18B63BF9-EC64-46C1-95B6-FCD5C8888C36}"/>
    <cellStyle name="Comma 2 2 2 5 2 3 3 4" xfId="9071" xr:uid="{EDB4C57C-3527-467B-888D-73197386F18E}"/>
    <cellStyle name="Comma 2 2 2 5 2 3 3 4 2" xfId="24431" xr:uid="{B8DE2D0C-2F4F-4C4D-8592-54D24E6F7B18}"/>
    <cellStyle name="Comma 2 2 2 5 2 3 3 5" xfId="16751" xr:uid="{11F40C03-7F2F-4C1B-80F9-A30352CD2EE7}"/>
    <cellStyle name="Comma 2 2 2 5 2 3 4" xfId="2351" xr:uid="{F2915FAD-FDA0-42E9-ACC1-6FD26C260FC7}"/>
    <cellStyle name="Comma 2 2 2 5 2 3 4 2" xfId="6191" xr:uid="{253FD099-D7DF-4C0F-9726-F5E4DDF55577}"/>
    <cellStyle name="Comma 2 2 2 5 2 3 4 2 2" xfId="13871" xr:uid="{AEF9E9A7-382B-4FDF-89F6-01229FEEABE2}"/>
    <cellStyle name="Comma 2 2 2 5 2 3 4 2 2 2" xfId="29231" xr:uid="{EF20F56D-9200-497D-8D84-1B4C5A4369F8}"/>
    <cellStyle name="Comma 2 2 2 5 2 3 4 2 3" xfId="21551" xr:uid="{3444CFF5-4E39-481B-97B4-BAB1EB57FAA1}"/>
    <cellStyle name="Comma 2 2 2 5 2 3 4 3" xfId="10031" xr:uid="{8EC0F466-18C5-4089-B8D6-3332CCBEC014}"/>
    <cellStyle name="Comma 2 2 2 5 2 3 4 3 2" xfId="25391" xr:uid="{53D77D13-E841-4120-8598-C65122EEE4D4}"/>
    <cellStyle name="Comma 2 2 2 5 2 3 4 4" xfId="17711" xr:uid="{28FCF9AB-944E-415D-9393-F896E75957C7}"/>
    <cellStyle name="Comma 2 2 2 5 2 3 5" xfId="4271" xr:uid="{A7B408EB-BF92-44F8-B56C-D3F0CC6767FE}"/>
    <cellStyle name="Comma 2 2 2 5 2 3 5 2" xfId="11951" xr:uid="{F174C45E-21AE-4581-83CD-137F636B9794}"/>
    <cellStyle name="Comma 2 2 2 5 2 3 5 2 2" xfId="27311" xr:uid="{09BB47E7-BD78-43E0-AC44-F13F17AF4A6D}"/>
    <cellStyle name="Comma 2 2 2 5 2 3 5 3" xfId="19631" xr:uid="{BCFE22E4-E764-4568-A5E7-8DA5203DEE13}"/>
    <cellStyle name="Comma 2 2 2 5 2 3 6" xfId="8111" xr:uid="{99BB8A32-D8DE-4965-9A63-EF9B1D997A10}"/>
    <cellStyle name="Comma 2 2 2 5 2 3 6 2" xfId="23471" xr:uid="{9A450E2C-6C53-4852-AEFF-54E79EB297B0}"/>
    <cellStyle name="Comma 2 2 2 5 2 3 7" xfId="15791" xr:uid="{907EEB04-FBDB-4C57-8E5A-44D093BA80F6}"/>
    <cellStyle name="Comma 2 2 2 5 2 4" xfId="671" xr:uid="{0545A9A7-9A95-4D97-BD55-600ADDAD6B40}"/>
    <cellStyle name="Comma 2 2 2 5 2 4 2" xfId="1631" xr:uid="{DE19BF69-D263-4469-8345-B121FE528A8F}"/>
    <cellStyle name="Comma 2 2 2 5 2 4 2 2" xfId="3551" xr:uid="{314BFE8D-9576-44A6-8CE4-6AE9FC0A8C36}"/>
    <cellStyle name="Comma 2 2 2 5 2 4 2 2 2" xfId="7391" xr:uid="{CD93992A-6A7B-4643-96E1-BF33F5C976BB}"/>
    <cellStyle name="Comma 2 2 2 5 2 4 2 2 2 2" xfId="15071" xr:uid="{A4FD98F4-D3DC-4CBC-857A-6162659AD213}"/>
    <cellStyle name="Comma 2 2 2 5 2 4 2 2 2 2 2" xfId="30431" xr:uid="{F0AE3447-CBE6-4158-AB57-33563C84B37B}"/>
    <cellStyle name="Comma 2 2 2 5 2 4 2 2 2 3" xfId="22751" xr:uid="{5246EE16-09B6-4014-B0E1-FA719D21C615}"/>
    <cellStyle name="Comma 2 2 2 5 2 4 2 2 3" xfId="11231" xr:uid="{6282EA37-3E31-46A1-8984-E48B2A61331A}"/>
    <cellStyle name="Comma 2 2 2 5 2 4 2 2 3 2" xfId="26591" xr:uid="{82C66381-11B2-44C4-BB6E-A27CDE29A3A3}"/>
    <cellStyle name="Comma 2 2 2 5 2 4 2 2 4" xfId="18911" xr:uid="{75147604-59C0-4244-8545-EDC62265BC08}"/>
    <cellStyle name="Comma 2 2 2 5 2 4 2 3" xfId="5471" xr:uid="{1086FBE0-FC55-4E51-B455-8887900F6B48}"/>
    <cellStyle name="Comma 2 2 2 5 2 4 2 3 2" xfId="13151" xr:uid="{0A47247F-05C3-4F78-9E02-C1F8A3EFA1A7}"/>
    <cellStyle name="Comma 2 2 2 5 2 4 2 3 2 2" xfId="28511" xr:uid="{EC7F4E02-9756-4F6A-AEB8-57E601CBFEF3}"/>
    <cellStyle name="Comma 2 2 2 5 2 4 2 3 3" xfId="20831" xr:uid="{0386DE5E-B7B9-40E7-83E3-20AC39230F96}"/>
    <cellStyle name="Comma 2 2 2 5 2 4 2 4" xfId="9311" xr:uid="{CFFBE5E7-720F-4BAE-A15C-39876CD785EA}"/>
    <cellStyle name="Comma 2 2 2 5 2 4 2 4 2" xfId="24671" xr:uid="{EE55D21E-1CFA-48E4-B757-C88B53DAC0E1}"/>
    <cellStyle name="Comma 2 2 2 5 2 4 2 5" xfId="16991" xr:uid="{E8980AC0-ECE6-4004-A4DA-0D54854F0CCD}"/>
    <cellStyle name="Comma 2 2 2 5 2 4 3" xfId="2591" xr:uid="{A56432B1-30FE-4EEC-B1A3-5E80A5FC444A}"/>
    <cellStyle name="Comma 2 2 2 5 2 4 3 2" xfId="6431" xr:uid="{DB15A632-7B98-4536-9E41-922EDE78ED73}"/>
    <cellStyle name="Comma 2 2 2 5 2 4 3 2 2" xfId="14111" xr:uid="{ECB0829E-DDD8-45D6-B98E-12F761F24519}"/>
    <cellStyle name="Comma 2 2 2 5 2 4 3 2 2 2" xfId="29471" xr:uid="{C39E8C94-9039-4792-AFD7-D274AEDB754E}"/>
    <cellStyle name="Comma 2 2 2 5 2 4 3 2 3" xfId="21791" xr:uid="{B5299AD2-EE75-492E-BB77-3E92EDC3FACC}"/>
    <cellStyle name="Comma 2 2 2 5 2 4 3 3" xfId="10271" xr:uid="{7469F9F1-6B04-425A-841A-015460AAD187}"/>
    <cellStyle name="Comma 2 2 2 5 2 4 3 3 2" xfId="25631" xr:uid="{B462CC24-685B-4936-92D5-BFFF24FD627C}"/>
    <cellStyle name="Comma 2 2 2 5 2 4 3 4" xfId="17951" xr:uid="{3DE752D3-A96B-4598-914C-1863F1E4D7BF}"/>
    <cellStyle name="Comma 2 2 2 5 2 4 4" xfId="4511" xr:uid="{26D2797F-D931-4DDC-9E51-DB100BC6AB63}"/>
    <cellStyle name="Comma 2 2 2 5 2 4 4 2" xfId="12191" xr:uid="{C10BA846-6754-431C-BA47-B12361E57263}"/>
    <cellStyle name="Comma 2 2 2 5 2 4 4 2 2" xfId="27551" xr:uid="{459F3FEB-9214-4CDC-ABFF-DE23C950299F}"/>
    <cellStyle name="Comma 2 2 2 5 2 4 4 3" xfId="19871" xr:uid="{1F8F37E5-4736-4AFF-A7DF-62CDB8587009}"/>
    <cellStyle name="Comma 2 2 2 5 2 4 5" xfId="8351" xr:uid="{B98E088F-DB05-4452-8774-34C251820BFD}"/>
    <cellStyle name="Comma 2 2 2 5 2 4 5 2" xfId="23711" xr:uid="{14BF5A7D-C260-4F9C-9407-4D36A5A03264}"/>
    <cellStyle name="Comma 2 2 2 5 2 4 6" xfId="16031" xr:uid="{A36CC496-3A1F-4CE8-AD01-188AB34251AE}"/>
    <cellStyle name="Comma 2 2 2 5 2 5" xfId="1151" xr:uid="{BB2C535E-AC2B-4C05-A177-230F7AF84358}"/>
    <cellStyle name="Comma 2 2 2 5 2 5 2" xfId="3071" xr:uid="{B6C5D614-7286-4DC4-B480-1F66859497FA}"/>
    <cellStyle name="Comma 2 2 2 5 2 5 2 2" xfId="6911" xr:uid="{663B6CD8-A753-4C51-8D2D-0889F449A738}"/>
    <cellStyle name="Comma 2 2 2 5 2 5 2 2 2" xfId="14591" xr:uid="{C20177A9-011E-4E11-9A5A-8EC634A8113A}"/>
    <cellStyle name="Comma 2 2 2 5 2 5 2 2 2 2" xfId="29951" xr:uid="{4103CD8E-C3C4-4272-948A-B855936223AC}"/>
    <cellStyle name="Comma 2 2 2 5 2 5 2 2 3" xfId="22271" xr:uid="{3CAE97E5-334F-4180-957D-D0C5852D95A3}"/>
    <cellStyle name="Comma 2 2 2 5 2 5 2 3" xfId="10751" xr:uid="{3711265A-936C-445F-A031-E88FB1F644EA}"/>
    <cellStyle name="Comma 2 2 2 5 2 5 2 3 2" xfId="26111" xr:uid="{680F610A-F5BB-42BF-AF85-A1E71667D182}"/>
    <cellStyle name="Comma 2 2 2 5 2 5 2 4" xfId="18431" xr:uid="{2870DE07-10B5-488D-8784-89B1039B04A8}"/>
    <cellStyle name="Comma 2 2 2 5 2 5 3" xfId="4991" xr:uid="{CD3667DF-F2F0-420B-A076-DC0FB1CE7F53}"/>
    <cellStyle name="Comma 2 2 2 5 2 5 3 2" xfId="12671" xr:uid="{73937509-86B0-42FA-86AC-02EA7E303B18}"/>
    <cellStyle name="Comma 2 2 2 5 2 5 3 2 2" xfId="28031" xr:uid="{B5CD6090-6D38-4827-9B35-A7B4B144AB58}"/>
    <cellStyle name="Comma 2 2 2 5 2 5 3 3" xfId="20351" xr:uid="{9F62B36C-252A-45EE-84B6-D0AEFCC63859}"/>
    <cellStyle name="Comma 2 2 2 5 2 5 4" xfId="8831" xr:uid="{C809EF0E-8B26-4ADE-A568-5E70CE3B4ADA}"/>
    <cellStyle name="Comma 2 2 2 5 2 5 4 2" xfId="24191" xr:uid="{8A4FD3F7-DC39-4C5F-BBDF-67820F07F053}"/>
    <cellStyle name="Comma 2 2 2 5 2 5 5" xfId="16511" xr:uid="{49423BF8-FB35-4521-90A8-14AF91870F8F}"/>
    <cellStyle name="Comma 2 2 2 5 2 6" xfId="2111" xr:uid="{4613D684-8B02-42AA-B0A0-B7250D6B3808}"/>
    <cellStyle name="Comma 2 2 2 5 2 6 2" xfId="5951" xr:uid="{1794BBD0-BFA6-48CD-AED6-0C51C56F5AA3}"/>
    <cellStyle name="Comma 2 2 2 5 2 6 2 2" xfId="13631" xr:uid="{FFE263A8-F35D-4F48-B34A-2226EBF9C22B}"/>
    <cellStyle name="Comma 2 2 2 5 2 6 2 2 2" xfId="28991" xr:uid="{DC2F9A3E-D048-49ED-A908-A31945451740}"/>
    <cellStyle name="Comma 2 2 2 5 2 6 2 3" xfId="21311" xr:uid="{13A5616C-E256-4744-9954-0A7A406D792C}"/>
    <cellStyle name="Comma 2 2 2 5 2 6 3" xfId="9791" xr:uid="{B8C3914B-8AE1-4E96-8EE3-E0C13BCE1A06}"/>
    <cellStyle name="Comma 2 2 2 5 2 6 3 2" xfId="25151" xr:uid="{83D8D349-2090-4E99-9CBB-805DF2F937AC}"/>
    <cellStyle name="Comma 2 2 2 5 2 6 4" xfId="17471" xr:uid="{AA73C081-0A2D-442D-B8B1-0D2CE496261E}"/>
    <cellStyle name="Comma 2 2 2 5 2 7" xfId="4031" xr:uid="{F4776F11-716B-49CA-88F1-6F76B056974E}"/>
    <cellStyle name="Comma 2 2 2 5 2 7 2" xfId="11711" xr:uid="{3F225F52-AFDE-4EFD-BB51-F794BF454BAB}"/>
    <cellStyle name="Comma 2 2 2 5 2 7 2 2" xfId="27071" xr:uid="{5B2FD383-088C-4C6E-A5F6-36BC428422FB}"/>
    <cellStyle name="Comma 2 2 2 5 2 7 3" xfId="19391" xr:uid="{F87E55BB-42A1-46AC-BC2A-9EC925A56BD6}"/>
    <cellStyle name="Comma 2 2 2 5 2 8" xfId="7871" xr:uid="{25ECCACB-AC91-4A42-84F1-5DB3382B5298}"/>
    <cellStyle name="Comma 2 2 2 5 2 8 2" xfId="23231" xr:uid="{B3B42D11-1D0B-4E18-B8E1-9B447C1B7137}"/>
    <cellStyle name="Comma 2 2 2 5 2 9" xfId="15551" xr:uid="{2D504578-1093-47F3-95A5-C33CB8B62FBD}"/>
    <cellStyle name="Comma 2 2 2 5 3" xfId="251" xr:uid="{4874F16F-1D14-4968-B180-E7C05132AEE2}"/>
    <cellStyle name="Comma 2 2 2 5 3 2" xfId="491" xr:uid="{4010B593-9C82-44BC-AAB6-FEA52BF912DC}"/>
    <cellStyle name="Comma 2 2 2 5 3 2 2" xfId="971" xr:uid="{E542EDAA-3BD4-4E80-BAEF-9B0A730C3E2D}"/>
    <cellStyle name="Comma 2 2 2 5 3 2 2 2" xfId="1931" xr:uid="{4D724275-1D8C-4806-9F71-3936CA99FBF3}"/>
    <cellStyle name="Comma 2 2 2 5 3 2 2 2 2" xfId="3851" xr:uid="{9A1ABDF0-8FDE-4428-B870-4B08221ED68B}"/>
    <cellStyle name="Comma 2 2 2 5 3 2 2 2 2 2" xfId="7691" xr:uid="{6B12E452-D904-49F6-AE69-FB6C0909FBA0}"/>
    <cellStyle name="Comma 2 2 2 5 3 2 2 2 2 2 2" xfId="15371" xr:uid="{E9B5EDE1-4762-43F6-AEA3-AD574CDA7DFD}"/>
    <cellStyle name="Comma 2 2 2 5 3 2 2 2 2 2 2 2" xfId="30731" xr:uid="{A4FE6DC4-4121-4A20-AAA5-F34784B6DB78}"/>
    <cellStyle name="Comma 2 2 2 5 3 2 2 2 2 2 3" xfId="23051" xr:uid="{15F5ED12-A927-403D-B23F-3B03998839AA}"/>
    <cellStyle name="Comma 2 2 2 5 3 2 2 2 2 3" xfId="11531" xr:uid="{D8033A3E-A9E4-4BE9-BAA5-2A873333D38C}"/>
    <cellStyle name="Comma 2 2 2 5 3 2 2 2 2 3 2" xfId="26891" xr:uid="{28FBBEBA-5599-4E10-9696-C42B2B4C8B86}"/>
    <cellStyle name="Comma 2 2 2 5 3 2 2 2 2 4" xfId="19211" xr:uid="{6E2BE3FE-3647-4A5A-BBF6-573B2389DF18}"/>
    <cellStyle name="Comma 2 2 2 5 3 2 2 2 3" xfId="5771" xr:uid="{433FDBCD-2783-41CF-8572-4A57F2A2BAA4}"/>
    <cellStyle name="Comma 2 2 2 5 3 2 2 2 3 2" xfId="13451" xr:uid="{1969014E-B8A2-4C8B-A9BA-CDC6D1C3B176}"/>
    <cellStyle name="Comma 2 2 2 5 3 2 2 2 3 2 2" xfId="28811" xr:uid="{93D0EF33-6857-4609-92DD-3CC2954609EA}"/>
    <cellStyle name="Comma 2 2 2 5 3 2 2 2 3 3" xfId="21131" xr:uid="{DFFBA187-5208-4832-9BB9-4B731842EF7D}"/>
    <cellStyle name="Comma 2 2 2 5 3 2 2 2 4" xfId="9611" xr:uid="{6BD6A352-1F11-4C60-ADEE-0854A104B029}"/>
    <cellStyle name="Comma 2 2 2 5 3 2 2 2 4 2" xfId="24971" xr:uid="{FF8627BC-1943-4EC5-95CB-A732B5990B3F}"/>
    <cellStyle name="Comma 2 2 2 5 3 2 2 2 5" xfId="17291" xr:uid="{BCC6F65D-4EA2-4195-B3CB-3370C8A18E29}"/>
    <cellStyle name="Comma 2 2 2 5 3 2 2 3" xfId="2891" xr:uid="{8395F129-9428-42B1-BA6F-8E6CE775CC50}"/>
    <cellStyle name="Comma 2 2 2 5 3 2 2 3 2" xfId="6731" xr:uid="{E948C960-85F7-4540-A564-F4BD82D5A5E9}"/>
    <cellStyle name="Comma 2 2 2 5 3 2 2 3 2 2" xfId="14411" xr:uid="{EED69179-4EB1-48D2-9739-BEEFD8DEDD51}"/>
    <cellStyle name="Comma 2 2 2 5 3 2 2 3 2 2 2" xfId="29771" xr:uid="{95A6058E-171B-47A5-8175-C7D162586C65}"/>
    <cellStyle name="Comma 2 2 2 5 3 2 2 3 2 3" xfId="22091" xr:uid="{3B83863D-2F21-4D3B-9512-9E12B0725833}"/>
    <cellStyle name="Comma 2 2 2 5 3 2 2 3 3" xfId="10571" xr:uid="{65A7C82C-D22D-4E3E-B1B3-519DE46013BA}"/>
    <cellStyle name="Comma 2 2 2 5 3 2 2 3 3 2" xfId="25931" xr:uid="{221990A2-4DFA-4BB1-B697-777E6BAF9923}"/>
    <cellStyle name="Comma 2 2 2 5 3 2 2 3 4" xfId="18251" xr:uid="{D62A9929-B3E9-4D27-9F33-A0A833718CB4}"/>
    <cellStyle name="Comma 2 2 2 5 3 2 2 4" xfId="4811" xr:uid="{5E9FF4EA-F8A9-4CE0-AC4B-14A3AC1758BF}"/>
    <cellStyle name="Comma 2 2 2 5 3 2 2 4 2" xfId="12491" xr:uid="{EA99832B-BD5B-44C5-8B54-AB18F9CC01B0}"/>
    <cellStyle name="Comma 2 2 2 5 3 2 2 4 2 2" xfId="27851" xr:uid="{3CE9EF1B-66B7-4B1A-90E6-67948AF2279E}"/>
    <cellStyle name="Comma 2 2 2 5 3 2 2 4 3" xfId="20171" xr:uid="{A070B052-9C29-491C-B9D5-8413EC2E8C59}"/>
    <cellStyle name="Comma 2 2 2 5 3 2 2 5" xfId="8651" xr:uid="{512A5FAB-0016-4BA1-BDA6-2E80BE24E4FC}"/>
    <cellStyle name="Comma 2 2 2 5 3 2 2 5 2" xfId="24011" xr:uid="{C0F16A6B-EE6C-4115-AB34-FD3572D8BA16}"/>
    <cellStyle name="Comma 2 2 2 5 3 2 2 6" xfId="16331" xr:uid="{7483F544-512A-40FB-BAB0-6D37C188E8B7}"/>
    <cellStyle name="Comma 2 2 2 5 3 2 3" xfId="1451" xr:uid="{A5DB2AF8-B386-4162-8DC7-B444B79744EE}"/>
    <cellStyle name="Comma 2 2 2 5 3 2 3 2" xfId="3371" xr:uid="{9F9BA784-7B39-43D9-8754-1268FDC0DDF9}"/>
    <cellStyle name="Comma 2 2 2 5 3 2 3 2 2" xfId="7211" xr:uid="{F8DDED60-A098-43EC-A5B0-8819944C03AC}"/>
    <cellStyle name="Comma 2 2 2 5 3 2 3 2 2 2" xfId="14891" xr:uid="{69D5B1A3-807F-4FFE-9909-6E3BA0A235D9}"/>
    <cellStyle name="Comma 2 2 2 5 3 2 3 2 2 2 2" xfId="30251" xr:uid="{545801C6-120D-4E44-A955-8B3B293DD442}"/>
    <cellStyle name="Comma 2 2 2 5 3 2 3 2 2 3" xfId="22571" xr:uid="{4B82F793-C94E-4A5B-A489-830FD78884AA}"/>
    <cellStyle name="Comma 2 2 2 5 3 2 3 2 3" xfId="11051" xr:uid="{A4DF9A8F-FB95-4E5A-85C4-258D2570569F}"/>
    <cellStyle name="Comma 2 2 2 5 3 2 3 2 3 2" xfId="26411" xr:uid="{37EE45CE-4D68-42E7-8FE5-A1446955889A}"/>
    <cellStyle name="Comma 2 2 2 5 3 2 3 2 4" xfId="18731" xr:uid="{6D892CF4-41F4-47F8-B547-6A7EFAF53943}"/>
    <cellStyle name="Comma 2 2 2 5 3 2 3 3" xfId="5291" xr:uid="{0EF26F8A-191C-4FD5-A28D-40F0F9D55FF0}"/>
    <cellStyle name="Comma 2 2 2 5 3 2 3 3 2" xfId="12971" xr:uid="{B2EF1202-7532-493E-9EE7-9D40E002AA55}"/>
    <cellStyle name="Comma 2 2 2 5 3 2 3 3 2 2" xfId="28331" xr:uid="{37658975-3F88-4270-9E52-AA6F787425B1}"/>
    <cellStyle name="Comma 2 2 2 5 3 2 3 3 3" xfId="20651" xr:uid="{28F4494A-55F0-4921-B7DA-2B919DAA999A}"/>
    <cellStyle name="Comma 2 2 2 5 3 2 3 4" xfId="9131" xr:uid="{B75DE60D-1C82-4B26-92C0-27DE7201B2DC}"/>
    <cellStyle name="Comma 2 2 2 5 3 2 3 4 2" xfId="24491" xr:uid="{1B72C2DD-4542-465C-A64E-CC499B17E6F1}"/>
    <cellStyle name="Comma 2 2 2 5 3 2 3 5" xfId="16811" xr:uid="{4F69C0F4-2068-4661-B4DB-FCA8DE7ED303}"/>
    <cellStyle name="Comma 2 2 2 5 3 2 4" xfId="2411" xr:uid="{ACDA7274-BEF2-4C9F-BC28-B8476E3AF80E}"/>
    <cellStyle name="Comma 2 2 2 5 3 2 4 2" xfId="6251" xr:uid="{AF441757-DA98-46F2-9D0B-0D3F05BC4F94}"/>
    <cellStyle name="Comma 2 2 2 5 3 2 4 2 2" xfId="13931" xr:uid="{B7A2E7CB-B7D7-4D9A-8AF8-AA8EC42F1E8B}"/>
    <cellStyle name="Comma 2 2 2 5 3 2 4 2 2 2" xfId="29291" xr:uid="{4CCA487D-A7F1-49E8-BF12-3AD4180604F8}"/>
    <cellStyle name="Comma 2 2 2 5 3 2 4 2 3" xfId="21611" xr:uid="{CC025D12-E5BC-433F-BBA9-1637D92DE1DB}"/>
    <cellStyle name="Comma 2 2 2 5 3 2 4 3" xfId="10091" xr:uid="{2D0F99B0-EAD1-4CCA-854F-2F2DE73A60D7}"/>
    <cellStyle name="Comma 2 2 2 5 3 2 4 3 2" xfId="25451" xr:uid="{984FEE95-B595-4064-9426-A54F4E138374}"/>
    <cellStyle name="Comma 2 2 2 5 3 2 4 4" xfId="17771" xr:uid="{DBC749F4-213B-47C2-B1CD-528372000D80}"/>
    <cellStyle name="Comma 2 2 2 5 3 2 5" xfId="4331" xr:uid="{1275CEBE-8CE3-461D-B48D-6B65E7421AB8}"/>
    <cellStyle name="Comma 2 2 2 5 3 2 5 2" xfId="12011" xr:uid="{30FA033E-2945-4437-8058-686256B48E06}"/>
    <cellStyle name="Comma 2 2 2 5 3 2 5 2 2" xfId="27371" xr:uid="{C0CFBC2A-902D-4D09-B962-2E87BCE3579C}"/>
    <cellStyle name="Comma 2 2 2 5 3 2 5 3" xfId="19691" xr:uid="{7C8CBBFA-634A-4705-B422-979F92A1DA46}"/>
    <cellStyle name="Comma 2 2 2 5 3 2 6" xfId="8171" xr:uid="{7B8435B1-ECFA-4285-8E62-3465F94DD78C}"/>
    <cellStyle name="Comma 2 2 2 5 3 2 6 2" xfId="23531" xr:uid="{0A2F302D-3733-493E-8765-60432260FEF2}"/>
    <cellStyle name="Comma 2 2 2 5 3 2 7" xfId="15851" xr:uid="{BAF8E4D6-6241-4F65-BE88-F550B845CE0B}"/>
    <cellStyle name="Comma 2 2 2 5 3 3" xfId="731" xr:uid="{F496B1C7-BE46-4D1F-9539-062799F80685}"/>
    <cellStyle name="Comma 2 2 2 5 3 3 2" xfId="1691" xr:uid="{B80587FD-CB02-4075-8078-F893C8637FE7}"/>
    <cellStyle name="Comma 2 2 2 5 3 3 2 2" xfId="3611" xr:uid="{F9B7D280-379B-42CC-9709-EE712C37A4EC}"/>
    <cellStyle name="Comma 2 2 2 5 3 3 2 2 2" xfId="7451" xr:uid="{941510D5-6280-411F-BDC1-CDFF588EEE69}"/>
    <cellStyle name="Comma 2 2 2 5 3 3 2 2 2 2" xfId="15131" xr:uid="{9E78DB2C-365C-44AB-8916-960483A323E0}"/>
    <cellStyle name="Comma 2 2 2 5 3 3 2 2 2 2 2" xfId="30491" xr:uid="{03ED0414-CA34-4AC9-9472-B0859EFAB402}"/>
    <cellStyle name="Comma 2 2 2 5 3 3 2 2 2 3" xfId="22811" xr:uid="{CC877132-A5C1-4414-9494-49EA74FEC2E2}"/>
    <cellStyle name="Comma 2 2 2 5 3 3 2 2 3" xfId="11291" xr:uid="{9DC82A0F-E608-47C5-9CED-130867C0139D}"/>
    <cellStyle name="Comma 2 2 2 5 3 3 2 2 3 2" xfId="26651" xr:uid="{2F6739D5-5B23-4D38-9006-F5586E3E26EE}"/>
    <cellStyle name="Comma 2 2 2 5 3 3 2 2 4" xfId="18971" xr:uid="{4F8A0A4E-85D4-4D96-A475-6E8243EC78A6}"/>
    <cellStyle name="Comma 2 2 2 5 3 3 2 3" xfId="5531" xr:uid="{0E694F8F-7867-44E7-AF03-F7389696E631}"/>
    <cellStyle name="Comma 2 2 2 5 3 3 2 3 2" xfId="13211" xr:uid="{00021BAB-455C-4008-8FC2-24EB3E5AA675}"/>
    <cellStyle name="Comma 2 2 2 5 3 3 2 3 2 2" xfId="28571" xr:uid="{4EE4305F-D2BA-4E77-BF4E-16A245304728}"/>
    <cellStyle name="Comma 2 2 2 5 3 3 2 3 3" xfId="20891" xr:uid="{29DAD994-B199-4D24-8CAB-0BECD724CA5E}"/>
    <cellStyle name="Comma 2 2 2 5 3 3 2 4" xfId="9371" xr:uid="{B6A605AD-9EBF-49AC-BAA5-31274655C2CB}"/>
    <cellStyle name="Comma 2 2 2 5 3 3 2 4 2" xfId="24731" xr:uid="{52961241-CCDE-4F5A-B817-FEEBB402DB57}"/>
    <cellStyle name="Comma 2 2 2 5 3 3 2 5" xfId="17051" xr:uid="{E3D7813A-1B3B-46C4-BE25-06142A94C706}"/>
    <cellStyle name="Comma 2 2 2 5 3 3 3" xfId="2651" xr:uid="{AAD60C20-3C5C-441E-A91D-2A5527A0895A}"/>
    <cellStyle name="Comma 2 2 2 5 3 3 3 2" xfId="6491" xr:uid="{E7B6884C-3F2D-4C9F-AD25-829DF856AFD5}"/>
    <cellStyle name="Comma 2 2 2 5 3 3 3 2 2" xfId="14171" xr:uid="{975ECC36-E982-41AE-B975-6DEC1714E66C}"/>
    <cellStyle name="Comma 2 2 2 5 3 3 3 2 2 2" xfId="29531" xr:uid="{B645DC0D-2925-4E5E-817F-26B645B9B533}"/>
    <cellStyle name="Comma 2 2 2 5 3 3 3 2 3" xfId="21851" xr:uid="{8DABBD84-D3A5-4624-AA60-7190773CAF26}"/>
    <cellStyle name="Comma 2 2 2 5 3 3 3 3" xfId="10331" xr:uid="{F5E56604-B11D-4709-BF1F-A3DF1530250C}"/>
    <cellStyle name="Comma 2 2 2 5 3 3 3 3 2" xfId="25691" xr:uid="{6EA44E57-574E-43A7-8901-79328DABB09A}"/>
    <cellStyle name="Comma 2 2 2 5 3 3 3 4" xfId="18011" xr:uid="{F7D56B4D-7CB4-499D-AEF9-66648490E5DA}"/>
    <cellStyle name="Comma 2 2 2 5 3 3 4" xfId="4571" xr:uid="{3C691C8A-1A69-498D-BE3C-F9C415781965}"/>
    <cellStyle name="Comma 2 2 2 5 3 3 4 2" xfId="12251" xr:uid="{6CB5F50C-1D26-474C-8BEF-E847ED0CCB48}"/>
    <cellStyle name="Comma 2 2 2 5 3 3 4 2 2" xfId="27611" xr:uid="{30641E51-FC74-41D0-B6E4-DC49D7EACF88}"/>
    <cellStyle name="Comma 2 2 2 5 3 3 4 3" xfId="19931" xr:uid="{62CABE1F-A88A-4337-92C8-056C80D43FDA}"/>
    <cellStyle name="Comma 2 2 2 5 3 3 5" xfId="8411" xr:uid="{F9AFC62F-B637-426F-B251-A770DE26AA4E}"/>
    <cellStyle name="Comma 2 2 2 5 3 3 5 2" xfId="23771" xr:uid="{70CFDF2D-C16B-4626-87A8-304BDD0FE042}"/>
    <cellStyle name="Comma 2 2 2 5 3 3 6" xfId="16091" xr:uid="{3AA38456-C22B-4109-8078-FF69B6D7FF80}"/>
    <cellStyle name="Comma 2 2 2 5 3 4" xfId="1211" xr:uid="{C6B78104-1316-4508-9DFA-89B27C6533B7}"/>
    <cellStyle name="Comma 2 2 2 5 3 4 2" xfId="3131" xr:uid="{7C2B3F87-00D0-4690-804D-98E53A762C7E}"/>
    <cellStyle name="Comma 2 2 2 5 3 4 2 2" xfId="6971" xr:uid="{8A1A6851-9657-4F7B-BC65-DB6B14E7F4B3}"/>
    <cellStyle name="Comma 2 2 2 5 3 4 2 2 2" xfId="14651" xr:uid="{F1ACDBFE-782F-4AC0-BEFC-14F069BCA9F4}"/>
    <cellStyle name="Comma 2 2 2 5 3 4 2 2 2 2" xfId="30011" xr:uid="{ED07E1F3-479C-4024-A2C6-B6A630E5A711}"/>
    <cellStyle name="Comma 2 2 2 5 3 4 2 2 3" xfId="22331" xr:uid="{6AB7CF22-96E1-42FF-9105-78D059A43E73}"/>
    <cellStyle name="Comma 2 2 2 5 3 4 2 3" xfId="10811" xr:uid="{FDDFAB58-C7EA-4435-882F-487E269415EB}"/>
    <cellStyle name="Comma 2 2 2 5 3 4 2 3 2" xfId="26171" xr:uid="{CA77CB19-B595-4526-993B-EE6C3DA682A3}"/>
    <cellStyle name="Comma 2 2 2 5 3 4 2 4" xfId="18491" xr:uid="{4065460D-8ABE-4C3C-A053-522003E435D1}"/>
    <cellStyle name="Comma 2 2 2 5 3 4 3" xfId="5051" xr:uid="{E5443945-C2C6-428F-8173-3DCE82CA1A9C}"/>
    <cellStyle name="Comma 2 2 2 5 3 4 3 2" xfId="12731" xr:uid="{2664FAFC-498A-498B-B48E-7BC42E89E3FC}"/>
    <cellStyle name="Comma 2 2 2 5 3 4 3 2 2" xfId="28091" xr:uid="{C15E217E-33CE-40F8-9282-4219A5E40D0F}"/>
    <cellStyle name="Comma 2 2 2 5 3 4 3 3" xfId="20411" xr:uid="{5FACE391-8958-47F3-88EE-00BC52CCB53A}"/>
    <cellStyle name="Comma 2 2 2 5 3 4 4" xfId="8891" xr:uid="{A7BFDF17-0EE6-432E-8328-2E34052C948C}"/>
    <cellStyle name="Comma 2 2 2 5 3 4 4 2" xfId="24251" xr:uid="{DA875468-5880-4435-8E4B-8EC4EA6A3263}"/>
    <cellStyle name="Comma 2 2 2 5 3 4 5" xfId="16571" xr:uid="{2AAB0ADD-34B6-4E2E-B958-F23EAFFEC04E}"/>
    <cellStyle name="Comma 2 2 2 5 3 5" xfId="2171" xr:uid="{9C4A8122-45AD-4086-A64B-0BFF9084D794}"/>
    <cellStyle name="Comma 2 2 2 5 3 5 2" xfId="6011" xr:uid="{A3DA3523-EDC2-4AF4-82B0-089775EF0425}"/>
    <cellStyle name="Comma 2 2 2 5 3 5 2 2" xfId="13691" xr:uid="{AACAA114-F404-4ED3-AF90-16D5C0FFF5FE}"/>
    <cellStyle name="Comma 2 2 2 5 3 5 2 2 2" xfId="29051" xr:uid="{4B46239E-796C-44FD-9B19-27DF86C63946}"/>
    <cellStyle name="Comma 2 2 2 5 3 5 2 3" xfId="21371" xr:uid="{4735EE6C-AC67-402D-87DA-AD225AFAD9BC}"/>
    <cellStyle name="Comma 2 2 2 5 3 5 3" xfId="9851" xr:uid="{97D09313-22A2-4F06-974A-927B70E915BA}"/>
    <cellStyle name="Comma 2 2 2 5 3 5 3 2" xfId="25211" xr:uid="{FAC6B06C-1F9D-4B49-8021-DC50D4C41AD4}"/>
    <cellStyle name="Comma 2 2 2 5 3 5 4" xfId="17531" xr:uid="{5704CD66-903B-403E-AB77-0F414288C93A}"/>
    <cellStyle name="Comma 2 2 2 5 3 6" xfId="4091" xr:uid="{C13B60CF-ECD7-4A22-9CC3-9BC89EB49B14}"/>
    <cellStyle name="Comma 2 2 2 5 3 6 2" xfId="11771" xr:uid="{8F45AAF9-2951-41AA-92C8-2325172A8C0D}"/>
    <cellStyle name="Comma 2 2 2 5 3 6 2 2" xfId="27131" xr:uid="{D5F40E38-E9E7-4579-927A-F1250CA7A16D}"/>
    <cellStyle name="Comma 2 2 2 5 3 6 3" xfId="19451" xr:uid="{B169AC10-94DB-4F07-9A25-6F3CEED96A2A}"/>
    <cellStyle name="Comma 2 2 2 5 3 7" xfId="7931" xr:uid="{68F71A44-6498-44BE-962F-9235016B6437}"/>
    <cellStyle name="Comma 2 2 2 5 3 7 2" xfId="23291" xr:uid="{A04EDBE9-B266-4920-88A1-0DC3725E476F}"/>
    <cellStyle name="Comma 2 2 2 5 3 8" xfId="15611" xr:uid="{EEC53322-6FBE-4132-B122-8F32DC8E6ED8}"/>
    <cellStyle name="Comma 2 2 2 5 4" xfId="371" xr:uid="{122BF347-9723-40C1-9A0D-B4D02344CC47}"/>
    <cellStyle name="Comma 2 2 2 5 4 2" xfId="851" xr:uid="{30457458-7DBD-455F-8F52-09FD168F3056}"/>
    <cellStyle name="Comma 2 2 2 5 4 2 2" xfId="1811" xr:uid="{7D39673A-1ECD-4547-809F-057CED6B2843}"/>
    <cellStyle name="Comma 2 2 2 5 4 2 2 2" xfId="3731" xr:uid="{F63BE5EA-9065-4F58-83C8-C26AEDAD80AF}"/>
    <cellStyle name="Comma 2 2 2 5 4 2 2 2 2" xfId="7571" xr:uid="{55489C6B-D6C3-4C7A-BA3F-53D2CE650339}"/>
    <cellStyle name="Comma 2 2 2 5 4 2 2 2 2 2" xfId="15251" xr:uid="{E20E1D0E-A50D-4E06-BF7F-D016094FE607}"/>
    <cellStyle name="Comma 2 2 2 5 4 2 2 2 2 2 2" xfId="30611" xr:uid="{195BFC5A-8E7E-4923-9BD7-B061EFE246B2}"/>
    <cellStyle name="Comma 2 2 2 5 4 2 2 2 2 3" xfId="22931" xr:uid="{38560EA9-57BE-4C93-B631-2D58D7FBB64E}"/>
    <cellStyle name="Comma 2 2 2 5 4 2 2 2 3" xfId="11411" xr:uid="{36D023ED-A17F-49EE-928C-DB0E209F59DC}"/>
    <cellStyle name="Comma 2 2 2 5 4 2 2 2 3 2" xfId="26771" xr:uid="{C0DE9257-FA51-43C0-90BD-292C86C78580}"/>
    <cellStyle name="Comma 2 2 2 5 4 2 2 2 4" xfId="19091" xr:uid="{72787F8B-5916-4EE5-9AC0-A17D8A063EBA}"/>
    <cellStyle name="Comma 2 2 2 5 4 2 2 3" xfId="5651" xr:uid="{40256AF0-620D-46F2-B65E-175FAA28332C}"/>
    <cellStyle name="Comma 2 2 2 5 4 2 2 3 2" xfId="13331" xr:uid="{00449EE9-9A64-44FA-BACE-0A97621BE0A3}"/>
    <cellStyle name="Comma 2 2 2 5 4 2 2 3 2 2" xfId="28691" xr:uid="{30080D6F-2085-4A33-B9E5-8E195A7382AD}"/>
    <cellStyle name="Comma 2 2 2 5 4 2 2 3 3" xfId="21011" xr:uid="{A0EF89E8-F37F-4213-BE80-9E8AD1CFFEE5}"/>
    <cellStyle name="Comma 2 2 2 5 4 2 2 4" xfId="9491" xr:uid="{27BBC724-1137-4F4D-B223-A6953E3CC804}"/>
    <cellStyle name="Comma 2 2 2 5 4 2 2 4 2" xfId="24851" xr:uid="{C6F746BA-5BBA-4F8C-961F-668E1DC70D6D}"/>
    <cellStyle name="Comma 2 2 2 5 4 2 2 5" xfId="17171" xr:uid="{E26C3329-D280-4F75-8033-DDEC86A871F7}"/>
    <cellStyle name="Comma 2 2 2 5 4 2 3" xfId="2771" xr:uid="{C306CF4B-EE0F-4C30-B650-F670B463CF2C}"/>
    <cellStyle name="Comma 2 2 2 5 4 2 3 2" xfId="6611" xr:uid="{2720D520-027F-416D-BC3E-CEDFAD413E94}"/>
    <cellStyle name="Comma 2 2 2 5 4 2 3 2 2" xfId="14291" xr:uid="{B0A28CD6-44BB-454E-BE90-1EC634E5E149}"/>
    <cellStyle name="Comma 2 2 2 5 4 2 3 2 2 2" xfId="29651" xr:uid="{F665CFE2-5364-4455-BB44-DEC14ACA5C35}"/>
    <cellStyle name="Comma 2 2 2 5 4 2 3 2 3" xfId="21971" xr:uid="{63FEDE4B-CC42-4A37-98DB-CD49EA435583}"/>
    <cellStyle name="Comma 2 2 2 5 4 2 3 3" xfId="10451" xr:uid="{112471D7-4000-4E0A-B5A4-1E16B82F9772}"/>
    <cellStyle name="Comma 2 2 2 5 4 2 3 3 2" xfId="25811" xr:uid="{F824C4BC-10E2-4367-BE2A-D2EA6CF8A223}"/>
    <cellStyle name="Comma 2 2 2 5 4 2 3 4" xfId="18131" xr:uid="{8FE98DDC-8386-4377-999A-1FACDFCCB76A}"/>
    <cellStyle name="Comma 2 2 2 5 4 2 4" xfId="4691" xr:uid="{CDCD662F-C953-4183-854F-BD533A036D3A}"/>
    <cellStyle name="Comma 2 2 2 5 4 2 4 2" xfId="12371" xr:uid="{BEBE98CE-B8F2-47F2-BA98-05397D4535E7}"/>
    <cellStyle name="Comma 2 2 2 5 4 2 4 2 2" xfId="27731" xr:uid="{744BFF00-7FAD-42C7-946D-1927CB74A616}"/>
    <cellStyle name="Comma 2 2 2 5 4 2 4 3" xfId="20051" xr:uid="{6627A6B3-EF19-4A76-A678-DAFE115428F9}"/>
    <cellStyle name="Comma 2 2 2 5 4 2 5" xfId="8531" xr:uid="{D15FC02F-04F2-4F6F-8DF8-A87ED4C55A23}"/>
    <cellStyle name="Comma 2 2 2 5 4 2 5 2" xfId="23891" xr:uid="{F6E49C33-0EA3-4AD7-9921-AF1F9BE8AA4A}"/>
    <cellStyle name="Comma 2 2 2 5 4 2 6" xfId="16211" xr:uid="{B7ED563B-E188-458A-ACEF-A66B1E3C39B0}"/>
    <cellStyle name="Comma 2 2 2 5 4 3" xfId="1331" xr:uid="{9FF586FF-E1C9-49B7-B30E-C14B9732D049}"/>
    <cellStyle name="Comma 2 2 2 5 4 3 2" xfId="3251" xr:uid="{4FB8126D-BC7C-4AEF-9102-6675C685024C}"/>
    <cellStyle name="Comma 2 2 2 5 4 3 2 2" xfId="7091" xr:uid="{B39E6568-05FC-4BA3-84D7-15D0426A5792}"/>
    <cellStyle name="Comma 2 2 2 5 4 3 2 2 2" xfId="14771" xr:uid="{B8A1094B-D489-4351-8F9A-B1DA5946C3A6}"/>
    <cellStyle name="Comma 2 2 2 5 4 3 2 2 2 2" xfId="30131" xr:uid="{4D4559BB-DFED-4D33-B57D-1411990DFECC}"/>
    <cellStyle name="Comma 2 2 2 5 4 3 2 2 3" xfId="22451" xr:uid="{B6695EA4-7424-4977-9EFF-FB0C6683A32F}"/>
    <cellStyle name="Comma 2 2 2 5 4 3 2 3" xfId="10931" xr:uid="{80E0D6AB-63C4-4B7D-AAB3-AA190545F027}"/>
    <cellStyle name="Comma 2 2 2 5 4 3 2 3 2" xfId="26291" xr:uid="{B0D1E15F-6D54-4BE2-8DFC-050A4F8B4DE2}"/>
    <cellStyle name="Comma 2 2 2 5 4 3 2 4" xfId="18611" xr:uid="{A8B47A72-FC09-4122-8C72-451CF93B7519}"/>
    <cellStyle name="Comma 2 2 2 5 4 3 3" xfId="5171" xr:uid="{2B8D09D2-2567-4F0C-A187-60789AB35C4E}"/>
    <cellStyle name="Comma 2 2 2 5 4 3 3 2" xfId="12851" xr:uid="{66DA601B-B184-4D40-AD85-E54C130D565C}"/>
    <cellStyle name="Comma 2 2 2 5 4 3 3 2 2" xfId="28211" xr:uid="{2087BB59-FFFF-46FC-A13B-FA7081446E8A}"/>
    <cellStyle name="Comma 2 2 2 5 4 3 3 3" xfId="20531" xr:uid="{E1DCED51-D4F7-4E6E-8D4D-2FDF2C213C73}"/>
    <cellStyle name="Comma 2 2 2 5 4 3 4" xfId="9011" xr:uid="{D10520FF-6790-49F9-B9B7-49E255A145E7}"/>
    <cellStyle name="Comma 2 2 2 5 4 3 4 2" xfId="24371" xr:uid="{77AB1DB8-564D-4556-B978-C94CB5E48945}"/>
    <cellStyle name="Comma 2 2 2 5 4 3 5" xfId="16691" xr:uid="{EEF0D91E-4A80-40F7-9A10-E08838E25222}"/>
    <cellStyle name="Comma 2 2 2 5 4 4" xfId="2291" xr:uid="{5DE5D740-E292-4C2F-85CD-B9A2E4916859}"/>
    <cellStyle name="Comma 2 2 2 5 4 4 2" xfId="6131" xr:uid="{99398426-BC0E-4F90-B572-51FAD4D36197}"/>
    <cellStyle name="Comma 2 2 2 5 4 4 2 2" xfId="13811" xr:uid="{F5E2BD04-4353-4C6D-9BC4-69D85F34D1FC}"/>
    <cellStyle name="Comma 2 2 2 5 4 4 2 2 2" xfId="29171" xr:uid="{654935DB-D9EA-437C-8C5A-8E1317380C79}"/>
    <cellStyle name="Comma 2 2 2 5 4 4 2 3" xfId="21491" xr:uid="{C3EF2D89-CDE0-497F-BF2F-542A7D430711}"/>
    <cellStyle name="Comma 2 2 2 5 4 4 3" xfId="9971" xr:uid="{3E70FCFF-B1F0-422F-9E85-91CA862A2FEA}"/>
    <cellStyle name="Comma 2 2 2 5 4 4 3 2" xfId="25331" xr:uid="{DCD3836B-87EE-4BC3-9ED2-5A7881B4C4B1}"/>
    <cellStyle name="Comma 2 2 2 5 4 4 4" xfId="17651" xr:uid="{CB71D8B6-2C24-4CC3-B3DF-39A478C469A5}"/>
    <cellStyle name="Comma 2 2 2 5 4 5" xfId="4211" xr:uid="{988D7C6D-2CC0-4B9E-94BF-F8028487E24C}"/>
    <cellStyle name="Comma 2 2 2 5 4 5 2" xfId="11891" xr:uid="{B6213579-0F31-49B1-86C2-5B090D3D803C}"/>
    <cellStyle name="Comma 2 2 2 5 4 5 2 2" xfId="27251" xr:uid="{BFF4D29E-F611-489B-A52E-A25C941E2D26}"/>
    <cellStyle name="Comma 2 2 2 5 4 5 3" xfId="19571" xr:uid="{CC8738C1-A37C-4512-AFC5-E564F5502530}"/>
    <cellStyle name="Comma 2 2 2 5 4 6" xfId="8051" xr:uid="{5A67B231-ACF0-4B2B-9A4F-2386DD1E026B}"/>
    <cellStyle name="Comma 2 2 2 5 4 6 2" xfId="23411" xr:uid="{83B86F86-77A2-47C7-AF7D-234792ADBCDA}"/>
    <cellStyle name="Comma 2 2 2 5 4 7" xfId="15731" xr:uid="{38346EF4-F75E-4C24-8B62-7C313DE3DECD}"/>
    <cellStyle name="Comma 2 2 2 5 5" xfId="611" xr:uid="{1792AD6B-FBD4-4E98-9FEB-6829386302BC}"/>
    <cellStyle name="Comma 2 2 2 5 5 2" xfId="1571" xr:uid="{C6A39DB2-28BF-44D2-9ECD-6C717D15D4E4}"/>
    <cellStyle name="Comma 2 2 2 5 5 2 2" xfId="3491" xr:uid="{61B2E4DD-C946-4FE1-BBFB-1299160AAD69}"/>
    <cellStyle name="Comma 2 2 2 5 5 2 2 2" xfId="7331" xr:uid="{C310C967-1537-4099-8BA5-27F29E5B459E}"/>
    <cellStyle name="Comma 2 2 2 5 5 2 2 2 2" xfId="15011" xr:uid="{C94EA65E-BBEA-45C2-AA04-E7BD692F1CC5}"/>
    <cellStyle name="Comma 2 2 2 5 5 2 2 2 2 2" xfId="30371" xr:uid="{1C43C465-8E61-4C11-A4DB-A2938914FAC5}"/>
    <cellStyle name="Comma 2 2 2 5 5 2 2 2 3" xfId="22691" xr:uid="{46348BEB-30EB-419C-8918-2DC76447F8BE}"/>
    <cellStyle name="Comma 2 2 2 5 5 2 2 3" xfId="11171" xr:uid="{7BF8CA1D-0054-4864-9B04-A5E07BA6D2EB}"/>
    <cellStyle name="Comma 2 2 2 5 5 2 2 3 2" xfId="26531" xr:uid="{C2E28B5C-B70E-43F1-BCDC-54612264CADF}"/>
    <cellStyle name="Comma 2 2 2 5 5 2 2 4" xfId="18851" xr:uid="{DCB6C36A-3D75-48F4-91A8-FEE66A660B10}"/>
    <cellStyle name="Comma 2 2 2 5 5 2 3" xfId="5411" xr:uid="{51D00D11-2389-4080-A3B0-641BC62074B5}"/>
    <cellStyle name="Comma 2 2 2 5 5 2 3 2" xfId="13091" xr:uid="{73E51BFE-8F7D-471D-85DA-E04A82CFC943}"/>
    <cellStyle name="Comma 2 2 2 5 5 2 3 2 2" xfId="28451" xr:uid="{CDB52B75-7AD9-420A-A1A1-A38476537396}"/>
    <cellStyle name="Comma 2 2 2 5 5 2 3 3" xfId="20771" xr:uid="{A8F93FB2-BBA8-4431-B27E-1C8848E881D6}"/>
    <cellStyle name="Comma 2 2 2 5 5 2 4" xfId="9251" xr:uid="{2AE06F2C-6906-46F9-AB87-1CBC36A3E0B7}"/>
    <cellStyle name="Comma 2 2 2 5 5 2 4 2" xfId="24611" xr:uid="{8DCCE7BF-7FBB-48DE-9871-7F41F7DBAA11}"/>
    <cellStyle name="Comma 2 2 2 5 5 2 5" xfId="16931" xr:uid="{6931344B-7E3D-4618-B829-C3BFB325E01D}"/>
    <cellStyle name="Comma 2 2 2 5 5 3" xfId="2531" xr:uid="{7716C5B9-8961-4F00-A4A2-155E1F6D5BB5}"/>
    <cellStyle name="Comma 2 2 2 5 5 3 2" xfId="6371" xr:uid="{CDEC29CA-3DD1-49DC-B1BF-B54622F88335}"/>
    <cellStyle name="Comma 2 2 2 5 5 3 2 2" xfId="14051" xr:uid="{BFB8AECA-36CB-445A-B984-A06CC1859CF6}"/>
    <cellStyle name="Comma 2 2 2 5 5 3 2 2 2" xfId="29411" xr:uid="{78B23FF0-9E33-48B9-BA37-EA9EE5E5B7B6}"/>
    <cellStyle name="Comma 2 2 2 5 5 3 2 3" xfId="21731" xr:uid="{D1453B6C-B61D-4889-B064-141E5AD2EE03}"/>
    <cellStyle name="Comma 2 2 2 5 5 3 3" xfId="10211" xr:uid="{0711873F-F125-4370-ADF3-C78101D8695E}"/>
    <cellStyle name="Comma 2 2 2 5 5 3 3 2" xfId="25571" xr:uid="{F8A6DF28-A567-4CC4-9253-99FE9C68C4DB}"/>
    <cellStyle name="Comma 2 2 2 5 5 3 4" xfId="17891" xr:uid="{5F55DA2C-AE15-4061-8394-213688D762D5}"/>
    <cellStyle name="Comma 2 2 2 5 5 4" xfId="4451" xr:uid="{CE90FD67-5E86-4C29-9E52-BD9D0D6B8107}"/>
    <cellStyle name="Comma 2 2 2 5 5 4 2" xfId="12131" xr:uid="{26E15711-9856-4EBE-BBC0-2F4498276D39}"/>
    <cellStyle name="Comma 2 2 2 5 5 4 2 2" xfId="27491" xr:uid="{7E80EDC7-820B-4565-91CF-AC2D5013C78B}"/>
    <cellStyle name="Comma 2 2 2 5 5 4 3" xfId="19811" xr:uid="{9657CA50-A9B7-4DC8-A999-41A49F8864FA}"/>
    <cellStyle name="Comma 2 2 2 5 5 5" xfId="8291" xr:uid="{EB8D51F5-0333-41D8-AF7E-4B0EA94FAC06}"/>
    <cellStyle name="Comma 2 2 2 5 5 5 2" xfId="23651" xr:uid="{0CEF17BD-DAF5-4E2C-B15B-8DE428799315}"/>
    <cellStyle name="Comma 2 2 2 5 5 6" xfId="15971" xr:uid="{69745535-F3C1-47E6-A3BB-5E9888E5388A}"/>
    <cellStyle name="Comma 2 2 2 5 6" xfId="1091" xr:uid="{AF8F6E54-EAA2-4DF4-8894-BC2059B38DCB}"/>
    <cellStyle name="Comma 2 2 2 5 6 2" xfId="3011" xr:uid="{07F5BA6F-476A-4F11-B0AA-73316FDFC098}"/>
    <cellStyle name="Comma 2 2 2 5 6 2 2" xfId="6851" xr:uid="{5D64F866-1D18-4650-8DD8-B0B52454D1A6}"/>
    <cellStyle name="Comma 2 2 2 5 6 2 2 2" xfId="14531" xr:uid="{0A28DC43-AD51-43E0-A9AE-57972D5FF680}"/>
    <cellStyle name="Comma 2 2 2 5 6 2 2 2 2" xfId="29891" xr:uid="{86889980-86FD-4C3B-9064-BC0410734152}"/>
    <cellStyle name="Comma 2 2 2 5 6 2 2 3" xfId="22211" xr:uid="{BF3AC08A-96EE-4607-B215-EF163422B393}"/>
    <cellStyle name="Comma 2 2 2 5 6 2 3" xfId="10691" xr:uid="{7DB1028B-12FF-4AAA-8519-C0318F4669AA}"/>
    <cellStyle name="Comma 2 2 2 5 6 2 3 2" xfId="26051" xr:uid="{887E0EB9-1E83-4D3C-A569-BE5CF673A8D1}"/>
    <cellStyle name="Comma 2 2 2 5 6 2 4" xfId="18371" xr:uid="{326FCF41-E24B-44E6-B5BB-7F699E7D17D2}"/>
    <cellStyle name="Comma 2 2 2 5 6 3" xfId="4931" xr:uid="{6E469A35-3698-407A-96E5-A15DABAEB203}"/>
    <cellStyle name="Comma 2 2 2 5 6 3 2" xfId="12611" xr:uid="{5A6FB711-C92F-4A75-9CE8-53529B9E1B0A}"/>
    <cellStyle name="Comma 2 2 2 5 6 3 2 2" xfId="27971" xr:uid="{BDB1A995-B1B5-4628-A7F4-8BB079891348}"/>
    <cellStyle name="Comma 2 2 2 5 6 3 3" xfId="20291" xr:uid="{DF030494-9659-4B1A-BBC3-F544C2686CEE}"/>
    <cellStyle name="Comma 2 2 2 5 6 4" xfId="8771" xr:uid="{4E6466C1-8464-492B-9A7F-738446E79323}"/>
    <cellStyle name="Comma 2 2 2 5 6 4 2" xfId="24131" xr:uid="{CF227C0C-D259-48F0-961E-E2BBC0B1991C}"/>
    <cellStyle name="Comma 2 2 2 5 6 5" xfId="16451" xr:uid="{6C326156-0713-4E93-B0B2-EECFA575EE32}"/>
    <cellStyle name="Comma 2 2 2 5 7" xfId="2051" xr:uid="{CC0BD573-9683-45D3-BA5D-D65D2A8B8E21}"/>
    <cellStyle name="Comma 2 2 2 5 7 2" xfId="5891" xr:uid="{B9007B9A-07BA-4DA3-B8B2-BF9531BEB78D}"/>
    <cellStyle name="Comma 2 2 2 5 7 2 2" xfId="13571" xr:uid="{B1F26E9C-B362-4074-A122-73FA2C578A95}"/>
    <cellStyle name="Comma 2 2 2 5 7 2 2 2" xfId="28931" xr:uid="{81CF7793-4ED7-4D18-89E3-B6AE6B705859}"/>
    <cellStyle name="Comma 2 2 2 5 7 2 3" xfId="21251" xr:uid="{96CF6C6B-A5E0-459C-925D-4390E826D3D3}"/>
    <cellStyle name="Comma 2 2 2 5 7 3" xfId="9731" xr:uid="{E2257570-F1EF-452E-A3AE-91FEAC7EC577}"/>
    <cellStyle name="Comma 2 2 2 5 7 3 2" xfId="25091" xr:uid="{9E0ADC44-3C28-4D53-B962-90FB2B945AFB}"/>
    <cellStyle name="Comma 2 2 2 5 7 4" xfId="17411" xr:uid="{8C9F8E6E-E308-4C6F-BCED-2DA8195C9E2F}"/>
    <cellStyle name="Comma 2 2 2 5 8" xfId="3971" xr:uid="{2C4D8E09-29CE-4735-AE2A-BFE549401DEE}"/>
    <cellStyle name="Comma 2 2 2 5 8 2" xfId="11651" xr:uid="{079943E0-B274-4766-8BD2-6FA2103A9BB1}"/>
    <cellStyle name="Comma 2 2 2 5 8 2 2" xfId="27011" xr:uid="{A76970B1-7FC4-49B7-BAE2-51C57A7D4164}"/>
    <cellStyle name="Comma 2 2 2 5 8 3" xfId="19331" xr:uid="{922DDD9C-2A5B-491E-8A4F-1237D60E6810}"/>
    <cellStyle name="Comma 2 2 2 5 9" xfId="7811" xr:uid="{D50F922D-63DA-4BB0-AA26-DDDECF1ABD2B}"/>
    <cellStyle name="Comma 2 2 2 5 9 2" xfId="23171" xr:uid="{7C857051-AF46-4717-A3A5-5C9CA5DB0829}"/>
    <cellStyle name="Comma 2 2 2 6" xfId="161" xr:uid="{CE4B6F7E-891B-4DFC-8E7E-78BD6255F8D9}"/>
    <cellStyle name="Comma 2 2 2 6 2" xfId="281" xr:uid="{FE6432FC-6E41-4A13-BB4C-97395E3B3557}"/>
    <cellStyle name="Comma 2 2 2 6 2 2" xfId="521" xr:uid="{4F5FFC11-C17C-48E6-A77A-26DC8C532A78}"/>
    <cellStyle name="Comma 2 2 2 6 2 2 2" xfId="1001" xr:uid="{56005593-B386-4846-9DF1-6491CB91FF34}"/>
    <cellStyle name="Comma 2 2 2 6 2 2 2 2" xfId="1961" xr:uid="{842680E6-9620-4083-81AE-C25222B65B65}"/>
    <cellStyle name="Comma 2 2 2 6 2 2 2 2 2" xfId="3881" xr:uid="{7230A647-1B5F-4177-BE36-4658D764441F}"/>
    <cellStyle name="Comma 2 2 2 6 2 2 2 2 2 2" xfId="7721" xr:uid="{E0E22999-5751-4917-8CD1-E46FF499A0ED}"/>
    <cellStyle name="Comma 2 2 2 6 2 2 2 2 2 2 2" xfId="15401" xr:uid="{347F4F95-F9F7-4CF3-8A59-8A34CBF47CBA}"/>
    <cellStyle name="Comma 2 2 2 6 2 2 2 2 2 2 2 2" xfId="30761" xr:uid="{62CA9774-4F41-42FD-9A3D-B315748EE4B9}"/>
    <cellStyle name="Comma 2 2 2 6 2 2 2 2 2 2 3" xfId="23081" xr:uid="{8C8D1D64-23CD-48E1-9689-6E72E1051465}"/>
    <cellStyle name="Comma 2 2 2 6 2 2 2 2 2 3" xfId="11561" xr:uid="{C144D283-2F29-460A-9E63-FA634B318384}"/>
    <cellStyle name="Comma 2 2 2 6 2 2 2 2 2 3 2" xfId="26921" xr:uid="{0228DFA9-3C2C-4352-9CBA-157B65BC0D9C}"/>
    <cellStyle name="Comma 2 2 2 6 2 2 2 2 2 4" xfId="19241" xr:uid="{22218168-E57A-41C9-AADF-987C87F4C291}"/>
    <cellStyle name="Comma 2 2 2 6 2 2 2 2 3" xfId="5801" xr:uid="{1141CE84-FAC1-4DAB-A8F2-4285C9F003C2}"/>
    <cellStyle name="Comma 2 2 2 6 2 2 2 2 3 2" xfId="13481" xr:uid="{AA6DC507-B359-4951-8B3A-FC8857F0D919}"/>
    <cellStyle name="Comma 2 2 2 6 2 2 2 2 3 2 2" xfId="28841" xr:uid="{41095648-5FFC-4998-AE11-DF6B56DA549F}"/>
    <cellStyle name="Comma 2 2 2 6 2 2 2 2 3 3" xfId="21161" xr:uid="{26CD3B6D-85FD-416C-9CA6-1CD72CB5C144}"/>
    <cellStyle name="Comma 2 2 2 6 2 2 2 2 4" xfId="9641" xr:uid="{A11A91CC-5486-4B09-BCE3-A765CEBD00B3}"/>
    <cellStyle name="Comma 2 2 2 6 2 2 2 2 4 2" xfId="25001" xr:uid="{EC6017BC-A10B-437D-B027-D75DF511B47C}"/>
    <cellStyle name="Comma 2 2 2 6 2 2 2 2 5" xfId="17321" xr:uid="{C153AD16-EBB1-4668-A264-2BBB641D7036}"/>
    <cellStyle name="Comma 2 2 2 6 2 2 2 3" xfId="2921" xr:uid="{3E4524D2-B33A-4055-875F-2B2731800E75}"/>
    <cellStyle name="Comma 2 2 2 6 2 2 2 3 2" xfId="6761" xr:uid="{D1786C18-BE00-4670-95FB-B3C8E659D5FB}"/>
    <cellStyle name="Comma 2 2 2 6 2 2 2 3 2 2" xfId="14441" xr:uid="{D81661D0-B06F-4FB4-8F4D-24B9D20DCBB4}"/>
    <cellStyle name="Comma 2 2 2 6 2 2 2 3 2 2 2" xfId="29801" xr:uid="{CD67732F-65C1-48AF-B845-62C9AB69904E}"/>
    <cellStyle name="Comma 2 2 2 6 2 2 2 3 2 3" xfId="22121" xr:uid="{D7C9B549-5E2E-4C9B-8B4A-EFFDB5327B08}"/>
    <cellStyle name="Comma 2 2 2 6 2 2 2 3 3" xfId="10601" xr:uid="{033A98AF-AD27-4502-904B-EF1CFF3EB351}"/>
    <cellStyle name="Comma 2 2 2 6 2 2 2 3 3 2" xfId="25961" xr:uid="{39704B41-ACF8-4B8C-BC68-092963642028}"/>
    <cellStyle name="Comma 2 2 2 6 2 2 2 3 4" xfId="18281" xr:uid="{03527887-E309-4C51-826A-7FF8DE29F9F3}"/>
    <cellStyle name="Comma 2 2 2 6 2 2 2 4" xfId="4841" xr:uid="{2368BFE6-1CB8-4290-8D38-DE7EEA781616}"/>
    <cellStyle name="Comma 2 2 2 6 2 2 2 4 2" xfId="12521" xr:uid="{44979C20-BA23-4966-A0FA-9B2D7674F4A2}"/>
    <cellStyle name="Comma 2 2 2 6 2 2 2 4 2 2" xfId="27881" xr:uid="{4A20F884-3B6E-4CA2-B7EC-4F2F6037E27A}"/>
    <cellStyle name="Comma 2 2 2 6 2 2 2 4 3" xfId="20201" xr:uid="{B56D7DC2-1E61-4207-A73A-2DA1A8318BBA}"/>
    <cellStyle name="Comma 2 2 2 6 2 2 2 5" xfId="8681" xr:uid="{6BE97ACE-76B4-41CE-9468-479D0984468B}"/>
    <cellStyle name="Comma 2 2 2 6 2 2 2 5 2" xfId="24041" xr:uid="{E3EA7088-AD92-4CF6-A1DD-BD8790AD3A13}"/>
    <cellStyle name="Comma 2 2 2 6 2 2 2 6" xfId="16361" xr:uid="{977FE995-1A37-475E-A751-5861758DED4F}"/>
    <cellStyle name="Comma 2 2 2 6 2 2 3" xfId="1481" xr:uid="{E9F36AFD-8C4B-4D08-87BC-8FF68D03C1EC}"/>
    <cellStyle name="Comma 2 2 2 6 2 2 3 2" xfId="3401" xr:uid="{EB91B8AB-F8EB-48F9-964F-D294D6464F4E}"/>
    <cellStyle name="Comma 2 2 2 6 2 2 3 2 2" xfId="7241" xr:uid="{CFDA7B42-AB54-4206-AFB2-9EC4DDA48972}"/>
    <cellStyle name="Comma 2 2 2 6 2 2 3 2 2 2" xfId="14921" xr:uid="{95759512-26D9-40AF-9887-162DA236EBBD}"/>
    <cellStyle name="Comma 2 2 2 6 2 2 3 2 2 2 2" xfId="30281" xr:uid="{8F9A8189-7325-44E5-AD4D-AFAD26DAB834}"/>
    <cellStyle name="Comma 2 2 2 6 2 2 3 2 2 3" xfId="22601" xr:uid="{849C3B18-9CC8-468B-BFAA-EF113284331E}"/>
    <cellStyle name="Comma 2 2 2 6 2 2 3 2 3" xfId="11081" xr:uid="{ADCC3555-EB3D-4C1A-81C3-9FDC51446D09}"/>
    <cellStyle name="Comma 2 2 2 6 2 2 3 2 3 2" xfId="26441" xr:uid="{FE738AC2-0820-4162-A2D9-0CEC8D7125D8}"/>
    <cellStyle name="Comma 2 2 2 6 2 2 3 2 4" xfId="18761" xr:uid="{E730A236-46F8-4483-B333-BD19C28422AF}"/>
    <cellStyle name="Comma 2 2 2 6 2 2 3 3" xfId="5321" xr:uid="{C46B9904-52CD-465D-991F-E60AC9087846}"/>
    <cellStyle name="Comma 2 2 2 6 2 2 3 3 2" xfId="13001" xr:uid="{C7E2D682-6E29-45CD-969A-03A248D32234}"/>
    <cellStyle name="Comma 2 2 2 6 2 2 3 3 2 2" xfId="28361" xr:uid="{5C3BB743-010B-4FED-A410-3184B08A83EB}"/>
    <cellStyle name="Comma 2 2 2 6 2 2 3 3 3" xfId="20681" xr:uid="{73B8A49A-FE38-43B0-8FF2-061852CCE674}"/>
    <cellStyle name="Comma 2 2 2 6 2 2 3 4" xfId="9161" xr:uid="{34A23E81-673C-4A10-91B3-BE3353F37F87}"/>
    <cellStyle name="Comma 2 2 2 6 2 2 3 4 2" xfId="24521" xr:uid="{BC3D306C-D514-4F97-9679-0C42CEBF498E}"/>
    <cellStyle name="Comma 2 2 2 6 2 2 3 5" xfId="16841" xr:uid="{13B18BE3-D63A-4982-9838-29E7CE8D14E9}"/>
    <cellStyle name="Comma 2 2 2 6 2 2 4" xfId="2441" xr:uid="{D8A3C8A8-4873-48BD-8636-2FF86BA1356F}"/>
    <cellStyle name="Comma 2 2 2 6 2 2 4 2" xfId="6281" xr:uid="{DC35CF85-4806-40C9-9922-AB9FB5A440F4}"/>
    <cellStyle name="Comma 2 2 2 6 2 2 4 2 2" xfId="13961" xr:uid="{AC4D7A88-CE0A-4B4A-930C-0067270E0A41}"/>
    <cellStyle name="Comma 2 2 2 6 2 2 4 2 2 2" xfId="29321" xr:uid="{BFCCEC5E-5FC7-4B3A-950D-07BE405167CF}"/>
    <cellStyle name="Comma 2 2 2 6 2 2 4 2 3" xfId="21641" xr:uid="{52D253A5-E158-4204-924A-84A6F03714FE}"/>
    <cellStyle name="Comma 2 2 2 6 2 2 4 3" xfId="10121" xr:uid="{274E7FE0-1A83-4443-8F78-A33BB25BAF78}"/>
    <cellStyle name="Comma 2 2 2 6 2 2 4 3 2" xfId="25481" xr:uid="{587A6B21-048F-4DC8-A9E8-C0FB52CDB116}"/>
    <cellStyle name="Comma 2 2 2 6 2 2 4 4" xfId="17801" xr:uid="{CD08BBA4-0056-41EE-8EA1-9D3488BD1869}"/>
    <cellStyle name="Comma 2 2 2 6 2 2 5" xfId="4361" xr:uid="{4A3CC874-003E-4829-AFB2-A3A9E0579C91}"/>
    <cellStyle name="Comma 2 2 2 6 2 2 5 2" xfId="12041" xr:uid="{85196848-C365-4F80-9CD6-2CBC4598D21A}"/>
    <cellStyle name="Comma 2 2 2 6 2 2 5 2 2" xfId="27401" xr:uid="{DE72012B-039F-4962-B1FA-45A2EA6702ED}"/>
    <cellStyle name="Comma 2 2 2 6 2 2 5 3" xfId="19721" xr:uid="{BCE80BD8-9242-445F-8CB7-B0A1A3CAA10E}"/>
    <cellStyle name="Comma 2 2 2 6 2 2 6" xfId="8201" xr:uid="{913E5F8C-C766-4621-A02B-42C8959139BE}"/>
    <cellStyle name="Comma 2 2 2 6 2 2 6 2" xfId="23561" xr:uid="{42E7B6A2-D694-448A-A13D-0CB80A534DAD}"/>
    <cellStyle name="Comma 2 2 2 6 2 2 7" xfId="15881" xr:uid="{BD7F4D09-E410-42D4-ADA1-B562F00767A3}"/>
    <cellStyle name="Comma 2 2 2 6 2 3" xfId="761" xr:uid="{27C41494-4367-4077-BBDA-99584D87F6E9}"/>
    <cellStyle name="Comma 2 2 2 6 2 3 2" xfId="1721" xr:uid="{39F615D2-5688-4033-B77A-45F35B83284A}"/>
    <cellStyle name="Comma 2 2 2 6 2 3 2 2" xfId="3641" xr:uid="{AE768D97-86DE-4B75-95BA-62B0E7011243}"/>
    <cellStyle name="Comma 2 2 2 6 2 3 2 2 2" xfId="7481" xr:uid="{09EE88F0-E505-4851-A567-6A1415A4B9BF}"/>
    <cellStyle name="Comma 2 2 2 6 2 3 2 2 2 2" xfId="15161" xr:uid="{0E699B99-A33F-46D5-8618-444403D251DD}"/>
    <cellStyle name="Comma 2 2 2 6 2 3 2 2 2 2 2" xfId="30521" xr:uid="{01B2895A-3A6D-4A5E-B145-FE28AA363EF7}"/>
    <cellStyle name="Comma 2 2 2 6 2 3 2 2 2 3" xfId="22841" xr:uid="{64359EAA-3060-40CD-B5CC-485323B1B0BA}"/>
    <cellStyle name="Comma 2 2 2 6 2 3 2 2 3" xfId="11321" xr:uid="{F4C88B4B-F5EE-4858-9BDF-5E1F84F48E44}"/>
    <cellStyle name="Comma 2 2 2 6 2 3 2 2 3 2" xfId="26681" xr:uid="{E4331A65-0420-4FDA-B15A-315C8133E955}"/>
    <cellStyle name="Comma 2 2 2 6 2 3 2 2 4" xfId="19001" xr:uid="{1994D670-C935-48D6-B07F-96147C9793E4}"/>
    <cellStyle name="Comma 2 2 2 6 2 3 2 3" xfId="5561" xr:uid="{2C0473C9-E979-47A1-A045-5B1F75629F82}"/>
    <cellStyle name="Comma 2 2 2 6 2 3 2 3 2" xfId="13241" xr:uid="{2206B463-57F5-4555-B868-753E7227F736}"/>
    <cellStyle name="Comma 2 2 2 6 2 3 2 3 2 2" xfId="28601" xr:uid="{D37823B3-1FFD-42AF-9213-00CC920D8BC6}"/>
    <cellStyle name="Comma 2 2 2 6 2 3 2 3 3" xfId="20921" xr:uid="{1F537D7E-739E-476E-A82C-B54DB0135138}"/>
    <cellStyle name="Comma 2 2 2 6 2 3 2 4" xfId="9401" xr:uid="{54DE536B-FB0C-4780-BA03-095D59C8C863}"/>
    <cellStyle name="Comma 2 2 2 6 2 3 2 4 2" xfId="24761" xr:uid="{2314CFE9-6C90-494F-A613-BED95692B3B7}"/>
    <cellStyle name="Comma 2 2 2 6 2 3 2 5" xfId="17081" xr:uid="{94F7757F-B4C1-422C-9444-7C2DB6791A3F}"/>
    <cellStyle name="Comma 2 2 2 6 2 3 3" xfId="2681" xr:uid="{E31E3DE4-0EC7-4870-8011-23BAEED3D74C}"/>
    <cellStyle name="Comma 2 2 2 6 2 3 3 2" xfId="6521" xr:uid="{8337B8B8-3E4C-4AF2-A39D-C0574829E9BE}"/>
    <cellStyle name="Comma 2 2 2 6 2 3 3 2 2" xfId="14201" xr:uid="{E9306D57-6CAD-490D-A427-B48B07D56EE2}"/>
    <cellStyle name="Comma 2 2 2 6 2 3 3 2 2 2" xfId="29561" xr:uid="{6B2EFEA2-CD1F-47FC-A860-9E439E84D6B5}"/>
    <cellStyle name="Comma 2 2 2 6 2 3 3 2 3" xfId="21881" xr:uid="{530CD232-FC22-4695-A559-2E6F1F208F7A}"/>
    <cellStyle name="Comma 2 2 2 6 2 3 3 3" xfId="10361" xr:uid="{D508541E-3134-4B15-88D0-251463F757DB}"/>
    <cellStyle name="Comma 2 2 2 6 2 3 3 3 2" xfId="25721" xr:uid="{C4D96BD0-2E62-45EB-91C8-837B954C3BC3}"/>
    <cellStyle name="Comma 2 2 2 6 2 3 3 4" xfId="18041" xr:uid="{26212662-A065-4308-9739-020EC55B1AE7}"/>
    <cellStyle name="Comma 2 2 2 6 2 3 4" xfId="4601" xr:uid="{43C3D6CB-CAC6-4CD8-808E-3AD2B2BBBD10}"/>
    <cellStyle name="Comma 2 2 2 6 2 3 4 2" xfId="12281" xr:uid="{5779560B-D592-48FB-90F7-DEC54243C347}"/>
    <cellStyle name="Comma 2 2 2 6 2 3 4 2 2" xfId="27641" xr:uid="{947F9747-77CB-4BEB-AA94-D433186296FC}"/>
    <cellStyle name="Comma 2 2 2 6 2 3 4 3" xfId="19961" xr:uid="{C1B9E830-7966-45D3-8E53-AFA4EEC9534A}"/>
    <cellStyle name="Comma 2 2 2 6 2 3 5" xfId="8441" xr:uid="{381EEE93-F13D-4B51-A014-9CCC44DE64FB}"/>
    <cellStyle name="Comma 2 2 2 6 2 3 5 2" xfId="23801" xr:uid="{4A659613-09C1-4FA8-B15B-52CB72B68016}"/>
    <cellStyle name="Comma 2 2 2 6 2 3 6" xfId="16121" xr:uid="{71C0BA2A-29DB-41C2-8F56-CE17BE69DF0F}"/>
    <cellStyle name="Comma 2 2 2 6 2 4" xfId="1241" xr:uid="{03123EE2-74C9-4F56-B0C8-1095EEB1C9EB}"/>
    <cellStyle name="Comma 2 2 2 6 2 4 2" xfId="3161" xr:uid="{02EF2D3A-4E90-45FA-B551-BB5A027BA971}"/>
    <cellStyle name="Comma 2 2 2 6 2 4 2 2" xfId="7001" xr:uid="{2AACC7E7-49B1-4B80-9D7C-633D21AE5821}"/>
    <cellStyle name="Comma 2 2 2 6 2 4 2 2 2" xfId="14681" xr:uid="{EF8849F6-00CF-4403-942C-148AA3D92BC0}"/>
    <cellStyle name="Comma 2 2 2 6 2 4 2 2 2 2" xfId="30041" xr:uid="{F7B45C9B-4239-4C0A-A0E7-2C3F484602D0}"/>
    <cellStyle name="Comma 2 2 2 6 2 4 2 2 3" xfId="22361" xr:uid="{741778C9-6A8F-4124-A510-C694EAEC9414}"/>
    <cellStyle name="Comma 2 2 2 6 2 4 2 3" xfId="10841" xr:uid="{B2515B7C-F84A-45F1-A457-74A22D2F7D60}"/>
    <cellStyle name="Comma 2 2 2 6 2 4 2 3 2" xfId="26201" xr:uid="{B820E858-9580-4284-BDB2-9274E08A0BFF}"/>
    <cellStyle name="Comma 2 2 2 6 2 4 2 4" xfId="18521" xr:uid="{20364FF8-4CEA-476C-AC6A-5CB3A4849E84}"/>
    <cellStyle name="Comma 2 2 2 6 2 4 3" xfId="5081" xr:uid="{E8046849-9C5D-4307-9804-7558632D8872}"/>
    <cellStyle name="Comma 2 2 2 6 2 4 3 2" xfId="12761" xr:uid="{D9521D5D-77B2-41F5-A17D-7E62DFE7046C}"/>
    <cellStyle name="Comma 2 2 2 6 2 4 3 2 2" xfId="28121" xr:uid="{10761D2F-D40E-4B93-9A9B-D57F33C73318}"/>
    <cellStyle name="Comma 2 2 2 6 2 4 3 3" xfId="20441" xr:uid="{29713DD2-1EAE-41FE-ACA5-669BF14702CF}"/>
    <cellStyle name="Comma 2 2 2 6 2 4 4" xfId="8921" xr:uid="{EF22C00E-20CB-4DBA-84FC-BEE508D8F2D0}"/>
    <cellStyle name="Comma 2 2 2 6 2 4 4 2" xfId="24281" xr:uid="{CB8D2B1E-E5BD-4B65-A720-9B2D00450F94}"/>
    <cellStyle name="Comma 2 2 2 6 2 4 5" xfId="16601" xr:uid="{21BA00CA-8BB5-4B4D-9511-04CF9CBCD025}"/>
    <cellStyle name="Comma 2 2 2 6 2 5" xfId="2201" xr:uid="{1D944913-54DB-425F-9F15-3605EAA6FD15}"/>
    <cellStyle name="Comma 2 2 2 6 2 5 2" xfId="6041" xr:uid="{4E573631-45E5-4EB4-89B4-53575EB69434}"/>
    <cellStyle name="Comma 2 2 2 6 2 5 2 2" xfId="13721" xr:uid="{5D0364E6-D85A-4675-90A4-CA17345A8BF7}"/>
    <cellStyle name="Comma 2 2 2 6 2 5 2 2 2" xfId="29081" xr:uid="{FCA2A2E8-9707-4505-8EBD-C730778679A7}"/>
    <cellStyle name="Comma 2 2 2 6 2 5 2 3" xfId="21401" xr:uid="{54A82854-8334-4314-81E5-522B05DA9514}"/>
    <cellStyle name="Comma 2 2 2 6 2 5 3" xfId="9881" xr:uid="{21D88962-776D-4896-A530-16DFADC8408F}"/>
    <cellStyle name="Comma 2 2 2 6 2 5 3 2" xfId="25241" xr:uid="{A0D24CAB-8AE8-434E-8246-A6D3C378B3D0}"/>
    <cellStyle name="Comma 2 2 2 6 2 5 4" xfId="17561" xr:uid="{533C12AF-540C-42F2-AF5A-16D6BC5D1AA7}"/>
    <cellStyle name="Comma 2 2 2 6 2 6" xfId="4121" xr:uid="{DC392038-7155-4394-B995-F46D70BCB052}"/>
    <cellStyle name="Comma 2 2 2 6 2 6 2" xfId="11801" xr:uid="{AA935F24-4682-42FD-84B0-BA89D407E473}"/>
    <cellStyle name="Comma 2 2 2 6 2 6 2 2" xfId="27161" xr:uid="{A6865E25-A030-4F0E-87E5-14F941409CCE}"/>
    <cellStyle name="Comma 2 2 2 6 2 6 3" xfId="19481" xr:uid="{9AFA74F6-5B89-4092-8615-CCB66DD8DB4E}"/>
    <cellStyle name="Comma 2 2 2 6 2 7" xfId="7961" xr:uid="{245442B1-80D5-4119-82C0-FAB27A738AAA}"/>
    <cellStyle name="Comma 2 2 2 6 2 7 2" xfId="23321" xr:uid="{D7AD8524-F941-4247-96E8-F6C794144584}"/>
    <cellStyle name="Comma 2 2 2 6 2 8" xfId="15641" xr:uid="{64254EEA-855E-45FC-8198-80D79496C4CC}"/>
    <cellStyle name="Comma 2 2 2 6 3" xfId="401" xr:uid="{3DB62E6E-19AE-4CAA-B7FC-26A4B3C2FCCC}"/>
    <cellStyle name="Comma 2 2 2 6 3 2" xfId="881" xr:uid="{F071BF8B-52C1-477B-9B91-F6DA423D8362}"/>
    <cellStyle name="Comma 2 2 2 6 3 2 2" xfId="1841" xr:uid="{0F820810-6529-4630-A33B-840A6BB9211C}"/>
    <cellStyle name="Comma 2 2 2 6 3 2 2 2" xfId="3761" xr:uid="{47573F43-41EF-4234-9B1E-10CAD8C0EE65}"/>
    <cellStyle name="Comma 2 2 2 6 3 2 2 2 2" xfId="7601" xr:uid="{38A1E6A0-6B96-421E-9804-AB0604A28FBE}"/>
    <cellStyle name="Comma 2 2 2 6 3 2 2 2 2 2" xfId="15281" xr:uid="{8FEBD8F3-F8F6-4C12-982B-CA01D7F0FDE8}"/>
    <cellStyle name="Comma 2 2 2 6 3 2 2 2 2 2 2" xfId="30641" xr:uid="{A5856015-2D3D-475B-AA88-5E4F3996C357}"/>
    <cellStyle name="Comma 2 2 2 6 3 2 2 2 2 3" xfId="22961" xr:uid="{6FABE68C-31BE-4165-AB88-20054DA827E3}"/>
    <cellStyle name="Comma 2 2 2 6 3 2 2 2 3" xfId="11441" xr:uid="{5BE8656D-A6E3-4306-9F0A-F5CF60188F16}"/>
    <cellStyle name="Comma 2 2 2 6 3 2 2 2 3 2" xfId="26801" xr:uid="{BA3BA39B-12DF-47FF-A460-AB796521E7F3}"/>
    <cellStyle name="Comma 2 2 2 6 3 2 2 2 4" xfId="19121" xr:uid="{37BDB972-8162-4948-B241-CE34887119A9}"/>
    <cellStyle name="Comma 2 2 2 6 3 2 2 3" xfId="5681" xr:uid="{3E704D1B-C332-48B3-98A5-DA11E593E006}"/>
    <cellStyle name="Comma 2 2 2 6 3 2 2 3 2" xfId="13361" xr:uid="{CBF2AC85-92F8-4F89-A62E-2CA3152E519A}"/>
    <cellStyle name="Comma 2 2 2 6 3 2 2 3 2 2" xfId="28721" xr:uid="{9AAC6C78-3950-47C8-9862-0643DFEA4DE3}"/>
    <cellStyle name="Comma 2 2 2 6 3 2 2 3 3" xfId="21041" xr:uid="{C57F6356-6E86-4AB7-BBD4-CB9FE6869FB8}"/>
    <cellStyle name="Comma 2 2 2 6 3 2 2 4" xfId="9521" xr:uid="{5AC7E858-92E9-4189-80D4-4406804A2BA4}"/>
    <cellStyle name="Comma 2 2 2 6 3 2 2 4 2" xfId="24881" xr:uid="{7C2AE0D6-3B6F-4D59-AA9E-FF9E254F4E8F}"/>
    <cellStyle name="Comma 2 2 2 6 3 2 2 5" xfId="17201" xr:uid="{264FA64D-4C3F-4D42-9FCE-F16C930D1ED1}"/>
    <cellStyle name="Comma 2 2 2 6 3 2 3" xfId="2801" xr:uid="{9E86840C-3A6D-48BC-A23E-B651B1DE39D5}"/>
    <cellStyle name="Comma 2 2 2 6 3 2 3 2" xfId="6641" xr:uid="{7A1D7440-D63D-4F0A-ACFF-9EF2E7288444}"/>
    <cellStyle name="Comma 2 2 2 6 3 2 3 2 2" xfId="14321" xr:uid="{6AA996C3-B62A-49B4-AB58-B9AE3DFE2B11}"/>
    <cellStyle name="Comma 2 2 2 6 3 2 3 2 2 2" xfId="29681" xr:uid="{C07D989D-971A-4BF1-B7C9-19CEFC30EB28}"/>
    <cellStyle name="Comma 2 2 2 6 3 2 3 2 3" xfId="22001" xr:uid="{C69B617B-CEE3-4D0D-8339-78C8043A4DC0}"/>
    <cellStyle name="Comma 2 2 2 6 3 2 3 3" xfId="10481" xr:uid="{84C8AAB3-4A48-4112-85AE-1A0EAD2B9557}"/>
    <cellStyle name="Comma 2 2 2 6 3 2 3 3 2" xfId="25841" xr:uid="{678C966E-A0E3-4585-B5B6-A47794244F96}"/>
    <cellStyle name="Comma 2 2 2 6 3 2 3 4" xfId="18161" xr:uid="{5E663442-B53E-4321-9D66-5E2243008EDF}"/>
    <cellStyle name="Comma 2 2 2 6 3 2 4" xfId="4721" xr:uid="{4BA0A27A-FA59-4098-BA18-1794B42322B1}"/>
    <cellStyle name="Comma 2 2 2 6 3 2 4 2" xfId="12401" xr:uid="{A7FC514D-1B72-44E7-81F9-E056C2A421E9}"/>
    <cellStyle name="Comma 2 2 2 6 3 2 4 2 2" xfId="27761" xr:uid="{6E0C72C6-0590-461F-95A3-E56D9E419041}"/>
    <cellStyle name="Comma 2 2 2 6 3 2 4 3" xfId="20081" xr:uid="{0CBD19D6-0496-4635-9CE8-5AC222AC3D5E}"/>
    <cellStyle name="Comma 2 2 2 6 3 2 5" xfId="8561" xr:uid="{63CD1270-8EE0-40E2-A8F9-494CB8184798}"/>
    <cellStyle name="Comma 2 2 2 6 3 2 5 2" xfId="23921" xr:uid="{FC175C35-73B9-474F-86DF-90239D635B86}"/>
    <cellStyle name="Comma 2 2 2 6 3 2 6" xfId="16241" xr:uid="{37596634-BC13-45F9-9CBA-201C69A982A5}"/>
    <cellStyle name="Comma 2 2 2 6 3 3" xfId="1361" xr:uid="{4FB233FC-5135-479B-BD7D-3D85E89C8DD2}"/>
    <cellStyle name="Comma 2 2 2 6 3 3 2" xfId="3281" xr:uid="{57102DD5-D70D-4459-B982-1C7B302DF754}"/>
    <cellStyle name="Comma 2 2 2 6 3 3 2 2" xfId="7121" xr:uid="{160D6FF8-3B5F-4562-8997-055BF7492A7A}"/>
    <cellStyle name="Comma 2 2 2 6 3 3 2 2 2" xfId="14801" xr:uid="{CE5033F6-06E4-45BD-9227-0BA4BF6F5DC8}"/>
    <cellStyle name="Comma 2 2 2 6 3 3 2 2 2 2" xfId="30161" xr:uid="{11CF0609-6FBB-4277-AA15-696D44E5FEA7}"/>
    <cellStyle name="Comma 2 2 2 6 3 3 2 2 3" xfId="22481" xr:uid="{9F861113-2D78-404D-8161-7724481761A9}"/>
    <cellStyle name="Comma 2 2 2 6 3 3 2 3" xfId="10961" xr:uid="{ED07EE6D-1607-4C43-9649-3E7A7D4F6321}"/>
    <cellStyle name="Comma 2 2 2 6 3 3 2 3 2" xfId="26321" xr:uid="{C431CB77-F16D-4B62-8B8D-791DE588904A}"/>
    <cellStyle name="Comma 2 2 2 6 3 3 2 4" xfId="18641" xr:uid="{FD6C122A-639C-4654-8B3B-83086109BD30}"/>
    <cellStyle name="Comma 2 2 2 6 3 3 3" xfId="5201" xr:uid="{95EF8792-DA8E-4A85-B2E6-1A50B3255BD7}"/>
    <cellStyle name="Comma 2 2 2 6 3 3 3 2" xfId="12881" xr:uid="{73EB224C-03C8-4D58-A2AD-2712DCFC7F3E}"/>
    <cellStyle name="Comma 2 2 2 6 3 3 3 2 2" xfId="28241" xr:uid="{7B5C4E79-321D-478E-A906-FA3BACC9D6F9}"/>
    <cellStyle name="Comma 2 2 2 6 3 3 3 3" xfId="20561" xr:uid="{04F1963A-B857-45A6-AA6D-33E8C578DA6C}"/>
    <cellStyle name="Comma 2 2 2 6 3 3 4" xfId="9041" xr:uid="{CF3153C6-11E5-40DD-AA15-C07C8A35751E}"/>
    <cellStyle name="Comma 2 2 2 6 3 3 4 2" xfId="24401" xr:uid="{48EC97A0-777E-4388-8EAA-9C494E91E9F4}"/>
    <cellStyle name="Comma 2 2 2 6 3 3 5" xfId="16721" xr:uid="{61E8B24D-E81A-4C62-BFCF-5B35AE67E494}"/>
    <cellStyle name="Comma 2 2 2 6 3 4" xfId="2321" xr:uid="{B06F7626-3F1E-4DEA-817A-BCAAD248D09C}"/>
    <cellStyle name="Comma 2 2 2 6 3 4 2" xfId="6161" xr:uid="{E0F209E5-C7DE-406A-8129-BD912DDF66C9}"/>
    <cellStyle name="Comma 2 2 2 6 3 4 2 2" xfId="13841" xr:uid="{072D1DF7-0B01-432C-A4E2-754252F77F1B}"/>
    <cellStyle name="Comma 2 2 2 6 3 4 2 2 2" xfId="29201" xr:uid="{EE318674-57A7-498C-A5C1-AD9C50B6F500}"/>
    <cellStyle name="Comma 2 2 2 6 3 4 2 3" xfId="21521" xr:uid="{CDEF9602-36A7-4E8D-ACCB-DC47B46A49F8}"/>
    <cellStyle name="Comma 2 2 2 6 3 4 3" xfId="10001" xr:uid="{F65B8DCE-4AB0-4593-9FC8-FF041ECB8C45}"/>
    <cellStyle name="Comma 2 2 2 6 3 4 3 2" xfId="25361" xr:uid="{7ED64FEF-611E-4AEF-9416-3603119B73AA}"/>
    <cellStyle name="Comma 2 2 2 6 3 4 4" xfId="17681" xr:uid="{8ABB5A25-CF38-4A5F-A091-B4B3B17D487A}"/>
    <cellStyle name="Comma 2 2 2 6 3 5" xfId="4241" xr:uid="{5CF437B7-6B11-46C4-ACF1-89649897CE81}"/>
    <cellStyle name="Comma 2 2 2 6 3 5 2" xfId="11921" xr:uid="{DB7388EC-2AA6-42BE-B4FC-BFC2CCDF6EEC}"/>
    <cellStyle name="Comma 2 2 2 6 3 5 2 2" xfId="27281" xr:uid="{50D936BA-E5E7-4C69-90C8-C36F8C5ED757}"/>
    <cellStyle name="Comma 2 2 2 6 3 5 3" xfId="19601" xr:uid="{7A3C30B6-F180-4B50-8300-CF9F87793488}"/>
    <cellStyle name="Comma 2 2 2 6 3 6" xfId="8081" xr:uid="{65DC5069-B726-4208-BFF7-B0A8E4A5ACFC}"/>
    <cellStyle name="Comma 2 2 2 6 3 6 2" xfId="23441" xr:uid="{81F6F5DD-8066-4A30-A7DA-0F80F2A99284}"/>
    <cellStyle name="Comma 2 2 2 6 3 7" xfId="15761" xr:uid="{76231028-36FD-4BA1-8FFC-105DD3BF453A}"/>
    <cellStyle name="Comma 2 2 2 6 4" xfId="641" xr:uid="{38113DF2-05BA-48E8-80B9-3510FEAB5475}"/>
    <cellStyle name="Comma 2 2 2 6 4 2" xfId="1601" xr:uid="{AFDE2582-D05B-4855-A838-72D9E14C4861}"/>
    <cellStyle name="Comma 2 2 2 6 4 2 2" xfId="3521" xr:uid="{E21EFE5C-B578-4735-AD46-37F7A050AD8B}"/>
    <cellStyle name="Comma 2 2 2 6 4 2 2 2" xfId="7361" xr:uid="{FC6E8DC0-056D-4F89-A426-4642CED5D747}"/>
    <cellStyle name="Comma 2 2 2 6 4 2 2 2 2" xfId="15041" xr:uid="{411F9783-EB06-431C-85F4-E17215E9F829}"/>
    <cellStyle name="Comma 2 2 2 6 4 2 2 2 2 2" xfId="30401" xr:uid="{54510488-80E6-4209-AD11-3A91A9F2BCC7}"/>
    <cellStyle name="Comma 2 2 2 6 4 2 2 2 3" xfId="22721" xr:uid="{1A545ED3-E62E-496C-8E14-0A5888168A3C}"/>
    <cellStyle name="Comma 2 2 2 6 4 2 2 3" xfId="11201" xr:uid="{3FD4B94C-100C-4A07-A7E4-DC0A6DACCB97}"/>
    <cellStyle name="Comma 2 2 2 6 4 2 2 3 2" xfId="26561" xr:uid="{37476A79-AE08-4576-94F5-DCC0B646D378}"/>
    <cellStyle name="Comma 2 2 2 6 4 2 2 4" xfId="18881" xr:uid="{9A4BC960-F9C0-4FFA-8820-CEACE56F76EA}"/>
    <cellStyle name="Comma 2 2 2 6 4 2 3" xfId="5441" xr:uid="{0E8B6C1D-D605-4F4C-9224-7071D6D5B560}"/>
    <cellStyle name="Comma 2 2 2 6 4 2 3 2" xfId="13121" xr:uid="{892490F8-1190-4A57-A45D-024FE9287030}"/>
    <cellStyle name="Comma 2 2 2 6 4 2 3 2 2" xfId="28481" xr:uid="{91A498EF-7AA4-41AA-B3AD-183E8CEC9360}"/>
    <cellStyle name="Comma 2 2 2 6 4 2 3 3" xfId="20801" xr:uid="{8E2628BD-39FF-40E7-A3A6-9C30DAA55732}"/>
    <cellStyle name="Comma 2 2 2 6 4 2 4" xfId="9281" xr:uid="{408EB187-ECB3-47AE-91E1-19111CA2DA08}"/>
    <cellStyle name="Comma 2 2 2 6 4 2 4 2" xfId="24641" xr:uid="{EA1FD3E2-FA1D-4576-A9F8-F239593BFF7F}"/>
    <cellStyle name="Comma 2 2 2 6 4 2 5" xfId="16961" xr:uid="{5DF6D318-AAEE-41CD-B25D-9A34033E1C78}"/>
    <cellStyle name="Comma 2 2 2 6 4 3" xfId="2561" xr:uid="{E1D6AC7B-0FBB-4952-8DD6-9C7EB55AFAD8}"/>
    <cellStyle name="Comma 2 2 2 6 4 3 2" xfId="6401" xr:uid="{5E60D1E5-868E-4C0C-B824-76B6FD825286}"/>
    <cellStyle name="Comma 2 2 2 6 4 3 2 2" xfId="14081" xr:uid="{C37EB66B-71EB-4E13-8C07-5214193AEBEF}"/>
    <cellStyle name="Comma 2 2 2 6 4 3 2 2 2" xfId="29441" xr:uid="{71458C5D-2BF3-4BE9-94AF-9F987AC38A16}"/>
    <cellStyle name="Comma 2 2 2 6 4 3 2 3" xfId="21761" xr:uid="{F4B22A5A-85AF-4206-98C5-97CD0B75A9B4}"/>
    <cellStyle name="Comma 2 2 2 6 4 3 3" xfId="10241" xr:uid="{F891B7C0-3958-48FB-8D85-15D1DBC4A098}"/>
    <cellStyle name="Comma 2 2 2 6 4 3 3 2" xfId="25601" xr:uid="{D80F7DB5-4F2B-4BC1-AB48-B7117C1481D7}"/>
    <cellStyle name="Comma 2 2 2 6 4 3 4" xfId="17921" xr:uid="{506E0765-B132-4CE7-8165-F39CECDA2062}"/>
    <cellStyle name="Comma 2 2 2 6 4 4" xfId="4481" xr:uid="{7F7B30EB-4A87-455C-9B12-495B7753DF11}"/>
    <cellStyle name="Comma 2 2 2 6 4 4 2" xfId="12161" xr:uid="{506F61AF-3BFE-488C-9C11-E283D90CE156}"/>
    <cellStyle name="Comma 2 2 2 6 4 4 2 2" xfId="27521" xr:uid="{AF3E3ACB-3524-46B6-836F-12F188A2F506}"/>
    <cellStyle name="Comma 2 2 2 6 4 4 3" xfId="19841" xr:uid="{DBF25D2B-4E8F-4D53-BDF5-376561E54A80}"/>
    <cellStyle name="Comma 2 2 2 6 4 5" xfId="8321" xr:uid="{0C857C3E-CD91-40BE-BBF3-A1F144BD748A}"/>
    <cellStyle name="Comma 2 2 2 6 4 5 2" xfId="23681" xr:uid="{6C0CAD5F-4E28-44B8-B7D3-F73DF7BDDBE6}"/>
    <cellStyle name="Comma 2 2 2 6 4 6" xfId="16001" xr:uid="{0A677B02-1704-42CE-85C2-8AECB55D7EEB}"/>
    <cellStyle name="Comma 2 2 2 6 5" xfId="1121" xr:uid="{3DD6F301-3249-4D17-9403-EC50AC660447}"/>
    <cellStyle name="Comma 2 2 2 6 5 2" xfId="3041" xr:uid="{FEDCF8D2-249D-4937-92C6-B7D3033B826A}"/>
    <cellStyle name="Comma 2 2 2 6 5 2 2" xfId="6881" xr:uid="{584529AF-3975-4FCE-BCC4-60668A0660D1}"/>
    <cellStyle name="Comma 2 2 2 6 5 2 2 2" xfId="14561" xr:uid="{F7476CD8-52E6-4FDB-B280-1A5F08753E92}"/>
    <cellStyle name="Comma 2 2 2 6 5 2 2 2 2" xfId="29921" xr:uid="{FBD5D021-089F-4D4A-84FA-CA5BB2465684}"/>
    <cellStyle name="Comma 2 2 2 6 5 2 2 3" xfId="22241" xr:uid="{7C594C14-4F84-445D-949E-20E572DC6D7B}"/>
    <cellStyle name="Comma 2 2 2 6 5 2 3" xfId="10721" xr:uid="{2F907A5D-8525-4F21-9B79-E3BD8C8A9368}"/>
    <cellStyle name="Comma 2 2 2 6 5 2 3 2" xfId="26081" xr:uid="{7C644313-C541-411C-8B03-1693899419A3}"/>
    <cellStyle name="Comma 2 2 2 6 5 2 4" xfId="18401" xr:uid="{BC006912-D4A9-4760-89BF-5306B973F1D9}"/>
    <cellStyle name="Comma 2 2 2 6 5 3" xfId="4961" xr:uid="{6EA94DFB-88EC-4D5F-B346-1F23CAB1C9B9}"/>
    <cellStyle name="Comma 2 2 2 6 5 3 2" xfId="12641" xr:uid="{AD30EC88-651F-41CB-AEEB-E3ACA204061B}"/>
    <cellStyle name="Comma 2 2 2 6 5 3 2 2" xfId="28001" xr:uid="{124FD60C-027B-41C3-8965-AF150885801F}"/>
    <cellStyle name="Comma 2 2 2 6 5 3 3" xfId="20321" xr:uid="{451E6784-3E2F-4D64-8B90-97A74B34030E}"/>
    <cellStyle name="Comma 2 2 2 6 5 4" xfId="8801" xr:uid="{331AB54C-F954-463B-8D1E-124A398E46BD}"/>
    <cellStyle name="Comma 2 2 2 6 5 4 2" xfId="24161" xr:uid="{3EA02A60-393E-4475-A86A-59EC68EEE728}"/>
    <cellStyle name="Comma 2 2 2 6 5 5" xfId="16481" xr:uid="{FAA08ACE-AFD9-47D8-B4C4-CA29E8DAACCB}"/>
    <cellStyle name="Comma 2 2 2 6 6" xfId="2081" xr:uid="{61E1DF4D-EEA3-4E4A-95EA-629D87ABFFA8}"/>
    <cellStyle name="Comma 2 2 2 6 6 2" xfId="5921" xr:uid="{FAB58C9F-F57A-4576-8797-398946FD4DDB}"/>
    <cellStyle name="Comma 2 2 2 6 6 2 2" xfId="13601" xr:uid="{491D13D9-1FD6-48C9-A8F5-0B00EA7A91CA}"/>
    <cellStyle name="Comma 2 2 2 6 6 2 2 2" xfId="28961" xr:uid="{D0581B5E-EB86-43EC-B406-324950719C61}"/>
    <cellStyle name="Comma 2 2 2 6 6 2 3" xfId="21281" xr:uid="{D3C4330D-8F7E-4868-9336-D00A64293000}"/>
    <cellStyle name="Comma 2 2 2 6 6 3" xfId="9761" xr:uid="{3CC49098-3CA3-4975-8CE1-524E4E823E42}"/>
    <cellStyle name="Comma 2 2 2 6 6 3 2" xfId="25121" xr:uid="{C825261D-2717-436F-901A-5FF9560AC26C}"/>
    <cellStyle name="Comma 2 2 2 6 6 4" xfId="17441" xr:uid="{3AE36902-F15E-4803-9EE5-63E8D650A971}"/>
    <cellStyle name="Comma 2 2 2 6 7" xfId="4001" xr:uid="{BF6C8B56-9846-45BE-917B-EE73602BC548}"/>
    <cellStyle name="Comma 2 2 2 6 7 2" xfId="11681" xr:uid="{33D6741C-099F-43DF-AA4A-82118050FD57}"/>
    <cellStyle name="Comma 2 2 2 6 7 2 2" xfId="27041" xr:uid="{5FB3D9A4-5678-4C4F-8061-F9C1072B4F84}"/>
    <cellStyle name="Comma 2 2 2 6 7 3" xfId="19361" xr:uid="{6D40578E-19CF-4DB6-A40E-E43520D137D4}"/>
    <cellStyle name="Comma 2 2 2 6 8" xfId="7841" xr:uid="{919A3C33-2469-4291-91AC-9D47619B3C30}"/>
    <cellStyle name="Comma 2 2 2 6 8 2" xfId="23201" xr:uid="{ED5002ED-BFAF-4734-8955-B51D507B3091}"/>
    <cellStyle name="Comma 2 2 2 6 9" xfId="15521" xr:uid="{DFC140B1-B00C-471D-9484-50D0062E5C10}"/>
    <cellStyle name="Comma 2 2 2 7" xfId="221" xr:uid="{DAB58B88-E634-434A-BDFE-5A97DB56ACA4}"/>
    <cellStyle name="Comma 2 2 2 7 2" xfId="461" xr:uid="{404D2478-6B25-437A-A428-62E5DBDFC0A1}"/>
    <cellStyle name="Comma 2 2 2 7 2 2" xfId="941" xr:uid="{9E268E0A-054F-456E-8CF7-032DA435C380}"/>
    <cellStyle name="Comma 2 2 2 7 2 2 2" xfId="1901" xr:uid="{D5E20006-E54F-4BF2-82E5-72B5C3E0A82C}"/>
    <cellStyle name="Comma 2 2 2 7 2 2 2 2" xfId="3821" xr:uid="{C493C141-4C80-402D-A4B2-7949669974C2}"/>
    <cellStyle name="Comma 2 2 2 7 2 2 2 2 2" xfId="7661" xr:uid="{B8DCDBCB-53A3-4EB6-984A-42F1CC4AF79E}"/>
    <cellStyle name="Comma 2 2 2 7 2 2 2 2 2 2" xfId="15341" xr:uid="{2B1B197B-1DF6-46A7-B77B-8D1D087F82C2}"/>
    <cellStyle name="Comma 2 2 2 7 2 2 2 2 2 2 2" xfId="30701" xr:uid="{099B10CA-1127-4EA5-A8DB-29A75339804A}"/>
    <cellStyle name="Comma 2 2 2 7 2 2 2 2 2 3" xfId="23021" xr:uid="{ACC11A06-72B4-4CCE-A464-860DCE7602A2}"/>
    <cellStyle name="Comma 2 2 2 7 2 2 2 2 3" xfId="11501" xr:uid="{EDC3765C-1D48-4347-A6B0-A722F92B3BD1}"/>
    <cellStyle name="Comma 2 2 2 7 2 2 2 2 3 2" xfId="26861" xr:uid="{80A4DA2F-9A29-4CDA-845D-23730BF3E15F}"/>
    <cellStyle name="Comma 2 2 2 7 2 2 2 2 4" xfId="19181" xr:uid="{01DE9FE9-AF95-400D-BC09-ED0E6536E123}"/>
    <cellStyle name="Comma 2 2 2 7 2 2 2 3" xfId="5741" xr:uid="{EA662507-B601-4F83-A427-9539CFF73198}"/>
    <cellStyle name="Comma 2 2 2 7 2 2 2 3 2" xfId="13421" xr:uid="{EA83D59C-1659-4A0F-826A-EDE7FD94BB66}"/>
    <cellStyle name="Comma 2 2 2 7 2 2 2 3 2 2" xfId="28781" xr:uid="{C924DC98-F143-4E0F-988B-3350A785A81A}"/>
    <cellStyle name="Comma 2 2 2 7 2 2 2 3 3" xfId="21101" xr:uid="{3648136A-5B6C-42E3-A45A-D94FA53F6764}"/>
    <cellStyle name="Comma 2 2 2 7 2 2 2 4" xfId="9581" xr:uid="{8D20E34D-40C9-42C7-AE3E-F4679F81E47E}"/>
    <cellStyle name="Comma 2 2 2 7 2 2 2 4 2" xfId="24941" xr:uid="{1A5FD37D-73AD-443A-845D-ECD28E313292}"/>
    <cellStyle name="Comma 2 2 2 7 2 2 2 5" xfId="17261" xr:uid="{BBA5DE5E-1480-4328-B94D-2FC3BFBA57B6}"/>
    <cellStyle name="Comma 2 2 2 7 2 2 3" xfId="2861" xr:uid="{D4B1C057-9510-44E9-AA78-BFD6D6183CCA}"/>
    <cellStyle name="Comma 2 2 2 7 2 2 3 2" xfId="6701" xr:uid="{01E6E3A1-74A6-4121-846F-E86934374283}"/>
    <cellStyle name="Comma 2 2 2 7 2 2 3 2 2" xfId="14381" xr:uid="{A924CD52-22D3-479A-8242-BEF9987D9E35}"/>
    <cellStyle name="Comma 2 2 2 7 2 2 3 2 2 2" xfId="29741" xr:uid="{D291EF48-02B7-4B56-B6F9-1730586DCBE2}"/>
    <cellStyle name="Comma 2 2 2 7 2 2 3 2 3" xfId="22061" xr:uid="{C6D0253D-9935-4317-A3D0-461E7BB13499}"/>
    <cellStyle name="Comma 2 2 2 7 2 2 3 3" xfId="10541" xr:uid="{917D3899-D4AF-4FCD-BBD4-9DFD7EFB34A4}"/>
    <cellStyle name="Comma 2 2 2 7 2 2 3 3 2" xfId="25901" xr:uid="{F6EE0CB1-A387-4B4E-AD73-7D21DC0C4342}"/>
    <cellStyle name="Comma 2 2 2 7 2 2 3 4" xfId="18221" xr:uid="{D928F41D-21A6-4977-9192-52E867E7B9F7}"/>
    <cellStyle name="Comma 2 2 2 7 2 2 4" xfId="4781" xr:uid="{F08BD427-6A05-46F9-951C-C1B48F045DF4}"/>
    <cellStyle name="Comma 2 2 2 7 2 2 4 2" xfId="12461" xr:uid="{747C6FB2-1883-4F00-BAE0-DF60257443D0}"/>
    <cellStyle name="Comma 2 2 2 7 2 2 4 2 2" xfId="27821" xr:uid="{9058DCB1-746E-4846-94D4-A987C708C34C}"/>
    <cellStyle name="Comma 2 2 2 7 2 2 4 3" xfId="20141" xr:uid="{CC91B4AF-DF6F-419F-B346-06FA998811A9}"/>
    <cellStyle name="Comma 2 2 2 7 2 2 5" xfId="8621" xr:uid="{28D950B8-0143-40A7-8083-3E4488488297}"/>
    <cellStyle name="Comma 2 2 2 7 2 2 5 2" xfId="23981" xr:uid="{A8D83892-6418-4DAB-90F1-28319C240E21}"/>
    <cellStyle name="Comma 2 2 2 7 2 2 6" xfId="16301" xr:uid="{2CCFE719-2A15-4AA8-AB22-A7269D2434CE}"/>
    <cellStyle name="Comma 2 2 2 7 2 3" xfId="1421" xr:uid="{EF27C03D-E3BD-4F69-9478-D01BD7AC0461}"/>
    <cellStyle name="Comma 2 2 2 7 2 3 2" xfId="3341" xr:uid="{60AA8BC7-390F-4677-9634-9CA5BC24A5CD}"/>
    <cellStyle name="Comma 2 2 2 7 2 3 2 2" xfId="7181" xr:uid="{A4E08B5A-EDCD-477B-B6D2-CC5ED406CD39}"/>
    <cellStyle name="Comma 2 2 2 7 2 3 2 2 2" xfId="14861" xr:uid="{F9A48BA2-9803-4ADE-9684-33632BEF0FE7}"/>
    <cellStyle name="Comma 2 2 2 7 2 3 2 2 2 2" xfId="30221" xr:uid="{D0E370C0-765E-4ACD-8315-F6BE4D1B3DF3}"/>
    <cellStyle name="Comma 2 2 2 7 2 3 2 2 3" xfId="22541" xr:uid="{7E55A3E1-B325-4F57-98EC-C76B329DC8FC}"/>
    <cellStyle name="Comma 2 2 2 7 2 3 2 3" xfId="11021" xr:uid="{A65D98C9-516B-4EE2-8414-5B2576D273FB}"/>
    <cellStyle name="Comma 2 2 2 7 2 3 2 3 2" xfId="26381" xr:uid="{DC17DE91-10A9-48E3-8F5F-BEE537759FB7}"/>
    <cellStyle name="Comma 2 2 2 7 2 3 2 4" xfId="18701" xr:uid="{2790315E-4885-47FF-A14F-FEF0B6AEA5DD}"/>
    <cellStyle name="Comma 2 2 2 7 2 3 3" xfId="5261" xr:uid="{42E02B19-23A9-4161-8115-1502D28B6C9D}"/>
    <cellStyle name="Comma 2 2 2 7 2 3 3 2" xfId="12941" xr:uid="{07CC20DC-D926-4961-98CA-86F1B28E37A2}"/>
    <cellStyle name="Comma 2 2 2 7 2 3 3 2 2" xfId="28301" xr:uid="{5FF65861-7CFF-45F5-829D-AF7041815348}"/>
    <cellStyle name="Comma 2 2 2 7 2 3 3 3" xfId="20621" xr:uid="{D6427303-B7ED-46A6-AE7D-CB314D81F037}"/>
    <cellStyle name="Comma 2 2 2 7 2 3 4" xfId="9101" xr:uid="{29FCB14B-AB8E-48A0-9358-A5D63C3EF786}"/>
    <cellStyle name="Comma 2 2 2 7 2 3 4 2" xfId="24461" xr:uid="{B68B6CC3-561C-488D-9A09-075E83C60612}"/>
    <cellStyle name="Comma 2 2 2 7 2 3 5" xfId="16781" xr:uid="{71C56B1C-D3E1-4668-9E69-B6E96526CD22}"/>
    <cellStyle name="Comma 2 2 2 7 2 4" xfId="2381" xr:uid="{0704ACC5-B667-4618-89E4-7D8B623E257E}"/>
    <cellStyle name="Comma 2 2 2 7 2 4 2" xfId="6221" xr:uid="{23078E6A-86C0-4094-922C-DAD29AF0D052}"/>
    <cellStyle name="Comma 2 2 2 7 2 4 2 2" xfId="13901" xr:uid="{4434CE32-9242-41EC-920D-812C17F9E704}"/>
    <cellStyle name="Comma 2 2 2 7 2 4 2 2 2" xfId="29261" xr:uid="{07B0FB56-5C04-4D50-80E7-6EF8157ECA37}"/>
    <cellStyle name="Comma 2 2 2 7 2 4 2 3" xfId="21581" xr:uid="{AD7EA109-60B7-445E-8DA6-F862C04767C1}"/>
    <cellStyle name="Comma 2 2 2 7 2 4 3" xfId="10061" xr:uid="{0726A41C-AF90-4529-AC91-6450FEB8DF2B}"/>
    <cellStyle name="Comma 2 2 2 7 2 4 3 2" xfId="25421" xr:uid="{16E836C6-EF75-43BF-B601-CBBEDA21A2A0}"/>
    <cellStyle name="Comma 2 2 2 7 2 4 4" xfId="17741" xr:uid="{E4C7D979-1448-4C96-908B-24D842EB553B}"/>
    <cellStyle name="Comma 2 2 2 7 2 5" xfId="4301" xr:uid="{D96556B1-2B9E-4B5A-A521-2629FE42B710}"/>
    <cellStyle name="Comma 2 2 2 7 2 5 2" xfId="11981" xr:uid="{8F0C5F62-B3E0-4616-9FB4-3C0ADB25C3E9}"/>
    <cellStyle name="Comma 2 2 2 7 2 5 2 2" xfId="27341" xr:uid="{D6638A26-76DD-407F-98AF-8E976FAA5215}"/>
    <cellStyle name="Comma 2 2 2 7 2 5 3" xfId="19661" xr:uid="{0F8B10B8-4672-4575-BB69-DEBF7E9D14F1}"/>
    <cellStyle name="Comma 2 2 2 7 2 6" xfId="8141" xr:uid="{2CEB3B8D-2692-4EBD-952B-763A787C8A3D}"/>
    <cellStyle name="Comma 2 2 2 7 2 6 2" xfId="23501" xr:uid="{7FED12F1-EFBA-42E9-9F3C-8D5A20ACAACD}"/>
    <cellStyle name="Comma 2 2 2 7 2 7" xfId="15821" xr:uid="{33D79DA1-F312-4E57-B92B-0DE79B5E04DA}"/>
    <cellStyle name="Comma 2 2 2 7 3" xfId="701" xr:uid="{6AFDF401-3C57-4B68-BDCE-25BDC85FFC61}"/>
    <cellStyle name="Comma 2 2 2 7 3 2" xfId="1661" xr:uid="{61D37FFA-3885-45E0-84B2-2A71E9EE8F4B}"/>
    <cellStyle name="Comma 2 2 2 7 3 2 2" xfId="3581" xr:uid="{F65FDFFF-1D2D-48FE-9292-0E25E75DAC71}"/>
    <cellStyle name="Comma 2 2 2 7 3 2 2 2" xfId="7421" xr:uid="{C70398B7-1632-429E-91FE-E67CF790779A}"/>
    <cellStyle name="Comma 2 2 2 7 3 2 2 2 2" xfId="15101" xr:uid="{251D747A-8101-475A-B8DE-2AA999AD7B1E}"/>
    <cellStyle name="Comma 2 2 2 7 3 2 2 2 2 2" xfId="30461" xr:uid="{381F3977-DEA8-40B9-BA27-0206E065E33D}"/>
    <cellStyle name="Comma 2 2 2 7 3 2 2 2 3" xfId="22781" xr:uid="{6005AB59-3112-4966-8B5D-5303128E80A8}"/>
    <cellStyle name="Comma 2 2 2 7 3 2 2 3" xfId="11261" xr:uid="{8E716B0C-E269-4D8B-BDA6-73946CF032DA}"/>
    <cellStyle name="Comma 2 2 2 7 3 2 2 3 2" xfId="26621" xr:uid="{1A309303-0E99-4725-BD99-85D977C110D4}"/>
    <cellStyle name="Comma 2 2 2 7 3 2 2 4" xfId="18941" xr:uid="{7C1EBBEF-E845-4B57-92FF-5F289A92577A}"/>
    <cellStyle name="Comma 2 2 2 7 3 2 3" xfId="5501" xr:uid="{933077E0-D9F0-4116-98B4-A96422A3F839}"/>
    <cellStyle name="Comma 2 2 2 7 3 2 3 2" xfId="13181" xr:uid="{E0D98D5B-BC6B-4FC2-812A-5EBE22D49639}"/>
    <cellStyle name="Comma 2 2 2 7 3 2 3 2 2" xfId="28541" xr:uid="{D748966B-194D-45CE-9149-5FDF1420399E}"/>
    <cellStyle name="Comma 2 2 2 7 3 2 3 3" xfId="20861" xr:uid="{73370A88-5D36-49E7-B594-18C6AED81C67}"/>
    <cellStyle name="Comma 2 2 2 7 3 2 4" xfId="9341" xr:uid="{5223DB14-801C-4F6C-A239-7BCB64D5B138}"/>
    <cellStyle name="Comma 2 2 2 7 3 2 4 2" xfId="24701" xr:uid="{A3A5282E-5085-4410-84C6-205EDA472CB7}"/>
    <cellStyle name="Comma 2 2 2 7 3 2 5" xfId="17021" xr:uid="{AADC8223-EA8F-43C2-ACCE-D2D7546747EF}"/>
    <cellStyle name="Comma 2 2 2 7 3 3" xfId="2621" xr:uid="{DEB08005-57DD-422A-9AF1-EE70E729EEF8}"/>
    <cellStyle name="Comma 2 2 2 7 3 3 2" xfId="6461" xr:uid="{341C4B48-F0BC-43F2-B1D2-A79B658B61F2}"/>
    <cellStyle name="Comma 2 2 2 7 3 3 2 2" xfId="14141" xr:uid="{77DD2632-E0EA-4442-879D-637D92F9EDF3}"/>
    <cellStyle name="Comma 2 2 2 7 3 3 2 2 2" xfId="29501" xr:uid="{37290778-DCD0-4093-A00E-4300E2F09DB3}"/>
    <cellStyle name="Comma 2 2 2 7 3 3 2 3" xfId="21821" xr:uid="{8E0E3B0D-049B-4593-951B-0FF10D6714D7}"/>
    <cellStyle name="Comma 2 2 2 7 3 3 3" xfId="10301" xr:uid="{33779896-30F3-4B0B-96C9-CB7DB41F401C}"/>
    <cellStyle name="Comma 2 2 2 7 3 3 3 2" xfId="25661" xr:uid="{EFC57852-D941-4F97-9CCD-411F8A0D9CE2}"/>
    <cellStyle name="Comma 2 2 2 7 3 3 4" xfId="17981" xr:uid="{AA6C4593-24D2-4A6A-A4EA-5370EA1B1C21}"/>
    <cellStyle name="Comma 2 2 2 7 3 4" xfId="4541" xr:uid="{4EA86AB7-6DBF-4D29-9BA7-0F18D54FA3C0}"/>
    <cellStyle name="Comma 2 2 2 7 3 4 2" xfId="12221" xr:uid="{DBDC0B52-5B76-4405-8CD8-2BD9A7B12568}"/>
    <cellStyle name="Comma 2 2 2 7 3 4 2 2" xfId="27581" xr:uid="{CB488474-C510-4300-B306-DB8D993B726E}"/>
    <cellStyle name="Comma 2 2 2 7 3 4 3" xfId="19901" xr:uid="{1E8CA404-3CA5-4CE7-AA57-9192FFD040DD}"/>
    <cellStyle name="Comma 2 2 2 7 3 5" xfId="8381" xr:uid="{683BC051-1334-4DAD-AEE6-1E355A818DD0}"/>
    <cellStyle name="Comma 2 2 2 7 3 5 2" xfId="23741" xr:uid="{4572A9EC-B936-495B-9A0D-9F766D1F5C63}"/>
    <cellStyle name="Comma 2 2 2 7 3 6" xfId="16061" xr:uid="{6308563A-C2B3-4E56-84C5-F67A0E06DE4B}"/>
    <cellStyle name="Comma 2 2 2 7 4" xfId="1181" xr:uid="{3C630982-9FE4-4A11-AB43-B3C75FE53A60}"/>
    <cellStyle name="Comma 2 2 2 7 4 2" xfId="3101" xr:uid="{BC0C8F56-4B2B-4864-9321-C499639CF29C}"/>
    <cellStyle name="Comma 2 2 2 7 4 2 2" xfId="6941" xr:uid="{ED9A9731-890C-4FD7-8E60-467EA8D74576}"/>
    <cellStyle name="Comma 2 2 2 7 4 2 2 2" xfId="14621" xr:uid="{E30FB7C1-996B-4154-8CBA-DAB70C7983C1}"/>
    <cellStyle name="Comma 2 2 2 7 4 2 2 2 2" xfId="29981" xr:uid="{E16E03A1-1875-4FB9-847E-064006C58F92}"/>
    <cellStyle name="Comma 2 2 2 7 4 2 2 3" xfId="22301" xr:uid="{1CC9B9D9-324E-4DE9-AF66-7A58D93C4058}"/>
    <cellStyle name="Comma 2 2 2 7 4 2 3" xfId="10781" xr:uid="{574CD469-C6B1-4D5A-A31B-DD5B83061B0E}"/>
    <cellStyle name="Comma 2 2 2 7 4 2 3 2" xfId="26141" xr:uid="{CDACCD35-CF30-4A57-9C42-787443A3920F}"/>
    <cellStyle name="Comma 2 2 2 7 4 2 4" xfId="18461" xr:uid="{7BE3DC83-6105-4D0C-ADDD-5D12607A3862}"/>
    <cellStyle name="Comma 2 2 2 7 4 3" xfId="5021" xr:uid="{1B34351F-AB37-48DA-A4B7-29623837573F}"/>
    <cellStyle name="Comma 2 2 2 7 4 3 2" xfId="12701" xr:uid="{F3276DD8-B228-4CD3-94A0-3E5E0CFC302F}"/>
    <cellStyle name="Comma 2 2 2 7 4 3 2 2" xfId="28061" xr:uid="{10E66E87-36B3-42ED-929F-48460E754901}"/>
    <cellStyle name="Comma 2 2 2 7 4 3 3" xfId="20381" xr:uid="{CFEDC2BF-AA15-44A5-87B5-3384EAF3BBD0}"/>
    <cellStyle name="Comma 2 2 2 7 4 4" xfId="8861" xr:uid="{3F4C1656-92FD-41CF-8E2D-3C286A67302F}"/>
    <cellStyle name="Comma 2 2 2 7 4 4 2" xfId="24221" xr:uid="{CB630027-DA41-4AE1-8AE7-23536B8C1B82}"/>
    <cellStyle name="Comma 2 2 2 7 4 5" xfId="16541" xr:uid="{CF15DDB4-51AC-4284-8A5E-671E4E6C83E8}"/>
    <cellStyle name="Comma 2 2 2 7 5" xfId="2141" xr:uid="{B09AA615-B59A-455B-9539-E1C67FAE70CE}"/>
    <cellStyle name="Comma 2 2 2 7 5 2" xfId="5981" xr:uid="{121A5FA2-1B98-4122-ABD9-DAA7122F27AD}"/>
    <cellStyle name="Comma 2 2 2 7 5 2 2" xfId="13661" xr:uid="{4AB301CE-6C21-4A5F-9CED-E08D817825A6}"/>
    <cellStyle name="Comma 2 2 2 7 5 2 2 2" xfId="29021" xr:uid="{137BDD00-FC10-45B4-9BC0-21D7A35B3610}"/>
    <cellStyle name="Comma 2 2 2 7 5 2 3" xfId="21341" xr:uid="{7C0984EC-9BE5-4C2A-8EBC-F9F5E106D43C}"/>
    <cellStyle name="Comma 2 2 2 7 5 3" xfId="9821" xr:uid="{839DAC98-74AF-483C-A20E-B4F280F01705}"/>
    <cellStyle name="Comma 2 2 2 7 5 3 2" xfId="25181" xr:uid="{83BC4C02-214A-4632-A492-1444426B1F09}"/>
    <cellStyle name="Comma 2 2 2 7 5 4" xfId="17501" xr:uid="{6A509951-4E55-4DAC-BC3F-1A38B40CC68B}"/>
    <cellStyle name="Comma 2 2 2 7 6" xfId="4061" xr:uid="{1463CF9A-0755-46ED-A93F-F9C8A0894D3C}"/>
    <cellStyle name="Comma 2 2 2 7 6 2" xfId="11741" xr:uid="{A08EC65B-5D80-446F-A888-EF9CCC52CA7E}"/>
    <cellStyle name="Comma 2 2 2 7 6 2 2" xfId="27101" xr:uid="{7F1B199A-009B-4CB2-B1D9-8931B6AD8595}"/>
    <cellStyle name="Comma 2 2 2 7 6 3" xfId="19421" xr:uid="{F72EB399-AEEB-4942-9B89-064654857DAF}"/>
    <cellStyle name="Comma 2 2 2 7 7" xfId="7901" xr:uid="{C8E0A776-F795-4598-91FD-C46750775E56}"/>
    <cellStyle name="Comma 2 2 2 7 7 2" xfId="23261" xr:uid="{8A5FA056-3A95-41D9-AF99-3243BA4ABB0C}"/>
    <cellStyle name="Comma 2 2 2 7 8" xfId="15581" xr:uid="{3455ACA8-65D2-4588-AFD3-691E38255583}"/>
    <cellStyle name="Comma 2 2 2 8" xfId="341" xr:uid="{9638E3A1-C3BC-4B65-8028-48AA8C061319}"/>
    <cellStyle name="Comma 2 2 2 8 2" xfId="821" xr:uid="{D4D89191-8485-4DB3-B61D-05A9444A143A}"/>
    <cellStyle name="Comma 2 2 2 8 2 2" xfId="1781" xr:uid="{3F7A7907-0D70-4DD5-B3B7-CFA0E7304FF5}"/>
    <cellStyle name="Comma 2 2 2 8 2 2 2" xfId="3701" xr:uid="{3BF66D88-38AA-432E-9B75-4DBF105BAB30}"/>
    <cellStyle name="Comma 2 2 2 8 2 2 2 2" xfId="7541" xr:uid="{51316AB2-5DAE-46DF-949C-F66B3C6D7139}"/>
    <cellStyle name="Comma 2 2 2 8 2 2 2 2 2" xfId="15221" xr:uid="{2794B942-03D8-43D9-B157-677076B3394E}"/>
    <cellStyle name="Comma 2 2 2 8 2 2 2 2 2 2" xfId="30581" xr:uid="{99B25144-04E2-4B85-A82D-A187EE5E276C}"/>
    <cellStyle name="Comma 2 2 2 8 2 2 2 2 3" xfId="22901" xr:uid="{FA8C50F6-2698-474C-B497-C06089B138FF}"/>
    <cellStyle name="Comma 2 2 2 8 2 2 2 3" xfId="11381" xr:uid="{7F05A314-0E9E-495C-BBBA-A031444A86C3}"/>
    <cellStyle name="Comma 2 2 2 8 2 2 2 3 2" xfId="26741" xr:uid="{73B0882F-E363-46B6-8B9E-BAB925BA19A4}"/>
    <cellStyle name="Comma 2 2 2 8 2 2 2 4" xfId="19061" xr:uid="{D0805340-D1C5-4712-AAAE-46E1FE455289}"/>
    <cellStyle name="Comma 2 2 2 8 2 2 3" xfId="5621" xr:uid="{B324CA90-DE72-4B74-AD1E-EA8EC047FEC3}"/>
    <cellStyle name="Comma 2 2 2 8 2 2 3 2" xfId="13301" xr:uid="{33269862-3B22-4DC3-A059-59794EF4F23C}"/>
    <cellStyle name="Comma 2 2 2 8 2 2 3 2 2" xfId="28661" xr:uid="{C7F7932F-DE7A-4037-AA1C-F9675F6BC35D}"/>
    <cellStyle name="Comma 2 2 2 8 2 2 3 3" xfId="20981" xr:uid="{331F157B-2079-4184-AA75-7E9D92567952}"/>
    <cellStyle name="Comma 2 2 2 8 2 2 4" xfId="9461" xr:uid="{03AC726C-4E3C-4C57-89F3-6925EE5DED6C}"/>
    <cellStyle name="Comma 2 2 2 8 2 2 4 2" xfId="24821" xr:uid="{FA96C5B1-C63E-44E6-9B73-6F72CB6DF998}"/>
    <cellStyle name="Comma 2 2 2 8 2 2 5" xfId="17141" xr:uid="{D1A01E45-A3CA-42F8-8F60-5DCA46EFBC9E}"/>
    <cellStyle name="Comma 2 2 2 8 2 3" xfId="2741" xr:uid="{213DC1A6-CB5B-416A-A19C-40FEF54ECC82}"/>
    <cellStyle name="Comma 2 2 2 8 2 3 2" xfId="6581" xr:uid="{18EDA863-3F5F-4274-AFED-E26FBE6A13D3}"/>
    <cellStyle name="Comma 2 2 2 8 2 3 2 2" xfId="14261" xr:uid="{9C2E588E-EC9E-4945-8134-E324F27F4309}"/>
    <cellStyle name="Comma 2 2 2 8 2 3 2 2 2" xfId="29621" xr:uid="{27905B9B-3CFE-41E4-BEDD-E4D8008C8517}"/>
    <cellStyle name="Comma 2 2 2 8 2 3 2 3" xfId="21941" xr:uid="{2FE52AE8-1D9C-47D5-8BFC-9BD3EEF53E00}"/>
    <cellStyle name="Comma 2 2 2 8 2 3 3" xfId="10421" xr:uid="{5F42DCE8-88D3-4022-84C1-A24710E997E5}"/>
    <cellStyle name="Comma 2 2 2 8 2 3 3 2" xfId="25781" xr:uid="{7D340E7D-1BCC-42FA-BCEB-2D87D6536560}"/>
    <cellStyle name="Comma 2 2 2 8 2 3 4" xfId="18101" xr:uid="{E6AB51CA-98C1-4650-BBD0-8C3170E1C14B}"/>
    <cellStyle name="Comma 2 2 2 8 2 4" xfId="4661" xr:uid="{908D583E-AEBD-4191-BD8E-115071967122}"/>
    <cellStyle name="Comma 2 2 2 8 2 4 2" xfId="12341" xr:uid="{5913FF21-7FED-4DB0-8A1D-78C808F1BB92}"/>
    <cellStyle name="Comma 2 2 2 8 2 4 2 2" xfId="27701" xr:uid="{4D0C9A6C-9A59-477F-A5F6-4DFA7BF940F4}"/>
    <cellStyle name="Comma 2 2 2 8 2 4 3" xfId="20021" xr:uid="{3092AF7A-EA86-4DEC-A917-A6DC4A139D99}"/>
    <cellStyle name="Comma 2 2 2 8 2 5" xfId="8501" xr:uid="{06CEA76F-44E9-45DB-A675-73EB04D173B9}"/>
    <cellStyle name="Comma 2 2 2 8 2 5 2" xfId="23861" xr:uid="{26CF5BB1-E2A2-475B-BBB2-66BB26C65BC2}"/>
    <cellStyle name="Comma 2 2 2 8 2 6" xfId="16181" xr:uid="{D1EAB2D7-493E-4401-B0A9-29B3F03B9FA1}"/>
    <cellStyle name="Comma 2 2 2 8 3" xfId="1301" xr:uid="{E7EA22E3-D3BA-4BCA-8BA5-0C273435CE96}"/>
    <cellStyle name="Comma 2 2 2 8 3 2" xfId="3221" xr:uid="{4D4933C7-D35A-4561-A83B-95FFD8E3462F}"/>
    <cellStyle name="Comma 2 2 2 8 3 2 2" xfId="7061" xr:uid="{EECB9AA4-DBB8-4F0D-B541-9E5917C7E099}"/>
    <cellStyle name="Comma 2 2 2 8 3 2 2 2" xfId="14741" xr:uid="{9B05B18F-152A-4103-B301-94ED55844837}"/>
    <cellStyle name="Comma 2 2 2 8 3 2 2 2 2" xfId="30101" xr:uid="{3ADE11C7-C5B9-4B43-98C2-81962B70D8EA}"/>
    <cellStyle name="Comma 2 2 2 8 3 2 2 3" xfId="22421" xr:uid="{84A3938C-4308-484B-8A8F-4DBA4A0584F6}"/>
    <cellStyle name="Comma 2 2 2 8 3 2 3" xfId="10901" xr:uid="{426FF160-749D-46DB-8327-2B7269596806}"/>
    <cellStyle name="Comma 2 2 2 8 3 2 3 2" xfId="26261" xr:uid="{9B3343F9-8AC2-4F0B-8359-8E13C4F8FE09}"/>
    <cellStyle name="Comma 2 2 2 8 3 2 4" xfId="18581" xr:uid="{FB7838ED-8694-49CA-B679-85BA6A625998}"/>
    <cellStyle name="Comma 2 2 2 8 3 3" xfId="5141" xr:uid="{3CE498A2-E2BA-458A-868D-A9EA8355B3EE}"/>
    <cellStyle name="Comma 2 2 2 8 3 3 2" xfId="12821" xr:uid="{549D5218-B097-4A78-BFC0-DA5294C8B44F}"/>
    <cellStyle name="Comma 2 2 2 8 3 3 2 2" xfId="28181" xr:uid="{EE3E221D-E404-44B8-9C91-81C2DC58FC67}"/>
    <cellStyle name="Comma 2 2 2 8 3 3 3" xfId="20501" xr:uid="{44D31DC8-2E5A-4CDE-969F-FA9FA8EDF755}"/>
    <cellStyle name="Comma 2 2 2 8 3 4" xfId="8981" xr:uid="{63B57815-2AF5-4185-960B-809159515A1C}"/>
    <cellStyle name="Comma 2 2 2 8 3 4 2" xfId="24341" xr:uid="{DF0CD19C-D608-4919-AB7E-C1B1B4DE9642}"/>
    <cellStyle name="Comma 2 2 2 8 3 5" xfId="16661" xr:uid="{2F8D7BA6-CE74-4396-99EE-A96DA8472B06}"/>
    <cellStyle name="Comma 2 2 2 8 4" xfId="2261" xr:uid="{98D2B72F-CDA4-4138-A0B0-9167089D5ED7}"/>
    <cellStyle name="Comma 2 2 2 8 4 2" xfId="6101" xr:uid="{DE4EC0B8-9987-4022-8CA0-15000CD8E209}"/>
    <cellStyle name="Comma 2 2 2 8 4 2 2" xfId="13781" xr:uid="{F5C6545E-C258-4274-9D80-CD019AC759E4}"/>
    <cellStyle name="Comma 2 2 2 8 4 2 2 2" xfId="29141" xr:uid="{2E56B7AB-3A83-4E81-9A53-6623732D5987}"/>
    <cellStyle name="Comma 2 2 2 8 4 2 3" xfId="21461" xr:uid="{1EC03D72-31B0-41E6-8F99-9FAD20A17571}"/>
    <cellStyle name="Comma 2 2 2 8 4 3" xfId="9941" xr:uid="{D669A672-D4B1-403D-B53F-C8434EC5FFB2}"/>
    <cellStyle name="Comma 2 2 2 8 4 3 2" xfId="25301" xr:uid="{ADEB1EAA-8D19-4361-A9E9-F27C32C1C932}"/>
    <cellStyle name="Comma 2 2 2 8 4 4" xfId="17621" xr:uid="{7249C56D-987A-48C1-A6B3-0BAD47C04FEA}"/>
    <cellStyle name="Comma 2 2 2 8 5" xfId="4181" xr:uid="{A2B33921-B5CA-426F-A4C9-3B612AE5EA01}"/>
    <cellStyle name="Comma 2 2 2 8 5 2" xfId="11861" xr:uid="{BA206B29-F6CD-4048-8277-82833A9C7EC2}"/>
    <cellStyle name="Comma 2 2 2 8 5 2 2" xfId="27221" xr:uid="{562C5339-9CE8-48A0-A600-8E36F41275FB}"/>
    <cellStyle name="Comma 2 2 2 8 5 3" xfId="19541" xr:uid="{BFEDC7B0-4050-4534-9D05-986CD1214A48}"/>
    <cellStyle name="Comma 2 2 2 8 6" xfId="8021" xr:uid="{B16D6250-DFBE-43AA-A99D-0469542FF11F}"/>
    <cellStyle name="Comma 2 2 2 8 6 2" xfId="23381" xr:uid="{C2007817-1D4E-40B8-97EF-BC04A7C7166D}"/>
    <cellStyle name="Comma 2 2 2 8 7" xfId="15701" xr:uid="{C53D3845-F16D-4C0A-852E-75BFE3E37FE4}"/>
    <cellStyle name="Comma 2 2 2 9" xfId="581" xr:uid="{2D1B75D7-161B-4083-9092-0C6F48234775}"/>
    <cellStyle name="Comma 2 2 2 9 2" xfId="1541" xr:uid="{1EF07F80-4B00-4033-9EE9-922468DBB10B}"/>
    <cellStyle name="Comma 2 2 2 9 2 2" xfId="3461" xr:uid="{C79C0675-5EC5-4453-A15A-800298C025C6}"/>
    <cellStyle name="Comma 2 2 2 9 2 2 2" xfId="7301" xr:uid="{F679B82B-CF74-47C7-90A7-8EBEF8AC3CDF}"/>
    <cellStyle name="Comma 2 2 2 9 2 2 2 2" xfId="14981" xr:uid="{50C4528E-3BEF-4B5D-8829-21E771F4B9F4}"/>
    <cellStyle name="Comma 2 2 2 9 2 2 2 2 2" xfId="30341" xr:uid="{10BF5359-6AF6-4857-8C54-089479019FEC}"/>
    <cellStyle name="Comma 2 2 2 9 2 2 2 3" xfId="22661" xr:uid="{96FD85FE-693C-4B37-8856-2C24B1ED9F30}"/>
    <cellStyle name="Comma 2 2 2 9 2 2 3" xfId="11141" xr:uid="{C91C59F9-D069-4C89-8ADA-513F87AC8F5C}"/>
    <cellStyle name="Comma 2 2 2 9 2 2 3 2" xfId="26501" xr:uid="{C9EAE2A7-6A3D-41BC-8989-FB66C4D5060B}"/>
    <cellStyle name="Comma 2 2 2 9 2 2 4" xfId="18821" xr:uid="{7CCC82DB-DF8A-45BF-807E-8C4520D588B9}"/>
    <cellStyle name="Comma 2 2 2 9 2 3" xfId="5381" xr:uid="{D1B8BB57-F5DA-4399-B7C3-8D7216108210}"/>
    <cellStyle name="Comma 2 2 2 9 2 3 2" xfId="13061" xr:uid="{13935742-4F4F-48B5-A401-BBEEA7CDD15B}"/>
    <cellStyle name="Comma 2 2 2 9 2 3 2 2" xfId="28421" xr:uid="{E872FFA0-7DAC-453C-A1E7-F30358C03BE4}"/>
    <cellStyle name="Comma 2 2 2 9 2 3 3" xfId="20741" xr:uid="{806C6382-D39B-4E46-877B-C165BEC05E76}"/>
    <cellStyle name="Comma 2 2 2 9 2 4" xfId="9221" xr:uid="{049B6653-E306-4791-93EA-049335F15EBB}"/>
    <cellStyle name="Comma 2 2 2 9 2 4 2" xfId="24581" xr:uid="{9C07C649-E8D2-44E2-AD96-AF8561196231}"/>
    <cellStyle name="Comma 2 2 2 9 2 5" xfId="16901" xr:uid="{8D05E1E3-968E-445D-8A2F-8A1995974EF2}"/>
    <cellStyle name="Comma 2 2 2 9 3" xfId="2501" xr:uid="{73BCF671-E0DF-45B8-B6AA-C679C6CCD3DC}"/>
    <cellStyle name="Comma 2 2 2 9 3 2" xfId="6341" xr:uid="{5D299CA8-55CB-44A8-B9E5-AF8F3FD69FD9}"/>
    <cellStyle name="Comma 2 2 2 9 3 2 2" xfId="14021" xr:uid="{AF174D6D-7CBF-44FC-89A4-74C29880C7C4}"/>
    <cellStyle name="Comma 2 2 2 9 3 2 2 2" xfId="29381" xr:uid="{DB32FF7C-6B1F-40FA-ACE0-3CA1288347D8}"/>
    <cellStyle name="Comma 2 2 2 9 3 2 3" xfId="21701" xr:uid="{78C951BA-A9DE-4162-83AD-85D9E9431E35}"/>
    <cellStyle name="Comma 2 2 2 9 3 3" xfId="10181" xr:uid="{C1992A75-AE14-4977-95F7-859E3E7867C4}"/>
    <cellStyle name="Comma 2 2 2 9 3 3 2" xfId="25541" xr:uid="{92FCD414-DB84-4C93-BBEC-3AC18FF349BC}"/>
    <cellStyle name="Comma 2 2 2 9 3 4" xfId="17861" xr:uid="{055154AE-30FC-44AE-BA9E-66E63E743A5B}"/>
    <cellStyle name="Comma 2 2 2 9 4" xfId="4421" xr:uid="{D8842B05-349A-459F-99E7-47EA13B0E882}"/>
    <cellStyle name="Comma 2 2 2 9 4 2" xfId="12101" xr:uid="{9080D30A-BB64-4317-A899-06FCB78FD70E}"/>
    <cellStyle name="Comma 2 2 2 9 4 2 2" xfId="27461" xr:uid="{CC020C20-97D8-466F-A1CE-161DC88FA898}"/>
    <cellStyle name="Comma 2 2 2 9 4 3" xfId="19781" xr:uid="{CAD0C2B2-68F6-4BAF-88C1-A249B23755E5}"/>
    <cellStyle name="Comma 2 2 2 9 5" xfId="8261" xr:uid="{780803C8-362C-4731-88E1-AB7820D27823}"/>
    <cellStyle name="Comma 2 2 2 9 5 2" xfId="23621" xr:uid="{5C6E9AA9-99F0-41B2-8A05-6784E3F3420A}"/>
    <cellStyle name="Comma 2 2 2 9 6" xfId="15941" xr:uid="{A42B73FE-3B84-4FB2-AF11-6371D3D9F83F}"/>
    <cellStyle name="Comma 2 2 3" xfId="103" xr:uid="{2CB88BE7-ECA1-452C-B8EF-3E3611E8F735}"/>
    <cellStyle name="Comma 2 2 3 10" xfId="3943" xr:uid="{E757B0B5-C4A2-404D-BDC0-E36430DE39E5}"/>
    <cellStyle name="Comma 2 2 3 10 2" xfId="11623" xr:uid="{F7E3A51B-A8A4-4781-89AF-69CF698F593F}"/>
    <cellStyle name="Comma 2 2 3 10 2 2" xfId="26983" xr:uid="{2E01B778-C44E-4E7A-85A6-C242D37E26B3}"/>
    <cellStyle name="Comma 2 2 3 10 3" xfId="19303" xr:uid="{CE87F730-6507-49A3-9755-A4B8735A7BF4}"/>
    <cellStyle name="Comma 2 2 3 11" xfId="7783" xr:uid="{CBAF179B-5FD2-4869-85DE-56B68581EB81}"/>
    <cellStyle name="Comma 2 2 3 11 2" xfId="23143" xr:uid="{94C720FD-77C4-41A4-A0FB-DEA1B60205A9}"/>
    <cellStyle name="Comma 2 2 3 12" xfId="15463" xr:uid="{33B35D6F-4D66-4B5A-9049-753414F2A8F6}"/>
    <cellStyle name="Comma 2 2 3 2" xfId="118" xr:uid="{D2E0A695-E83D-4CC3-A4EB-CBA3C092824A}"/>
    <cellStyle name="Comma 2 2 3 2 10" xfId="7798" xr:uid="{3DF6C92F-192E-416E-9B1B-9A974C094C22}"/>
    <cellStyle name="Comma 2 2 3 2 10 2" xfId="23158" xr:uid="{49077AD0-8BE9-4756-B435-A1E758656C5B}"/>
    <cellStyle name="Comma 2 2 3 2 11" xfId="15478" xr:uid="{4A8D3398-88B6-4AAA-9420-CFCCD09A3F2C}"/>
    <cellStyle name="Comma 2 2 3 2 2" xfId="148" xr:uid="{19778364-FC27-43E6-808A-3DCCAD0DCACD}"/>
    <cellStyle name="Comma 2 2 3 2 2 10" xfId="15508" xr:uid="{B6212DBD-D6FA-4113-A7AB-2665DABB39E6}"/>
    <cellStyle name="Comma 2 2 3 2 2 2" xfId="208" xr:uid="{8409BB75-6C33-4FE1-8328-E31BD20E8DBC}"/>
    <cellStyle name="Comma 2 2 3 2 2 2 2" xfId="328" xr:uid="{7327CFAF-0158-43C3-BD24-D70C9BD7BAFF}"/>
    <cellStyle name="Comma 2 2 3 2 2 2 2 2" xfId="568" xr:uid="{58728932-BF06-4084-A5DF-EE7FEDCFBB14}"/>
    <cellStyle name="Comma 2 2 3 2 2 2 2 2 2" xfId="1048" xr:uid="{007FA42C-8526-43AE-93FD-12D094EBADF8}"/>
    <cellStyle name="Comma 2 2 3 2 2 2 2 2 2 2" xfId="2008" xr:uid="{0CACB781-8090-47F4-8EE0-FCA942C7BE59}"/>
    <cellStyle name="Comma 2 2 3 2 2 2 2 2 2 2 2" xfId="3928" xr:uid="{8CCF9526-3A63-4EFD-8110-195B07D77D57}"/>
    <cellStyle name="Comma 2 2 3 2 2 2 2 2 2 2 2 2" xfId="7768" xr:uid="{D96FF673-3F38-46F6-9ACF-25C6D984815F}"/>
    <cellStyle name="Comma 2 2 3 2 2 2 2 2 2 2 2 2 2" xfId="15448" xr:uid="{2F5BC9B5-C7E3-42C5-93DF-55692DA992AC}"/>
    <cellStyle name="Comma 2 2 3 2 2 2 2 2 2 2 2 2 2 2" xfId="30808" xr:uid="{21C116AF-80D3-41B8-B837-FEB1035404A6}"/>
    <cellStyle name="Comma 2 2 3 2 2 2 2 2 2 2 2 2 3" xfId="23128" xr:uid="{EAEC730A-34C6-48FB-96F8-C7D03210F8A9}"/>
    <cellStyle name="Comma 2 2 3 2 2 2 2 2 2 2 2 3" xfId="11608" xr:uid="{8B4A2699-7CE4-4966-B204-72B65A0E6D64}"/>
    <cellStyle name="Comma 2 2 3 2 2 2 2 2 2 2 2 3 2" xfId="26968" xr:uid="{E190DA0F-EEF5-46AF-8B5C-978A34535E27}"/>
    <cellStyle name="Comma 2 2 3 2 2 2 2 2 2 2 2 4" xfId="19288" xr:uid="{36F49C14-86EE-46DF-AE50-AAEC411B6549}"/>
    <cellStyle name="Comma 2 2 3 2 2 2 2 2 2 2 3" xfId="5848" xr:uid="{A794C40C-3180-4AD5-84F4-B25CA9232B8E}"/>
    <cellStyle name="Comma 2 2 3 2 2 2 2 2 2 2 3 2" xfId="13528" xr:uid="{388C520F-EED3-4BB3-ABC8-794F86E3B580}"/>
    <cellStyle name="Comma 2 2 3 2 2 2 2 2 2 2 3 2 2" xfId="28888" xr:uid="{AC829AD6-22E6-47FF-A50F-6F918461A3CE}"/>
    <cellStyle name="Comma 2 2 3 2 2 2 2 2 2 2 3 3" xfId="21208" xr:uid="{B02E1683-5BC2-4142-8B4E-C9248729C1A6}"/>
    <cellStyle name="Comma 2 2 3 2 2 2 2 2 2 2 4" xfId="9688" xr:uid="{BD1FFF68-E89C-467D-A804-B7FEA6F193F7}"/>
    <cellStyle name="Comma 2 2 3 2 2 2 2 2 2 2 4 2" xfId="25048" xr:uid="{B1F14481-DE3B-4738-BFA4-4CAF3A08EB04}"/>
    <cellStyle name="Comma 2 2 3 2 2 2 2 2 2 2 5" xfId="17368" xr:uid="{BDA2CAC4-4643-418A-A0A6-0E13CB56786F}"/>
    <cellStyle name="Comma 2 2 3 2 2 2 2 2 2 3" xfId="2968" xr:uid="{1B5A89F8-B86F-40E4-8BA8-B8B9DDE87710}"/>
    <cellStyle name="Comma 2 2 3 2 2 2 2 2 2 3 2" xfId="6808" xr:uid="{D840696A-768C-4EBF-9B78-467B312431DA}"/>
    <cellStyle name="Comma 2 2 3 2 2 2 2 2 2 3 2 2" xfId="14488" xr:uid="{709734F6-05F6-46FB-B9AD-E27C2E4DDAEB}"/>
    <cellStyle name="Comma 2 2 3 2 2 2 2 2 2 3 2 2 2" xfId="29848" xr:uid="{31858D7E-C3E8-4770-A897-1833224BA9A3}"/>
    <cellStyle name="Comma 2 2 3 2 2 2 2 2 2 3 2 3" xfId="22168" xr:uid="{F890FC90-1CC2-49A4-83A1-15A7EC2B05AE}"/>
    <cellStyle name="Comma 2 2 3 2 2 2 2 2 2 3 3" xfId="10648" xr:uid="{1ABB0DFD-6C65-4EFD-8E7D-8E85F60B82F8}"/>
    <cellStyle name="Comma 2 2 3 2 2 2 2 2 2 3 3 2" xfId="26008" xr:uid="{D40F5A12-647E-4FDC-9BB7-995200B30667}"/>
    <cellStyle name="Comma 2 2 3 2 2 2 2 2 2 3 4" xfId="18328" xr:uid="{5A350599-8A07-4F98-A376-634E09AC5D5E}"/>
    <cellStyle name="Comma 2 2 3 2 2 2 2 2 2 4" xfId="4888" xr:uid="{C3452303-1E62-4B4F-82DF-166DD22A9790}"/>
    <cellStyle name="Comma 2 2 3 2 2 2 2 2 2 4 2" xfId="12568" xr:uid="{9D21D9F4-8247-4603-9D74-4BA2B49DE842}"/>
    <cellStyle name="Comma 2 2 3 2 2 2 2 2 2 4 2 2" xfId="27928" xr:uid="{19BEDEDA-E773-4EE5-9490-1D793813EDCA}"/>
    <cellStyle name="Comma 2 2 3 2 2 2 2 2 2 4 3" xfId="20248" xr:uid="{EC9335B2-0FB4-43E2-8BAC-4DFD3D6A8C8D}"/>
    <cellStyle name="Comma 2 2 3 2 2 2 2 2 2 5" xfId="8728" xr:uid="{0062509E-8DCF-4A7A-8517-53A28776DDD2}"/>
    <cellStyle name="Comma 2 2 3 2 2 2 2 2 2 5 2" xfId="24088" xr:uid="{8E786270-0A7E-4774-A600-D830B9058B37}"/>
    <cellStyle name="Comma 2 2 3 2 2 2 2 2 2 6" xfId="16408" xr:uid="{556A5504-BC1B-4D95-881F-34C9C11624EB}"/>
    <cellStyle name="Comma 2 2 3 2 2 2 2 2 3" xfId="1528" xr:uid="{73DE34B7-086D-4D0B-B1C1-D6C1863C445B}"/>
    <cellStyle name="Comma 2 2 3 2 2 2 2 2 3 2" xfId="3448" xr:uid="{52A8B7E3-BB68-476C-8FEE-45683C6670C3}"/>
    <cellStyle name="Comma 2 2 3 2 2 2 2 2 3 2 2" xfId="7288" xr:uid="{B009C6F4-4ACE-43C7-9019-6D61A136DF6B}"/>
    <cellStyle name="Comma 2 2 3 2 2 2 2 2 3 2 2 2" xfId="14968" xr:uid="{92A0D206-F9C9-486C-B337-185EE20AA63F}"/>
    <cellStyle name="Comma 2 2 3 2 2 2 2 2 3 2 2 2 2" xfId="30328" xr:uid="{D42D7D69-48FB-48B3-B71D-F309E274EBDA}"/>
    <cellStyle name="Comma 2 2 3 2 2 2 2 2 3 2 2 3" xfId="22648" xr:uid="{5371E5C9-B5B4-45A8-A7E1-2BB4664DB417}"/>
    <cellStyle name="Comma 2 2 3 2 2 2 2 2 3 2 3" xfId="11128" xr:uid="{B7D1B177-68C6-4B6D-9957-0E86004DB1D4}"/>
    <cellStyle name="Comma 2 2 3 2 2 2 2 2 3 2 3 2" xfId="26488" xr:uid="{8EDB5E72-68B0-4DD1-9104-B92C1DAFDE8B}"/>
    <cellStyle name="Comma 2 2 3 2 2 2 2 2 3 2 4" xfId="18808" xr:uid="{50131CAA-60DC-4583-A12F-56565588DF1B}"/>
    <cellStyle name="Comma 2 2 3 2 2 2 2 2 3 3" xfId="5368" xr:uid="{DDCC9D7C-9972-4DAB-96E9-8C5632AEB89C}"/>
    <cellStyle name="Comma 2 2 3 2 2 2 2 2 3 3 2" xfId="13048" xr:uid="{FAB161F3-F40A-43A2-9E3C-6C5DE57F1812}"/>
    <cellStyle name="Comma 2 2 3 2 2 2 2 2 3 3 2 2" xfId="28408" xr:uid="{23852587-52CB-40C1-9CFD-3EA1FE64B027}"/>
    <cellStyle name="Comma 2 2 3 2 2 2 2 2 3 3 3" xfId="20728" xr:uid="{995A6433-0C94-45E9-B6CE-1991C3BE0E7B}"/>
    <cellStyle name="Comma 2 2 3 2 2 2 2 2 3 4" xfId="9208" xr:uid="{86001F4B-B3CF-4C12-8264-E621DEB25CD7}"/>
    <cellStyle name="Comma 2 2 3 2 2 2 2 2 3 4 2" xfId="24568" xr:uid="{E1DEC7B5-38AB-4A83-B170-4F7D77610D64}"/>
    <cellStyle name="Comma 2 2 3 2 2 2 2 2 3 5" xfId="16888" xr:uid="{04E09D01-760D-440C-B2A0-648EA09011C3}"/>
    <cellStyle name="Comma 2 2 3 2 2 2 2 2 4" xfId="2488" xr:uid="{310383DF-97E1-433A-A6FD-6691D953F0B3}"/>
    <cellStyle name="Comma 2 2 3 2 2 2 2 2 4 2" xfId="6328" xr:uid="{A6027290-5187-44A7-B59F-9E09F2DCE106}"/>
    <cellStyle name="Comma 2 2 3 2 2 2 2 2 4 2 2" xfId="14008" xr:uid="{1760F4A1-75FE-44B0-BBA7-0F4459523643}"/>
    <cellStyle name="Comma 2 2 3 2 2 2 2 2 4 2 2 2" xfId="29368" xr:uid="{8637E0F0-B3EF-4F4C-96C1-AA96678AEE7A}"/>
    <cellStyle name="Comma 2 2 3 2 2 2 2 2 4 2 3" xfId="21688" xr:uid="{E0AA8B5A-FBC0-405A-8A5D-9693F30CBC01}"/>
    <cellStyle name="Comma 2 2 3 2 2 2 2 2 4 3" xfId="10168" xr:uid="{10E8AEAF-04DE-43EF-9D0B-B430D54805CB}"/>
    <cellStyle name="Comma 2 2 3 2 2 2 2 2 4 3 2" xfId="25528" xr:uid="{FE59060F-0336-4947-8316-492307901BA2}"/>
    <cellStyle name="Comma 2 2 3 2 2 2 2 2 4 4" xfId="17848" xr:uid="{83C25C7F-F5FB-4CD3-872B-EDAD5ED35E4F}"/>
    <cellStyle name="Comma 2 2 3 2 2 2 2 2 5" xfId="4408" xr:uid="{50220A30-2DF7-4016-B337-0B1EC94BF0A3}"/>
    <cellStyle name="Comma 2 2 3 2 2 2 2 2 5 2" xfId="12088" xr:uid="{6A51E377-F24F-4388-92D8-1964757194AE}"/>
    <cellStyle name="Comma 2 2 3 2 2 2 2 2 5 2 2" xfId="27448" xr:uid="{7A2F556A-CF5D-4156-B8DE-A9F4051A43AB}"/>
    <cellStyle name="Comma 2 2 3 2 2 2 2 2 5 3" xfId="19768" xr:uid="{F7689A6F-1DF8-4957-B8AC-E2FC3DB84F3B}"/>
    <cellStyle name="Comma 2 2 3 2 2 2 2 2 6" xfId="8248" xr:uid="{54580A30-4BD0-47E1-B575-B7AC559BCC04}"/>
    <cellStyle name="Comma 2 2 3 2 2 2 2 2 6 2" xfId="23608" xr:uid="{B350F2CB-E4C4-4D1E-B6C3-4EEA8F6A8B5C}"/>
    <cellStyle name="Comma 2 2 3 2 2 2 2 2 7" xfId="15928" xr:uid="{0D51A682-EF81-4E4B-8A83-FF8722639038}"/>
    <cellStyle name="Comma 2 2 3 2 2 2 2 3" xfId="808" xr:uid="{92BA3726-23FD-4E99-81B7-E6A42782F407}"/>
    <cellStyle name="Comma 2 2 3 2 2 2 2 3 2" xfId="1768" xr:uid="{FC410AF2-34E8-4382-950F-C00795F99140}"/>
    <cellStyle name="Comma 2 2 3 2 2 2 2 3 2 2" xfId="3688" xr:uid="{28F1A085-A031-40B5-AA6B-33614E915CF8}"/>
    <cellStyle name="Comma 2 2 3 2 2 2 2 3 2 2 2" xfId="7528" xr:uid="{6E0A536C-467E-43D7-A334-5DA03F16CC0E}"/>
    <cellStyle name="Comma 2 2 3 2 2 2 2 3 2 2 2 2" xfId="15208" xr:uid="{7CAC69BA-BD40-4DC7-BC1A-97811DFE20E0}"/>
    <cellStyle name="Comma 2 2 3 2 2 2 2 3 2 2 2 2 2" xfId="30568" xr:uid="{08B8EF97-8A67-457C-8970-0F1AD9B59887}"/>
    <cellStyle name="Comma 2 2 3 2 2 2 2 3 2 2 2 3" xfId="22888" xr:uid="{C36D946C-535B-4DE1-A52B-1D32EF441F91}"/>
    <cellStyle name="Comma 2 2 3 2 2 2 2 3 2 2 3" xfId="11368" xr:uid="{13C8D6B0-20F8-4BAB-B83B-4591B9A46636}"/>
    <cellStyle name="Comma 2 2 3 2 2 2 2 3 2 2 3 2" xfId="26728" xr:uid="{DC7169FA-4780-4C19-9C25-DAAB7580FD50}"/>
    <cellStyle name="Comma 2 2 3 2 2 2 2 3 2 2 4" xfId="19048" xr:uid="{A0902B2D-064A-48FC-A744-44301CB5388A}"/>
    <cellStyle name="Comma 2 2 3 2 2 2 2 3 2 3" xfId="5608" xr:uid="{6A48CAC9-FC6F-4311-B5E1-42048615150E}"/>
    <cellStyle name="Comma 2 2 3 2 2 2 2 3 2 3 2" xfId="13288" xr:uid="{A11F6CBD-9AFE-4BAA-916E-47EE68270A8A}"/>
    <cellStyle name="Comma 2 2 3 2 2 2 2 3 2 3 2 2" xfId="28648" xr:uid="{EB3DCACC-01C9-4BEB-9141-3695720A62CC}"/>
    <cellStyle name="Comma 2 2 3 2 2 2 2 3 2 3 3" xfId="20968" xr:uid="{5EC3E12D-84C6-468C-BE1A-404B3D21C1BB}"/>
    <cellStyle name="Comma 2 2 3 2 2 2 2 3 2 4" xfId="9448" xr:uid="{248118BB-4976-4D6D-83A4-ACED9F658BC2}"/>
    <cellStyle name="Comma 2 2 3 2 2 2 2 3 2 4 2" xfId="24808" xr:uid="{87F51D7D-642F-4B57-AAED-748173E117D0}"/>
    <cellStyle name="Comma 2 2 3 2 2 2 2 3 2 5" xfId="17128" xr:uid="{F75D5187-5A88-42F2-8503-5DC516BC2DAA}"/>
    <cellStyle name="Comma 2 2 3 2 2 2 2 3 3" xfId="2728" xr:uid="{993AD375-64B2-4FCA-88F6-E195399BFC2A}"/>
    <cellStyle name="Comma 2 2 3 2 2 2 2 3 3 2" xfId="6568" xr:uid="{17A2D0E9-958D-460D-9E1C-07CECBEA6C22}"/>
    <cellStyle name="Comma 2 2 3 2 2 2 2 3 3 2 2" xfId="14248" xr:uid="{EFD93C37-A695-48C1-A3F5-B8AB7B4C0822}"/>
    <cellStyle name="Comma 2 2 3 2 2 2 2 3 3 2 2 2" xfId="29608" xr:uid="{C65EA9FD-991B-416B-B368-EAF21FE7738C}"/>
    <cellStyle name="Comma 2 2 3 2 2 2 2 3 3 2 3" xfId="21928" xr:uid="{3701D43B-315A-44CF-8512-2762DB3E4FC6}"/>
    <cellStyle name="Comma 2 2 3 2 2 2 2 3 3 3" xfId="10408" xr:uid="{69AEBDAB-CF83-4658-8074-1418584A4656}"/>
    <cellStyle name="Comma 2 2 3 2 2 2 2 3 3 3 2" xfId="25768" xr:uid="{E5D82ED9-63E9-48F2-9FED-E67F6F5ABB26}"/>
    <cellStyle name="Comma 2 2 3 2 2 2 2 3 3 4" xfId="18088" xr:uid="{E5095FCE-A1A2-4509-AC17-669202DE9CDA}"/>
    <cellStyle name="Comma 2 2 3 2 2 2 2 3 4" xfId="4648" xr:uid="{7067740C-6413-4883-A4DE-5A0A80A930FD}"/>
    <cellStyle name="Comma 2 2 3 2 2 2 2 3 4 2" xfId="12328" xr:uid="{1B4AAC07-04E4-4DD1-8887-DF614D5263E4}"/>
    <cellStyle name="Comma 2 2 3 2 2 2 2 3 4 2 2" xfId="27688" xr:uid="{C64C082F-7DFE-416E-9C10-A8F3455431DB}"/>
    <cellStyle name="Comma 2 2 3 2 2 2 2 3 4 3" xfId="20008" xr:uid="{02C9225B-7F48-4AFA-B907-7A9B628575DC}"/>
    <cellStyle name="Comma 2 2 3 2 2 2 2 3 5" xfId="8488" xr:uid="{6B372E6F-40D4-4402-9006-985EF2368929}"/>
    <cellStyle name="Comma 2 2 3 2 2 2 2 3 5 2" xfId="23848" xr:uid="{C9A973AE-62B9-48DA-90E3-C99AEA1A0CE3}"/>
    <cellStyle name="Comma 2 2 3 2 2 2 2 3 6" xfId="16168" xr:uid="{58CE73CE-1E46-4676-AD05-48D640B39A3F}"/>
    <cellStyle name="Comma 2 2 3 2 2 2 2 4" xfId="1288" xr:uid="{EFA15267-F2B9-415F-B616-509517CF3F6C}"/>
    <cellStyle name="Comma 2 2 3 2 2 2 2 4 2" xfId="3208" xr:uid="{C61A9F5C-DF7F-45C9-8204-0ED8D028B61B}"/>
    <cellStyle name="Comma 2 2 3 2 2 2 2 4 2 2" xfId="7048" xr:uid="{DAFC6091-02A6-45D4-873D-531802004B56}"/>
    <cellStyle name="Comma 2 2 3 2 2 2 2 4 2 2 2" xfId="14728" xr:uid="{E0F2F558-095A-451B-B82D-679A8C6DC676}"/>
    <cellStyle name="Comma 2 2 3 2 2 2 2 4 2 2 2 2" xfId="30088" xr:uid="{C3BAD013-6A54-4E57-843C-CE8B5B40C9C8}"/>
    <cellStyle name="Comma 2 2 3 2 2 2 2 4 2 2 3" xfId="22408" xr:uid="{8519AAD8-434A-41B9-A818-51FF8F2DBB53}"/>
    <cellStyle name="Comma 2 2 3 2 2 2 2 4 2 3" xfId="10888" xr:uid="{C7366B65-5F06-489A-A515-DA2052E74875}"/>
    <cellStyle name="Comma 2 2 3 2 2 2 2 4 2 3 2" xfId="26248" xr:uid="{DF5A12CB-6FEC-4121-9537-42055AF1B18A}"/>
    <cellStyle name="Comma 2 2 3 2 2 2 2 4 2 4" xfId="18568" xr:uid="{86160B48-9E5B-47AB-9DDB-EBD0D250F3E6}"/>
    <cellStyle name="Comma 2 2 3 2 2 2 2 4 3" xfId="5128" xr:uid="{4761FE0C-E349-44DF-824F-57A6AFA4F642}"/>
    <cellStyle name="Comma 2 2 3 2 2 2 2 4 3 2" xfId="12808" xr:uid="{A8F8883A-6FC2-42F8-B749-2415605C0407}"/>
    <cellStyle name="Comma 2 2 3 2 2 2 2 4 3 2 2" xfId="28168" xr:uid="{D49CA600-7003-4227-9F87-D0F4677A8B27}"/>
    <cellStyle name="Comma 2 2 3 2 2 2 2 4 3 3" xfId="20488" xr:uid="{05BE1A5E-F23F-4A4B-97A1-05899C0CDE32}"/>
    <cellStyle name="Comma 2 2 3 2 2 2 2 4 4" xfId="8968" xr:uid="{09EFA3A6-7645-4A40-80A9-3390E68E89DD}"/>
    <cellStyle name="Comma 2 2 3 2 2 2 2 4 4 2" xfId="24328" xr:uid="{DB6E9206-4450-4F04-B5BF-57C60AA02A61}"/>
    <cellStyle name="Comma 2 2 3 2 2 2 2 4 5" xfId="16648" xr:uid="{68607B57-8798-4EA5-ADCD-4CA7831DF8CD}"/>
    <cellStyle name="Comma 2 2 3 2 2 2 2 5" xfId="2248" xr:uid="{0C693AF1-72DE-4E76-AD33-931B5C55F82F}"/>
    <cellStyle name="Comma 2 2 3 2 2 2 2 5 2" xfId="6088" xr:uid="{9E8DC6AE-3FB5-4665-9DF7-10C15CA46AE1}"/>
    <cellStyle name="Comma 2 2 3 2 2 2 2 5 2 2" xfId="13768" xr:uid="{CACB72DD-A258-4E76-8BD0-EFBEA3887755}"/>
    <cellStyle name="Comma 2 2 3 2 2 2 2 5 2 2 2" xfId="29128" xr:uid="{CC589524-DF0D-4626-BF79-D26697C6E6CA}"/>
    <cellStyle name="Comma 2 2 3 2 2 2 2 5 2 3" xfId="21448" xr:uid="{993C39DC-D800-479A-8654-908C51EF5A3E}"/>
    <cellStyle name="Comma 2 2 3 2 2 2 2 5 3" xfId="9928" xr:uid="{644BDF86-5310-4CC3-B592-3E8342747F20}"/>
    <cellStyle name="Comma 2 2 3 2 2 2 2 5 3 2" xfId="25288" xr:uid="{AEFC1B97-BB4D-4B54-86E6-9D4E0FF7B77D}"/>
    <cellStyle name="Comma 2 2 3 2 2 2 2 5 4" xfId="17608" xr:uid="{C816D030-D81C-47FF-B155-D4633F0F7EF2}"/>
    <cellStyle name="Comma 2 2 3 2 2 2 2 6" xfId="4168" xr:uid="{CE031148-2016-4E22-8577-9910877ACD06}"/>
    <cellStyle name="Comma 2 2 3 2 2 2 2 6 2" xfId="11848" xr:uid="{56EF3370-CDCD-425B-B477-CA3DB038DE16}"/>
    <cellStyle name="Comma 2 2 3 2 2 2 2 6 2 2" xfId="27208" xr:uid="{3B20A741-9964-4633-B92F-5A93167C3DC9}"/>
    <cellStyle name="Comma 2 2 3 2 2 2 2 6 3" xfId="19528" xr:uid="{5201DB89-1D22-45FE-AE13-EF7BCF8793CE}"/>
    <cellStyle name="Comma 2 2 3 2 2 2 2 7" xfId="8008" xr:uid="{6A191716-F9AA-4920-B9F3-0F28CC12DB39}"/>
    <cellStyle name="Comma 2 2 3 2 2 2 2 7 2" xfId="23368" xr:uid="{4529BB89-22A3-4253-8D57-B96588AFA3FE}"/>
    <cellStyle name="Comma 2 2 3 2 2 2 2 8" xfId="15688" xr:uid="{392C2362-D389-4874-8234-05CE91C97EAB}"/>
    <cellStyle name="Comma 2 2 3 2 2 2 3" xfId="448" xr:uid="{4AE2888F-8847-45FF-9D17-C9714584BF00}"/>
    <cellStyle name="Comma 2 2 3 2 2 2 3 2" xfId="928" xr:uid="{25278A3A-73CC-4E79-B345-3C16591BAA01}"/>
    <cellStyle name="Comma 2 2 3 2 2 2 3 2 2" xfId="1888" xr:uid="{2CF47B11-DD91-46FE-B933-AB741C2BDAA5}"/>
    <cellStyle name="Comma 2 2 3 2 2 2 3 2 2 2" xfId="3808" xr:uid="{3EADF9BF-D02E-42C9-9820-1753B74C02DA}"/>
    <cellStyle name="Comma 2 2 3 2 2 2 3 2 2 2 2" xfId="7648" xr:uid="{0B908F2A-0CFF-4880-80F0-84E65FBFE094}"/>
    <cellStyle name="Comma 2 2 3 2 2 2 3 2 2 2 2 2" xfId="15328" xr:uid="{163E6C45-E816-4A6D-8F44-933C37411F6B}"/>
    <cellStyle name="Comma 2 2 3 2 2 2 3 2 2 2 2 2 2" xfId="30688" xr:uid="{DE1D18F7-F40C-459D-BF3D-749BE927942B}"/>
    <cellStyle name="Comma 2 2 3 2 2 2 3 2 2 2 2 3" xfId="23008" xr:uid="{4BF972F5-7242-45D2-A1AC-053620D2DE8A}"/>
    <cellStyle name="Comma 2 2 3 2 2 2 3 2 2 2 3" xfId="11488" xr:uid="{2A3991C7-956C-4200-9B54-1269F79F0695}"/>
    <cellStyle name="Comma 2 2 3 2 2 2 3 2 2 2 3 2" xfId="26848" xr:uid="{7EBF8EA1-8F83-47F3-8EF6-8CEA70C89EC2}"/>
    <cellStyle name="Comma 2 2 3 2 2 2 3 2 2 2 4" xfId="19168" xr:uid="{C8524563-2F17-42FE-9946-409496C2CBA2}"/>
    <cellStyle name="Comma 2 2 3 2 2 2 3 2 2 3" xfId="5728" xr:uid="{428E259D-74AE-43E1-BCEE-C11E981CF369}"/>
    <cellStyle name="Comma 2 2 3 2 2 2 3 2 2 3 2" xfId="13408" xr:uid="{ADEFFE8E-F9E3-437A-A313-4C00A7C3F974}"/>
    <cellStyle name="Comma 2 2 3 2 2 2 3 2 2 3 2 2" xfId="28768" xr:uid="{9BC499B5-3F2C-4DEE-AC97-21C790D5494C}"/>
    <cellStyle name="Comma 2 2 3 2 2 2 3 2 2 3 3" xfId="21088" xr:uid="{143DAD28-2182-4949-87BF-D97938996816}"/>
    <cellStyle name="Comma 2 2 3 2 2 2 3 2 2 4" xfId="9568" xr:uid="{5DC38227-8028-4089-B9D3-DA489B051359}"/>
    <cellStyle name="Comma 2 2 3 2 2 2 3 2 2 4 2" xfId="24928" xr:uid="{A6FC9382-E9ED-45BE-9691-1ABB26FC1470}"/>
    <cellStyle name="Comma 2 2 3 2 2 2 3 2 2 5" xfId="17248" xr:uid="{8CE883D5-9024-48AF-9621-122EE0886F22}"/>
    <cellStyle name="Comma 2 2 3 2 2 2 3 2 3" xfId="2848" xr:uid="{BF746A40-625E-42C2-BB62-7F6C6D6D8EF2}"/>
    <cellStyle name="Comma 2 2 3 2 2 2 3 2 3 2" xfId="6688" xr:uid="{CEDE159C-883D-4CA0-9C60-7FD154323926}"/>
    <cellStyle name="Comma 2 2 3 2 2 2 3 2 3 2 2" xfId="14368" xr:uid="{B506788B-ABCE-4D2D-BE5F-106978C51469}"/>
    <cellStyle name="Comma 2 2 3 2 2 2 3 2 3 2 2 2" xfId="29728" xr:uid="{7CC1D4D5-E26C-43D4-B591-135D8F0D7EB4}"/>
    <cellStyle name="Comma 2 2 3 2 2 2 3 2 3 2 3" xfId="22048" xr:uid="{7D57B222-B4EA-4E5D-9DED-D7AFB5C51A83}"/>
    <cellStyle name="Comma 2 2 3 2 2 2 3 2 3 3" xfId="10528" xr:uid="{F4103524-7551-44AE-95C9-C02CDCD65624}"/>
    <cellStyle name="Comma 2 2 3 2 2 2 3 2 3 3 2" xfId="25888" xr:uid="{3B65445E-30D5-4452-8038-B66A57D5E607}"/>
    <cellStyle name="Comma 2 2 3 2 2 2 3 2 3 4" xfId="18208" xr:uid="{30C25D6E-5596-4CE1-B9C7-47470C82607C}"/>
    <cellStyle name="Comma 2 2 3 2 2 2 3 2 4" xfId="4768" xr:uid="{96E2F062-DD7F-44CF-9FBC-5790413CDD78}"/>
    <cellStyle name="Comma 2 2 3 2 2 2 3 2 4 2" xfId="12448" xr:uid="{16C05AD8-F329-4AA9-8C5D-B68FCA2608CA}"/>
    <cellStyle name="Comma 2 2 3 2 2 2 3 2 4 2 2" xfId="27808" xr:uid="{318C2064-B822-4CAA-999F-17F5F7CA309B}"/>
    <cellStyle name="Comma 2 2 3 2 2 2 3 2 4 3" xfId="20128" xr:uid="{B130A32C-6E91-4098-A2A2-0FF2F2DDA53F}"/>
    <cellStyle name="Comma 2 2 3 2 2 2 3 2 5" xfId="8608" xr:uid="{9A75C19D-7957-4B81-9225-50C1BD2129D2}"/>
    <cellStyle name="Comma 2 2 3 2 2 2 3 2 5 2" xfId="23968" xr:uid="{ECD52BFE-0518-4D41-980F-065B8BBC18E1}"/>
    <cellStyle name="Comma 2 2 3 2 2 2 3 2 6" xfId="16288" xr:uid="{4D260644-D6AF-4338-978A-CF745147B83A}"/>
    <cellStyle name="Comma 2 2 3 2 2 2 3 3" xfId="1408" xr:uid="{4607E5B4-7609-4153-8AB9-FA646B094B1E}"/>
    <cellStyle name="Comma 2 2 3 2 2 2 3 3 2" xfId="3328" xr:uid="{D2DB2105-1937-4F8D-982B-C0979609B4C1}"/>
    <cellStyle name="Comma 2 2 3 2 2 2 3 3 2 2" xfId="7168" xr:uid="{2F3DD46E-0984-4B24-9A5E-42DDC8D12EE3}"/>
    <cellStyle name="Comma 2 2 3 2 2 2 3 3 2 2 2" xfId="14848" xr:uid="{15C7A0A6-9585-4A5B-8B2B-835C7F4EA4C4}"/>
    <cellStyle name="Comma 2 2 3 2 2 2 3 3 2 2 2 2" xfId="30208" xr:uid="{BF368A8A-3AAE-4274-8EDB-285FE2A7F16E}"/>
    <cellStyle name="Comma 2 2 3 2 2 2 3 3 2 2 3" xfId="22528" xr:uid="{CCA7C1DA-861D-4379-8C39-D3865006C5D1}"/>
    <cellStyle name="Comma 2 2 3 2 2 2 3 3 2 3" xfId="11008" xr:uid="{17E0A382-DC37-40B7-9D3F-96107CA0129F}"/>
    <cellStyle name="Comma 2 2 3 2 2 2 3 3 2 3 2" xfId="26368" xr:uid="{DD3BDD70-C5D1-468A-9E9D-FAD08C58A676}"/>
    <cellStyle name="Comma 2 2 3 2 2 2 3 3 2 4" xfId="18688" xr:uid="{DDB3DC2D-1D63-4A4F-BB67-211CB86340BC}"/>
    <cellStyle name="Comma 2 2 3 2 2 2 3 3 3" xfId="5248" xr:uid="{A27785CF-21A9-4732-A1E6-D4131F715B1C}"/>
    <cellStyle name="Comma 2 2 3 2 2 2 3 3 3 2" xfId="12928" xr:uid="{3AA6DF1D-994F-4A2C-AA59-4C2914B7AB80}"/>
    <cellStyle name="Comma 2 2 3 2 2 2 3 3 3 2 2" xfId="28288" xr:uid="{E488397F-15D8-4AE7-A23C-3A57259163C2}"/>
    <cellStyle name="Comma 2 2 3 2 2 2 3 3 3 3" xfId="20608" xr:uid="{447E20E8-2134-43EA-82D6-8EBBB53FDBB4}"/>
    <cellStyle name="Comma 2 2 3 2 2 2 3 3 4" xfId="9088" xr:uid="{CFFABD45-8EF4-4107-9EDE-D58DB648F2BC}"/>
    <cellStyle name="Comma 2 2 3 2 2 2 3 3 4 2" xfId="24448" xr:uid="{170D5BB5-9B49-4E25-B554-B6C0AE84D418}"/>
    <cellStyle name="Comma 2 2 3 2 2 2 3 3 5" xfId="16768" xr:uid="{C7BFFB0A-6233-45B9-ABB2-909B5CF00391}"/>
    <cellStyle name="Comma 2 2 3 2 2 2 3 4" xfId="2368" xr:uid="{B23A15D0-4D58-419E-A180-37D350CD98DF}"/>
    <cellStyle name="Comma 2 2 3 2 2 2 3 4 2" xfId="6208" xr:uid="{2D6EC54D-0988-498D-8D14-5C67CE744857}"/>
    <cellStyle name="Comma 2 2 3 2 2 2 3 4 2 2" xfId="13888" xr:uid="{9C5C9BDA-050A-4165-A1D4-EC26CFBF7899}"/>
    <cellStyle name="Comma 2 2 3 2 2 2 3 4 2 2 2" xfId="29248" xr:uid="{5C700608-10C1-4576-97B2-4E7FF9E3EC1B}"/>
    <cellStyle name="Comma 2 2 3 2 2 2 3 4 2 3" xfId="21568" xr:uid="{54193152-B08F-460D-8508-7EF5C44CDE48}"/>
    <cellStyle name="Comma 2 2 3 2 2 2 3 4 3" xfId="10048" xr:uid="{A3216F77-004F-497D-954A-32B64B1809D4}"/>
    <cellStyle name="Comma 2 2 3 2 2 2 3 4 3 2" xfId="25408" xr:uid="{066B6887-2E6C-484F-9E18-404E143E089A}"/>
    <cellStyle name="Comma 2 2 3 2 2 2 3 4 4" xfId="17728" xr:uid="{CF81DE74-D8F7-4C12-9E05-61937F08493A}"/>
    <cellStyle name="Comma 2 2 3 2 2 2 3 5" xfId="4288" xr:uid="{0418B008-D1BF-43BD-9198-66D665FC260B}"/>
    <cellStyle name="Comma 2 2 3 2 2 2 3 5 2" xfId="11968" xr:uid="{F1BDD37E-15F1-43B3-A775-B7EB49D345F7}"/>
    <cellStyle name="Comma 2 2 3 2 2 2 3 5 2 2" xfId="27328" xr:uid="{F98C76DE-F6C9-49C6-83B7-209E78C33076}"/>
    <cellStyle name="Comma 2 2 3 2 2 2 3 5 3" xfId="19648" xr:uid="{AE8E32D9-1D07-4221-A1D3-8956EB687D96}"/>
    <cellStyle name="Comma 2 2 3 2 2 2 3 6" xfId="8128" xr:uid="{8A3FFFBC-D1AB-4BB1-A7D4-7FF6635A2B12}"/>
    <cellStyle name="Comma 2 2 3 2 2 2 3 6 2" xfId="23488" xr:uid="{12463ED2-0185-4ACD-8E65-EAC15FB4B157}"/>
    <cellStyle name="Comma 2 2 3 2 2 2 3 7" xfId="15808" xr:uid="{95D5FC2D-6A37-454D-A013-992CA66B32B2}"/>
    <cellStyle name="Comma 2 2 3 2 2 2 4" xfId="688" xr:uid="{3141E108-A974-4E63-BC37-E6EEDB6B8D7C}"/>
    <cellStyle name="Comma 2 2 3 2 2 2 4 2" xfId="1648" xr:uid="{F94E09E1-5CDA-4E85-B1B0-EED790C8B881}"/>
    <cellStyle name="Comma 2 2 3 2 2 2 4 2 2" xfId="3568" xr:uid="{C46155E4-9CF2-4AC7-8FED-20E141F09617}"/>
    <cellStyle name="Comma 2 2 3 2 2 2 4 2 2 2" xfId="7408" xr:uid="{4A93B445-9E64-4A0A-95AA-8532D8A0FDC0}"/>
    <cellStyle name="Comma 2 2 3 2 2 2 4 2 2 2 2" xfId="15088" xr:uid="{D9FA6EA8-D636-4E1C-B2BE-B818C76A935C}"/>
    <cellStyle name="Comma 2 2 3 2 2 2 4 2 2 2 2 2" xfId="30448" xr:uid="{A0ECE7C6-5219-459E-B1D4-75DADFB8D651}"/>
    <cellStyle name="Comma 2 2 3 2 2 2 4 2 2 2 3" xfId="22768" xr:uid="{1E5F2B66-F59D-46F0-8FA7-8E3D0299B1D1}"/>
    <cellStyle name="Comma 2 2 3 2 2 2 4 2 2 3" xfId="11248" xr:uid="{DA3A8358-AC66-45D3-B740-43B97B0FD792}"/>
    <cellStyle name="Comma 2 2 3 2 2 2 4 2 2 3 2" xfId="26608" xr:uid="{FE0D1F7B-69C8-4D8E-AB4E-ED9E34433BB7}"/>
    <cellStyle name="Comma 2 2 3 2 2 2 4 2 2 4" xfId="18928" xr:uid="{6C4374DE-3265-4A94-AF24-02DA01A4DCD1}"/>
    <cellStyle name="Comma 2 2 3 2 2 2 4 2 3" xfId="5488" xr:uid="{9C94C1FD-F896-4089-9410-3453234A9428}"/>
    <cellStyle name="Comma 2 2 3 2 2 2 4 2 3 2" xfId="13168" xr:uid="{7CCB6733-ED68-46B1-AC88-7873D9C870BE}"/>
    <cellStyle name="Comma 2 2 3 2 2 2 4 2 3 2 2" xfId="28528" xr:uid="{A1C1C4CE-A95A-403A-80E2-457352145245}"/>
    <cellStyle name="Comma 2 2 3 2 2 2 4 2 3 3" xfId="20848" xr:uid="{758D38A8-C84B-43ED-BDA4-7B21F222A3C5}"/>
    <cellStyle name="Comma 2 2 3 2 2 2 4 2 4" xfId="9328" xr:uid="{7BF70891-5ADB-404D-9F45-130ED54E5AAA}"/>
    <cellStyle name="Comma 2 2 3 2 2 2 4 2 4 2" xfId="24688" xr:uid="{E54A5061-D138-48E0-9281-0C1524A7937F}"/>
    <cellStyle name="Comma 2 2 3 2 2 2 4 2 5" xfId="17008" xr:uid="{7B6E276C-0BF3-4BE1-8061-0AC3A8404C06}"/>
    <cellStyle name="Comma 2 2 3 2 2 2 4 3" xfId="2608" xr:uid="{AB27661D-BECB-4404-8841-5245D22E5FC4}"/>
    <cellStyle name="Comma 2 2 3 2 2 2 4 3 2" xfId="6448" xr:uid="{CCBAC07F-63D8-4B02-8FE8-3A75E6AC1BE3}"/>
    <cellStyle name="Comma 2 2 3 2 2 2 4 3 2 2" xfId="14128" xr:uid="{09BF4416-32CF-43D6-904A-58B99CC6BF23}"/>
    <cellStyle name="Comma 2 2 3 2 2 2 4 3 2 2 2" xfId="29488" xr:uid="{70FB2A87-5E22-4C26-B753-CF40F375F395}"/>
    <cellStyle name="Comma 2 2 3 2 2 2 4 3 2 3" xfId="21808" xr:uid="{EC3C4EAE-0E80-4AE1-80CC-E9E596A55012}"/>
    <cellStyle name="Comma 2 2 3 2 2 2 4 3 3" xfId="10288" xr:uid="{90F79B1C-0F95-4C66-928A-F505CF4C4F38}"/>
    <cellStyle name="Comma 2 2 3 2 2 2 4 3 3 2" xfId="25648" xr:uid="{8F9DD87A-3C1B-4B86-863E-96F8D4D3B4B6}"/>
    <cellStyle name="Comma 2 2 3 2 2 2 4 3 4" xfId="17968" xr:uid="{D356FEB3-05D3-4CA7-BA86-32F919AC7DF2}"/>
    <cellStyle name="Comma 2 2 3 2 2 2 4 4" xfId="4528" xr:uid="{BD8AE327-3943-4FF1-A1A7-40FE02081590}"/>
    <cellStyle name="Comma 2 2 3 2 2 2 4 4 2" xfId="12208" xr:uid="{7AA60AE7-D856-46A5-9D37-7118F04C16E2}"/>
    <cellStyle name="Comma 2 2 3 2 2 2 4 4 2 2" xfId="27568" xr:uid="{D2425A22-FC15-4932-8D9D-6CECEB8FE712}"/>
    <cellStyle name="Comma 2 2 3 2 2 2 4 4 3" xfId="19888" xr:uid="{CE2225A1-77B8-4775-A435-04C387276F78}"/>
    <cellStyle name="Comma 2 2 3 2 2 2 4 5" xfId="8368" xr:uid="{EAD0FB9C-33AF-49FA-98B3-B32BEEAA0CF2}"/>
    <cellStyle name="Comma 2 2 3 2 2 2 4 5 2" xfId="23728" xr:uid="{664F5B4B-0BA5-484B-834A-E7D802076578}"/>
    <cellStyle name="Comma 2 2 3 2 2 2 4 6" xfId="16048" xr:uid="{2B7C5921-41E4-4A26-A90F-B9F3077683B4}"/>
    <cellStyle name="Comma 2 2 3 2 2 2 5" xfId="1168" xr:uid="{B218ADF6-CCB5-4A3A-910E-37AD356823FA}"/>
    <cellStyle name="Comma 2 2 3 2 2 2 5 2" xfId="3088" xr:uid="{7BFF7272-1CD3-47EB-9219-AE6103F31D4C}"/>
    <cellStyle name="Comma 2 2 3 2 2 2 5 2 2" xfId="6928" xr:uid="{803E15F0-9DEC-47E7-89D0-3651F2636105}"/>
    <cellStyle name="Comma 2 2 3 2 2 2 5 2 2 2" xfId="14608" xr:uid="{ED39AA91-D559-406C-8C99-C28FCFFD02CF}"/>
    <cellStyle name="Comma 2 2 3 2 2 2 5 2 2 2 2" xfId="29968" xr:uid="{251FBA54-E5EC-4309-85F1-1BDB7595FA8E}"/>
    <cellStyle name="Comma 2 2 3 2 2 2 5 2 2 3" xfId="22288" xr:uid="{3EA3588F-E113-48BF-9053-CD6315DE8CB0}"/>
    <cellStyle name="Comma 2 2 3 2 2 2 5 2 3" xfId="10768" xr:uid="{F4D2DC5D-9C0D-469E-8386-C99EB5547C2F}"/>
    <cellStyle name="Comma 2 2 3 2 2 2 5 2 3 2" xfId="26128" xr:uid="{BAEE59FD-9565-4BCD-899F-6187F391E2FF}"/>
    <cellStyle name="Comma 2 2 3 2 2 2 5 2 4" xfId="18448" xr:uid="{F3A218F1-F13B-4408-A1A5-04287C821FB9}"/>
    <cellStyle name="Comma 2 2 3 2 2 2 5 3" xfId="5008" xr:uid="{CF8DF277-9499-4032-BDDB-9C15F674196F}"/>
    <cellStyle name="Comma 2 2 3 2 2 2 5 3 2" xfId="12688" xr:uid="{1B30EE53-BE4F-4972-ADFF-26BD46F43881}"/>
    <cellStyle name="Comma 2 2 3 2 2 2 5 3 2 2" xfId="28048" xr:uid="{62863D67-A88C-499C-99B0-5998A85798E4}"/>
    <cellStyle name="Comma 2 2 3 2 2 2 5 3 3" xfId="20368" xr:uid="{EED7E9DC-5393-4C0D-A661-B366A5FEEF95}"/>
    <cellStyle name="Comma 2 2 3 2 2 2 5 4" xfId="8848" xr:uid="{BC7617E4-A713-459D-9910-D2100A9B0672}"/>
    <cellStyle name="Comma 2 2 3 2 2 2 5 4 2" xfId="24208" xr:uid="{4BDBF396-86B0-4D01-8C8F-5EAAA28E85E7}"/>
    <cellStyle name="Comma 2 2 3 2 2 2 5 5" xfId="16528" xr:uid="{89E29E8E-1B74-46DF-AC40-92CD23B55256}"/>
    <cellStyle name="Comma 2 2 3 2 2 2 6" xfId="2128" xr:uid="{655D1D88-C01E-42E8-AD86-67FD487985C1}"/>
    <cellStyle name="Comma 2 2 3 2 2 2 6 2" xfId="5968" xr:uid="{434E29EA-B8A7-4325-90B6-F49340798895}"/>
    <cellStyle name="Comma 2 2 3 2 2 2 6 2 2" xfId="13648" xr:uid="{B2C78692-6549-4C74-AB80-794E062DE485}"/>
    <cellStyle name="Comma 2 2 3 2 2 2 6 2 2 2" xfId="29008" xr:uid="{387DE401-E1A3-4647-B4FA-4B095C83D8E2}"/>
    <cellStyle name="Comma 2 2 3 2 2 2 6 2 3" xfId="21328" xr:uid="{2E70067F-9E12-48C2-90A2-E667A5035AB8}"/>
    <cellStyle name="Comma 2 2 3 2 2 2 6 3" xfId="9808" xr:uid="{D8314BA6-F4C2-42CF-8199-1D820F7EF039}"/>
    <cellStyle name="Comma 2 2 3 2 2 2 6 3 2" xfId="25168" xr:uid="{E1334ECD-8F13-49E8-9E75-1ADBB39D8D49}"/>
    <cellStyle name="Comma 2 2 3 2 2 2 6 4" xfId="17488" xr:uid="{9D8ABBB9-5F3A-40B0-B59F-7B8CD85E9F47}"/>
    <cellStyle name="Comma 2 2 3 2 2 2 7" xfId="4048" xr:uid="{383E0B18-D629-4E2F-8DE0-206180C3F24C}"/>
    <cellStyle name="Comma 2 2 3 2 2 2 7 2" xfId="11728" xr:uid="{74C2EF91-79F2-4B60-B23D-A1961A8502EE}"/>
    <cellStyle name="Comma 2 2 3 2 2 2 7 2 2" xfId="27088" xr:uid="{DEA64D14-0E95-4E35-B120-DA65135173AC}"/>
    <cellStyle name="Comma 2 2 3 2 2 2 7 3" xfId="19408" xr:uid="{BCB995C7-ACB7-4717-A622-3F5FFB3DF71E}"/>
    <cellStyle name="Comma 2 2 3 2 2 2 8" xfId="7888" xr:uid="{4525D909-C641-4265-B79A-EE654E275066}"/>
    <cellStyle name="Comma 2 2 3 2 2 2 8 2" xfId="23248" xr:uid="{0D109878-B56C-45D1-AB90-41EAE3E67982}"/>
    <cellStyle name="Comma 2 2 3 2 2 2 9" xfId="15568" xr:uid="{9F5DDAB2-C3D3-4B54-9B5F-AFB6A4115CC5}"/>
    <cellStyle name="Comma 2 2 3 2 2 3" xfId="268" xr:uid="{9C42CD57-5668-44E6-A89F-37899BE1305A}"/>
    <cellStyle name="Comma 2 2 3 2 2 3 2" xfId="508" xr:uid="{6E52042D-BDAE-45A0-99D1-38BDC92A7F13}"/>
    <cellStyle name="Comma 2 2 3 2 2 3 2 2" xfId="988" xr:uid="{44D62741-B1BE-4495-89E9-D7B7D140659E}"/>
    <cellStyle name="Comma 2 2 3 2 2 3 2 2 2" xfId="1948" xr:uid="{B2C46712-7E55-45DA-8B44-AC72B74DBFBC}"/>
    <cellStyle name="Comma 2 2 3 2 2 3 2 2 2 2" xfId="3868" xr:uid="{BB0AAE7A-862F-4C10-BB18-B119356F1BDC}"/>
    <cellStyle name="Comma 2 2 3 2 2 3 2 2 2 2 2" xfId="7708" xr:uid="{3C360C20-7DC9-4B82-B7F0-04A7D264DD51}"/>
    <cellStyle name="Comma 2 2 3 2 2 3 2 2 2 2 2 2" xfId="15388" xr:uid="{7223FA0A-A08B-46B6-9EBA-6DD928B5791B}"/>
    <cellStyle name="Comma 2 2 3 2 2 3 2 2 2 2 2 2 2" xfId="30748" xr:uid="{CF0D4849-EECF-47C1-B195-A70369AE05AD}"/>
    <cellStyle name="Comma 2 2 3 2 2 3 2 2 2 2 2 3" xfId="23068" xr:uid="{3F1C444D-4BEA-427E-9A4F-8A1399023907}"/>
    <cellStyle name="Comma 2 2 3 2 2 3 2 2 2 2 3" xfId="11548" xr:uid="{F7121E9E-5551-40AD-8890-0ED1B7F86C31}"/>
    <cellStyle name="Comma 2 2 3 2 2 3 2 2 2 2 3 2" xfId="26908" xr:uid="{7B2A06FA-686B-453B-A499-862970517DF0}"/>
    <cellStyle name="Comma 2 2 3 2 2 3 2 2 2 2 4" xfId="19228" xr:uid="{FEB2E7CC-6722-4E7B-9198-4834CBBB2F4E}"/>
    <cellStyle name="Comma 2 2 3 2 2 3 2 2 2 3" xfId="5788" xr:uid="{AF84ED7E-20FE-4AA9-8D41-13447DF97D4C}"/>
    <cellStyle name="Comma 2 2 3 2 2 3 2 2 2 3 2" xfId="13468" xr:uid="{72C8C54E-749D-45E4-810B-DB25224CCCE9}"/>
    <cellStyle name="Comma 2 2 3 2 2 3 2 2 2 3 2 2" xfId="28828" xr:uid="{2CF7D240-E129-4056-89FB-222A902CC523}"/>
    <cellStyle name="Comma 2 2 3 2 2 3 2 2 2 3 3" xfId="21148" xr:uid="{51D816AE-6361-453F-9227-88F33C4C1D88}"/>
    <cellStyle name="Comma 2 2 3 2 2 3 2 2 2 4" xfId="9628" xr:uid="{72D9EEAC-9BA7-403D-B0B4-8B70AEE45E3C}"/>
    <cellStyle name="Comma 2 2 3 2 2 3 2 2 2 4 2" xfId="24988" xr:uid="{B940317F-C8AF-4907-80AF-317AA431FA9C}"/>
    <cellStyle name="Comma 2 2 3 2 2 3 2 2 2 5" xfId="17308" xr:uid="{5BE3F561-0F2A-4D85-8879-A8B8D4755525}"/>
    <cellStyle name="Comma 2 2 3 2 2 3 2 2 3" xfId="2908" xr:uid="{F58D949F-56D9-42FE-9CC5-D7FFC8C2F5A3}"/>
    <cellStyle name="Comma 2 2 3 2 2 3 2 2 3 2" xfId="6748" xr:uid="{375AA050-47D3-42AD-8DF8-71FA85356831}"/>
    <cellStyle name="Comma 2 2 3 2 2 3 2 2 3 2 2" xfId="14428" xr:uid="{8AC8AC14-2F2D-4443-8DD0-AE395BFD028E}"/>
    <cellStyle name="Comma 2 2 3 2 2 3 2 2 3 2 2 2" xfId="29788" xr:uid="{2B62943A-CDAD-4654-90CA-ECE1A0AB7D6C}"/>
    <cellStyle name="Comma 2 2 3 2 2 3 2 2 3 2 3" xfId="22108" xr:uid="{11CE64C8-A2B6-4D95-9413-056E4C0DB53A}"/>
    <cellStyle name="Comma 2 2 3 2 2 3 2 2 3 3" xfId="10588" xr:uid="{0147B907-4937-412A-99F9-3AAEF3E732FE}"/>
    <cellStyle name="Comma 2 2 3 2 2 3 2 2 3 3 2" xfId="25948" xr:uid="{9D5DF65A-7C09-4BF0-9DFF-BA14808B4323}"/>
    <cellStyle name="Comma 2 2 3 2 2 3 2 2 3 4" xfId="18268" xr:uid="{762EC8C1-6051-4DB3-BD57-2D1379DAC7B7}"/>
    <cellStyle name="Comma 2 2 3 2 2 3 2 2 4" xfId="4828" xr:uid="{7B678278-6196-4403-B854-3DD7DB9E3FEE}"/>
    <cellStyle name="Comma 2 2 3 2 2 3 2 2 4 2" xfId="12508" xr:uid="{A355417E-748E-4FFA-8545-60AB6367BA5C}"/>
    <cellStyle name="Comma 2 2 3 2 2 3 2 2 4 2 2" xfId="27868" xr:uid="{CB1CBC2D-689B-4720-BBA6-AFB625C42320}"/>
    <cellStyle name="Comma 2 2 3 2 2 3 2 2 4 3" xfId="20188" xr:uid="{5CA9B199-04E5-40CE-A463-A63CE2C17B58}"/>
    <cellStyle name="Comma 2 2 3 2 2 3 2 2 5" xfId="8668" xr:uid="{603858DE-D014-4805-A00A-4F4AE9AF3430}"/>
    <cellStyle name="Comma 2 2 3 2 2 3 2 2 5 2" xfId="24028" xr:uid="{CD9140C6-A709-47CE-BDA5-19C400029E50}"/>
    <cellStyle name="Comma 2 2 3 2 2 3 2 2 6" xfId="16348" xr:uid="{7BBC87BB-5F6F-4DE7-9667-6D22AFAFD3D1}"/>
    <cellStyle name="Comma 2 2 3 2 2 3 2 3" xfId="1468" xr:uid="{4C8664EB-FE4B-4506-A9CA-6164C423579A}"/>
    <cellStyle name="Comma 2 2 3 2 2 3 2 3 2" xfId="3388" xr:uid="{6711D886-70C7-4714-A0FB-359DAFE8B6C1}"/>
    <cellStyle name="Comma 2 2 3 2 2 3 2 3 2 2" xfId="7228" xr:uid="{AF47EE2B-7E9F-4E7C-BBCB-72EFB2B04170}"/>
    <cellStyle name="Comma 2 2 3 2 2 3 2 3 2 2 2" xfId="14908" xr:uid="{D1A2BAE4-28B4-4BD7-BF12-DF17D88FDA4F}"/>
    <cellStyle name="Comma 2 2 3 2 2 3 2 3 2 2 2 2" xfId="30268" xr:uid="{F69951C0-5679-483A-9AC7-91B6B3012A58}"/>
    <cellStyle name="Comma 2 2 3 2 2 3 2 3 2 2 3" xfId="22588" xr:uid="{F8BF60EB-509D-44B2-923F-3B3B540F405C}"/>
    <cellStyle name="Comma 2 2 3 2 2 3 2 3 2 3" xfId="11068" xr:uid="{945A6D33-6804-4F91-A5AA-951540FB6C88}"/>
    <cellStyle name="Comma 2 2 3 2 2 3 2 3 2 3 2" xfId="26428" xr:uid="{3C6D1799-7E47-49FB-8AD7-01404EAD8397}"/>
    <cellStyle name="Comma 2 2 3 2 2 3 2 3 2 4" xfId="18748" xr:uid="{F3F7BC8B-0A0F-4210-8B03-A8EDA0AE6E17}"/>
    <cellStyle name="Comma 2 2 3 2 2 3 2 3 3" xfId="5308" xr:uid="{C95F4DDB-83BC-4635-A637-F812822D5B5C}"/>
    <cellStyle name="Comma 2 2 3 2 2 3 2 3 3 2" xfId="12988" xr:uid="{C51E7C48-03DE-41AC-A5CE-2536D74816D2}"/>
    <cellStyle name="Comma 2 2 3 2 2 3 2 3 3 2 2" xfId="28348" xr:uid="{B8396893-B1EF-415B-8E16-43A6AC558F7A}"/>
    <cellStyle name="Comma 2 2 3 2 2 3 2 3 3 3" xfId="20668" xr:uid="{4A64E7DA-C19E-4489-BE61-AAE9BEB189D1}"/>
    <cellStyle name="Comma 2 2 3 2 2 3 2 3 4" xfId="9148" xr:uid="{9BF1AD48-278C-4C5B-887A-164D1A8527C6}"/>
    <cellStyle name="Comma 2 2 3 2 2 3 2 3 4 2" xfId="24508" xr:uid="{367E62EC-A522-47BA-986F-209B66CC877A}"/>
    <cellStyle name="Comma 2 2 3 2 2 3 2 3 5" xfId="16828" xr:uid="{0C333839-DEF6-4F0E-91D1-9A1B5A94BCF5}"/>
    <cellStyle name="Comma 2 2 3 2 2 3 2 4" xfId="2428" xr:uid="{0E8A77C4-B5CB-4DD5-8045-400202EC6053}"/>
    <cellStyle name="Comma 2 2 3 2 2 3 2 4 2" xfId="6268" xr:uid="{19E8B3DD-F057-4710-8D77-7FFC4FC5E4B3}"/>
    <cellStyle name="Comma 2 2 3 2 2 3 2 4 2 2" xfId="13948" xr:uid="{2A25B03A-AEC8-4A49-8B6E-1BEE1833AAEF}"/>
    <cellStyle name="Comma 2 2 3 2 2 3 2 4 2 2 2" xfId="29308" xr:uid="{0E4C0F0D-E32D-4A76-B817-5A605506A029}"/>
    <cellStyle name="Comma 2 2 3 2 2 3 2 4 2 3" xfId="21628" xr:uid="{87ADC1F2-DDFC-48EC-AF54-977E92FE42B4}"/>
    <cellStyle name="Comma 2 2 3 2 2 3 2 4 3" xfId="10108" xr:uid="{99CD7A25-D6DE-4E5C-88E7-498712AB90E7}"/>
    <cellStyle name="Comma 2 2 3 2 2 3 2 4 3 2" xfId="25468" xr:uid="{5F6E7BCC-714A-4C2F-9491-DDA4394043CE}"/>
    <cellStyle name="Comma 2 2 3 2 2 3 2 4 4" xfId="17788" xr:uid="{A65406A2-DD63-4E30-80D3-2B97E36255EE}"/>
    <cellStyle name="Comma 2 2 3 2 2 3 2 5" xfId="4348" xr:uid="{41CBD621-08F3-4DDA-BF8C-09B345C22722}"/>
    <cellStyle name="Comma 2 2 3 2 2 3 2 5 2" xfId="12028" xr:uid="{778A2B4C-3FCD-4040-820E-B28E644A82AC}"/>
    <cellStyle name="Comma 2 2 3 2 2 3 2 5 2 2" xfId="27388" xr:uid="{86437BC7-D4D4-4658-AE3D-B7634F1C8ED4}"/>
    <cellStyle name="Comma 2 2 3 2 2 3 2 5 3" xfId="19708" xr:uid="{86D463C3-46E5-45CA-8CCB-D81301A980D6}"/>
    <cellStyle name="Comma 2 2 3 2 2 3 2 6" xfId="8188" xr:uid="{2B93ABD1-DF8E-471E-B740-72E1089999ED}"/>
    <cellStyle name="Comma 2 2 3 2 2 3 2 6 2" xfId="23548" xr:uid="{58A5DE8F-D818-423F-A3C6-56078AE770D2}"/>
    <cellStyle name="Comma 2 2 3 2 2 3 2 7" xfId="15868" xr:uid="{1AC5B181-E620-4254-A926-86ADDD90D896}"/>
    <cellStyle name="Comma 2 2 3 2 2 3 3" xfId="748" xr:uid="{5691282B-A279-4890-95CC-A2BCACA3531F}"/>
    <cellStyle name="Comma 2 2 3 2 2 3 3 2" xfId="1708" xr:uid="{5E612ACB-55B5-4080-A2B1-AFCF96335A28}"/>
    <cellStyle name="Comma 2 2 3 2 2 3 3 2 2" xfId="3628" xr:uid="{A74569E2-4E0A-480A-A18F-8CB54C69D1D4}"/>
    <cellStyle name="Comma 2 2 3 2 2 3 3 2 2 2" xfId="7468" xr:uid="{FB0E96CA-94D2-48C5-993C-56CBA5645A82}"/>
    <cellStyle name="Comma 2 2 3 2 2 3 3 2 2 2 2" xfId="15148" xr:uid="{86D6E0A4-9573-4D2E-9604-61829CA64B36}"/>
    <cellStyle name="Comma 2 2 3 2 2 3 3 2 2 2 2 2" xfId="30508" xr:uid="{A337E07D-CCA5-44C8-9A6A-69054D1C201E}"/>
    <cellStyle name="Comma 2 2 3 2 2 3 3 2 2 2 3" xfId="22828" xr:uid="{7A536DAE-F3CE-4369-9C9E-C4FE920A934A}"/>
    <cellStyle name="Comma 2 2 3 2 2 3 3 2 2 3" xfId="11308" xr:uid="{AB24CD8D-AD53-4E4F-AC0C-1E6C176FF70A}"/>
    <cellStyle name="Comma 2 2 3 2 2 3 3 2 2 3 2" xfId="26668" xr:uid="{E0989CBF-D19E-463A-BE9F-8D764421EDBE}"/>
    <cellStyle name="Comma 2 2 3 2 2 3 3 2 2 4" xfId="18988" xr:uid="{DA8CE5FC-D67B-429E-9C94-186098C8AE4B}"/>
    <cellStyle name="Comma 2 2 3 2 2 3 3 2 3" xfId="5548" xr:uid="{F51EA081-ED7E-435B-902A-9FF91BB8687E}"/>
    <cellStyle name="Comma 2 2 3 2 2 3 3 2 3 2" xfId="13228" xr:uid="{49878B67-453C-419D-B027-A64E3C7CEA90}"/>
    <cellStyle name="Comma 2 2 3 2 2 3 3 2 3 2 2" xfId="28588" xr:uid="{4495BA5C-813B-4D65-BFDA-98F18D4F07EB}"/>
    <cellStyle name="Comma 2 2 3 2 2 3 3 2 3 3" xfId="20908" xr:uid="{E107BCDB-EBC3-4A29-99B3-88D890506DF7}"/>
    <cellStyle name="Comma 2 2 3 2 2 3 3 2 4" xfId="9388" xr:uid="{3398C871-0FA5-435D-BAAB-2480675DEB7D}"/>
    <cellStyle name="Comma 2 2 3 2 2 3 3 2 4 2" xfId="24748" xr:uid="{8C781232-7A8C-4810-98F5-062E5423FAF8}"/>
    <cellStyle name="Comma 2 2 3 2 2 3 3 2 5" xfId="17068" xr:uid="{8776C4F5-770A-4070-8652-7EC06B5DACBA}"/>
    <cellStyle name="Comma 2 2 3 2 2 3 3 3" xfId="2668" xr:uid="{A94E5D62-21CB-4065-9254-1328E1E34864}"/>
    <cellStyle name="Comma 2 2 3 2 2 3 3 3 2" xfId="6508" xr:uid="{6134ED0E-2E22-440C-B9E1-BAA392E7FAEB}"/>
    <cellStyle name="Comma 2 2 3 2 2 3 3 3 2 2" xfId="14188" xr:uid="{E9289894-9E1A-4A2D-A837-CBDC0ACEC614}"/>
    <cellStyle name="Comma 2 2 3 2 2 3 3 3 2 2 2" xfId="29548" xr:uid="{7B766D7F-1820-47AE-82E3-B53A55EEA2EC}"/>
    <cellStyle name="Comma 2 2 3 2 2 3 3 3 2 3" xfId="21868" xr:uid="{B32DD1D8-9A42-4DE9-B054-5277AE2D647F}"/>
    <cellStyle name="Comma 2 2 3 2 2 3 3 3 3" xfId="10348" xr:uid="{3564AAAA-F1A3-4873-BBE4-77C879AC108D}"/>
    <cellStyle name="Comma 2 2 3 2 2 3 3 3 3 2" xfId="25708" xr:uid="{8409CEFB-B658-4817-8803-564E58162491}"/>
    <cellStyle name="Comma 2 2 3 2 2 3 3 3 4" xfId="18028" xr:uid="{ADB4A84E-9A11-4142-AC77-D30B4905C672}"/>
    <cellStyle name="Comma 2 2 3 2 2 3 3 4" xfId="4588" xr:uid="{12E52EAF-C395-4545-B784-05DC72E65540}"/>
    <cellStyle name="Comma 2 2 3 2 2 3 3 4 2" xfId="12268" xr:uid="{BEA60E1B-DC9B-4527-972C-F1EB25B5820C}"/>
    <cellStyle name="Comma 2 2 3 2 2 3 3 4 2 2" xfId="27628" xr:uid="{CA62E988-3D3F-4480-81C6-DC2AFB908184}"/>
    <cellStyle name="Comma 2 2 3 2 2 3 3 4 3" xfId="19948" xr:uid="{286BD024-256C-4278-A891-8371A1C6A517}"/>
    <cellStyle name="Comma 2 2 3 2 2 3 3 5" xfId="8428" xr:uid="{D8B7F73D-C839-46C6-B2D7-2A75DF3F84CF}"/>
    <cellStyle name="Comma 2 2 3 2 2 3 3 5 2" xfId="23788" xr:uid="{001F7CBF-DDC6-48F9-8FD7-51513EF76B8D}"/>
    <cellStyle name="Comma 2 2 3 2 2 3 3 6" xfId="16108" xr:uid="{51078E70-4AB0-4924-B6D0-1162617F6F8E}"/>
    <cellStyle name="Comma 2 2 3 2 2 3 4" xfId="1228" xr:uid="{E3D951F3-16C3-408E-A54C-59E7E06C1486}"/>
    <cellStyle name="Comma 2 2 3 2 2 3 4 2" xfId="3148" xr:uid="{C3DD41B1-8E32-4E3D-82EF-46BFA5958E0E}"/>
    <cellStyle name="Comma 2 2 3 2 2 3 4 2 2" xfId="6988" xr:uid="{D651B707-9841-4150-895F-6AEEA06DB5F7}"/>
    <cellStyle name="Comma 2 2 3 2 2 3 4 2 2 2" xfId="14668" xr:uid="{70150988-9935-4612-936B-8B31477255B6}"/>
    <cellStyle name="Comma 2 2 3 2 2 3 4 2 2 2 2" xfId="30028" xr:uid="{996596F1-3EBB-421A-8E7E-7409C2995934}"/>
    <cellStyle name="Comma 2 2 3 2 2 3 4 2 2 3" xfId="22348" xr:uid="{69AE2C02-EDDC-4D0C-98ED-DE21513153D8}"/>
    <cellStyle name="Comma 2 2 3 2 2 3 4 2 3" xfId="10828" xr:uid="{3CF06375-505D-4B03-AB08-23BD00B2B877}"/>
    <cellStyle name="Comma 2 2 3 2 2 3 4 2 3 2" xfId="26188" xr:uid="{34720AAB-2414-456F-8D5C-A7661606191C}"/>
    <cellStyle name="Comma 2 2 3 2 2 3 4 2 4" xfId="18508" xr:uid="{E0CB0C0E-51A1-4656-A689-D05B603EB6EA}"/>
    <cellStyle name="Comma 2 2 3 2 2 3 4 3" xfId="5068" xr:uid="{414749EB-3EB8-467F-BF47-A65C76EEDB45}"/>
    <cellStyle name="Comma 2 2 3 2 2 3 4 3 2" xfId="12748" xr:uid="{F0957CEB-6823-447C-9A98-F67524B4A416}"/>
    <cellStyle name="Comma 2 2 3 2 2 3 4 3 2 2" xfId="28108" xr:uid="{F1DC79F3-FD03-465B-A5AF-BC19BE19FC49}"/>
    <cellStyle name="Comma 2 2 3 2 2 3 4 3 3" xfId="20428" xr:uid="{97F32DF4-A7FC-4DBA-926A-E8182B78E91D}"/>
    <cellStyle name="Comma 2 2 3 2 2 3 4 4" xfId="8908" xr:uid="{AC39F277-284E-4289-9B6A-8968BBC9EDB3}"/>
    <cellStyle name="Comma 2 2 3 2 2 3 4 4 2" xfId="24268" xr:uid="{D074EA48-9BFF-4914-806F-30F651AAF951}"/>
    <cellStyle name="Comma 2 2 3 2 2 3 4 5" xfId="16588" xr:uid="{91939AD3-4494-476F-A914-C7D76BA6A0C2}"/>
    <cellStyle name="Comma 2 2 3 2 2 3 5" xfId="2188" xr:uid="{AB8EDEA2-3971-49C5-BD4F-EA93D6B75AB7}"/>
    <cellStyle name="Comma 2 2 3 2 2 3 5 2" xfId="6028" xr:uid="{5C32288D-0D81-4E24-9994-F9CB91246EC9}"/>
    <cellStyle name="Comma 2 2 3 2 2 3 5 2 2" xfId="13708" xr:uid="{D61838F6-FF19-4111-A76A-FB12FFDA9AE1}"/>
    <cellStyle name="Comma 2 2 3 2 2 3 5 2 2 2" xfId="29068" xr:uid="{9CF4658B-384A-4280-B120-2CC2A6A03B59}"/>
    <cellStyle name="Comma 2 2 3 2 2 3 5 2 3" xfId="21388" xr:uid="{D907EEDC-B8AC-415D-A1F1-8771C32F6D1F}"/>
    <cellStyle name="Comma 2 2 3 2 2 3 5 3" xfId="9868" xr:uid="{0058850C-BC2A-4803-8EC5-1F706AB04A3C}"/>
    <cellStyle name="Comma 2 2 3 2 2 3 5 3 2" xfId="25228" xr:uid="{6C0E3DF3-7561-4C4E-9F26-8D91BC51EB9B}"/>
    <cellStyle name="Comma 2 2 3 2 2 3 5 4" xfId="17548" xr:uid="{6E7E4701-BF3A-4B33-B850-144B1A45C694}"/>
    <cellStyle name="Comma 2 2 3 2 2 3 6" xfId="4108" xr:uid="{FBCA4829-3C0D-4B78-90BC-B70A409BDF94}"/>
    <cellStyle name="Comma 2 2 3 2 2 3 6 2" xfId="11788" xr:uid="{987E6C02-0779-4568-ADE5-D09BBBBFA155}"/>
    <cellStyle name="Comma 2 2 3 2 2 3 6 2 2" xfId="27148" xr:uid="{CF29AE08-BF56-4433-9935-EB3D6B40BDBA}"/>
    <cellStyle name="Comma 2 2 3 2 2 3 6 3" xfId="19468" xr:uid="{59AF07A6-4C6D-496B-B394-FF0D20DAF8EA}"/>
    <cellStyle name="Comma 2 2 3 2 2 3 7" xfId="7948" xr:uid="{8DF66315-0405-4130-A6C1-3CB3F71ECA86}"/>
    <cellStyle name="Comma 2 2 3 2 2 3 7 2" xfId="23308" xr:uid="{CA652358-6EB6-4D67-B36F-4D1E0F09CA71}"/>
    <cellStyle name="Comma 2 2 3 2 2 3 8" xfId="15628" xr:uid="{F1094BF8-DCD5-4538-9893-71C1BE22FD49}"/>
    <cellStyle name="Comma 2 2 3 2 2 4" xfId="388" xr:uid="{782411DB-6886-4E68-BCC0-8C0A5813D2E0}"/>
    <cellStyle name="Comma 2 2 3 2 2 4 2" xfId="868" xr:uid="{345B72C0-4E2F-45F9-BE0B-D2B9681979AC}"/>
    <cellStyle name="Comma 2 2 3 2 2 4 2 2" xfId="1828" xr:uid="{4FB25B0F-0B51-4A2C-B684-CD55D641B766}"/>
    <cellStyle name="Comma 2 2 3 2 2 4 2 2 2" xfId="3748" xr:uid="{33CFF125-3E2E-4E5E-9F8B-5EFE820D35B2}"/>
    <cellStyle name="Comma 2 2 3 2 2 4 2 2 2 2" xfId="7588" xr:uid="{27747F04-6A18-4AF9-A985-E69FB9D23ACF}"/>
    <cellStyle name="Comma 2 2 3 2 2 4 2 2 2 2 2" xfId="15268" xr:uid="{02467FEE-4B35-49DB-B3AD-FA9583DFB320}"/>
    <cellStyle name="Comma 2 2 3 2 2 4 2 2 2 2 2 2" xfId="30628" xr:uid="{595E412F-0AEB-46DD-8F69-B0EC39FECDB4}"/>
    <cellStyle name="Comma 2 2 3 2 2 4 2 2 2 2 3" xfId="22948" xr:uid="{4E8CCBDD-7532-4102-8643-2D2A546B459E}"/>
    <cellStyle name="Comma 2 2 3 2 2 4 2 2 2 3" xfId="11428" xr:uid="{359F1309-3885-48A7-A437-A0006EA6E55A}"/>
    <cellStyle name="Comma 2 2 3 2 2 4 2 2 2 3 2" xfId="26788" xr:uid="{97210EA7-6AD3-49E4-A095-C0C3A3DA82B3}"/>
    <cellStyle name="Comma 2 2 3 2 2 4 2 2 2 4" xfId="19108" xr:uid="{18A28CCE-A991-464A-BA53-A68C0DEE7944}"/>
    <cellStyle name="Comma 2 2 3 2 2 4 2 2 3" xfId="5668" xr:uid="{0E8FF962-4C82-47E4-8E96-030DE462C82A}"/>
    <cellStyle name="Comma 2 2 3 2 2 4 2 2 3 2" xfId="13348" xr:uid="{444EF9B6-5BE0-4260-BBDB-8247871D8403}"/>
    <cellStyle name="Comma 2 2 3 2 2 4 2 2 3 2 2" xfId="28708" xr:uid="{E9373821-BA93-4C5A-B758-420218B71A4D}"/>
    <cellStyle name="Comma 2 2 3 2 2 4 2 2 3 3" xfId="21028" xr:uid="{9844F123-0DDD-41AD-9675-7933725FC44F}"/>
    <cellStyle name="Comma 2 2 3 2 2 4 2 2 4" xfId="9508" xr:uid="{28EE0B14-1F4A-486E-AD2D-A06190C399FE}"/>
    <cellStyle name="Comma 2 2 3 2 2 4 2 2 4 2" xfId="24868" xr:uid="{1226122C-66DC-4F6F-89AB-D35DC1657A7A}"/>
    <cellStyle name="Comma 2 2 3 2 2 4 2 2 5" xfId="17188" xr:uid="{60EFF047-CF4E-4D2F-A28B-55288BED050D}"/>
    <cellStyle name="Comma 2 2 3 2 2 4 2 3" xfId="2788" xr:uid="{1C5BE9DF-D7C9-4113-BCDB-EA367E078269}"/>
    <cellStyle name="Comma 2 2 3 2 2 4 2 3 2" xfId="6628" xr:uid="{8FE67773-CB9E-4D61-8864-B2206A2C671F}"/>
    <cellStyle name="Comma 2 2 3 2 2 4 2 3 2 2" xfId="14308" xr:uid="{94C25DC6-A482-4594-BDEF-B7F83B5210FD}"/>
    <cellStyle name="Comma 2 2 3 2 2 4 2 3 2 2 2" xfId="29668" xr:uid="{4BD818FD-F88C-4A6C-8445-A53CE2042BC8}"/>
    <cellStyle name="Comma 2 2 3 2 2 4 2 3 2 3" xfId="21988" xr:uid="{D349A4E9-63E8-4393-A137-11A89D4BDCB2}"/>
    <cellStyle name="Comma 2 2 3 2 2 4 2 3 3" xfId="10468" xr:uid="{4D53B1DC-2462-4BB0-A6C5-7680DB6918C9}"/>
    <cellStyle name="Comma 2 2 3 2 2 4 2 3 3 2" xfId="25828" xr:uid="{B56436F2-3CEE-4614-824C-6DE02B3D0DA0}"/>
    <cellStyle name="Comma 2 2 3 2 2 4 2 3 4" xfId="18148" xr:uid="{0DBA9284-AECA-4462-9432-B12DDD5A0F13}"/>
    <cellStyle name="Comma 2 2 3 2 2 4 2 4" xfId="4708" xr:uid="{7734B6BE-0BE4-4319-8F52-5C12C2C161DD}"/>
    <cellStyle name="Comma 2 2 3 2 2 4 2 4 2" xfId="12388" xr:uid="{1B6BA956-C9E7-4896-B072-CC69ABB944B1}"/>
    <cellStyle name="Comma 2 2 3 2 2 4 2 4 2 2" xfId="27748" xr:uid="{50CA5E5B-1D9D-47CC-A0B5-BC4365B3877C}"/>
    <cellStyle name="Comma 2 2 3 2 2 4 2 4 3" xfId="20068" xr:uid="{4E785F30-0D66-4B92-AD69-8D2B89F0F0C8}"/>
    <cellStyle name="Comma 2 2 3 2 2 4 2 5" xfId="8548" xr:uid="{4E0FA63A-07A8-4F70-A13C-E50D2C15D725}"/>
    <cellStyle name="Comma 2 2 3 2 2 4 2 5 2" xfId="23908" xr:uid="{F91EAD0A-AC4A-4A90-A0A4-C922E0CE1883}"/>
    <cellStyle name="Comma 2 2 3 2 2 4 2 6" xfId="16228" xr:uid="{C4BE70C5-75FE-4D7B-A557-750A33783ABC}"/>
    <cellStyle name="Comma 2 2 3 2 2 4 3" xfId="1348" xr:uid="{DA1F0362-9E6B-4C6C-A208-675363AA2AD1}"/>
    <cellStyle name="Comma 2 2 3 2 2 4 3 2" xfId="3268" xr:uid="{04414466-8C94-4F57-B351-DAB62AFACA15}"/>
    <cellStyle name="Comma 2 2 3 2 2 4 3 2 2" xfId="7108" xr:uid="{210DD560-9D37-41B3-B8AC-4F05E920D609}"/>
    <cellStyle name="Comma 2 2 3 2 2 4 3 2 2 2" xfId="14788" xr:uid="{3CFACFA2-A433-4429-AFA3-B5B2B10BF7E8}"/>
    <cellStyle name="Comma 2 2 3 2 2 4 3 2 2 2 2" xfId="30148" xr:uid="{BD5F9C8C-FEEA-41EE-8903-6A49FE8DAFC0}"/>
    <cellStyle name="Comma 2 2 3 2 2 4 3 2 2 3" xfId="22468" xr:uid="{C4779E35-0A0E-4EF3-A599-A824EA18C9BC}"/>
    <cellStyle name="Comma 2 2 3 2 2 4 3 2 3" xfId="10948" xr:uid="{3391812A-67FC-4B90-8C3A-8C1FDD1D6249}"/>
    <cellStyle name="Comma 2 2 3 2 2 4 3 2 3 2" xfId="26308" xr:uid="{8C030F26-7FD2-4D33-9B8E-15E9D1A0583D}"/>
    <cellStyle name="Comma 2 2 3 2 2 4 3 2 4" xfId="18628" xr:uid="{803D7216-A9E4-43DC-92F8-FEB5D8A5EC93}"/>
    <cellStyle name="Comma 2 2 3 2 2 4 3 3" xfId="5188" xr:uid="{CBE78996-5EAF-46E2-ADAF-352D78DB5501}"/>
    <cellStyle name="Comma 2 2 3 2 2 4 3 3 2" xfId="12868" xr:uid="{B3F19F34-FEE3-4885-915B-DA00670CD00E}"/>
    <cellStyle name="Comma 2 2 3 2 2 4 3 3 2 2" xfId="28228" xr:uid="{2C33B1CA-126C-4584-AE72-4273393B7B30}"/>
    <cellStyle name="Comma 2 2 3 2 2 4 3 3 3" xfId="20548" xr:uid="{945EBC9C-6D64-4191-9053-34393D85ADD2}"/>
    <cellStyle name="Comma 2 2 3 2 2 4 3 4" xfId="9028" xr:uid="{043A6333-4C6B-4AAE-A1E4-305AB20AE13D}"/>
    <cellStyle name="Comma 2 2 3 2 2 4 3 4 2" xfId="24388" xr:uid="{BC4F85C1-D1A5-4214-8807-C2569357EB64}"/>
    <cellStyle name="Comma 2 2 3 2 2 4 3 5" xfId="16708" xr:uid="{BF315E54-B398-4F43-94DB-376793256564}"/>
    <cellStyle name="Comma 2 2 3 2 2 4 4" xfId="2308" xr:uid="{BD9CDE4A-91AD-4DAA-A7B1-AE72C5DB7E65}"/>
    <cellStyle name="Comma 2 2 3 2 2 4 4 2" xfId="6148" xr:uid="{65BE373A-9012-431C-BA2B-603681964774}"/>
    <cellStyle name="Comma 2 2 3 2 2 4 4 2 2" xfId="13828" xr:uid="{E4867691-03E1-421D-8B76-15B1EE48E5E2}"/>
    <cellStyle name="Comma 2 2 3 2 2 4 4 2 2 2" xfId="29188" xr:uid="{BB65E9D0-9474-426F-B1C8-1D6176BD47B3}"/>
    <cellStyle name="Comma 2 2 3 2 2 4 4 2 3" xfId="21508" xr:uid="{2F5ACE08-5D54-4471-A600-71E4556D35BF}"/>
    <cellStyle name="Comma 2 2 3 2 2 4 4 3" xfId="9988" xr:uid="{797B934F-53A8-4A0F-89AA-9E702EB2F803}"/>
    <cellStyle name="Comma 2 2 3 2 2 4 4 3 2" xfId="25348" xr:uid="{8A6042C4-6F1D-41AB-96DC-7669B278E352}"/>
    <cellStyle name="Comma 2 2 3 2 2 4 4 4" xfId="17668" xr:uid="{7118AABD-E0D9-436C-9449-EADF9DC067FB}"/>
    <cellStyle name="Comma 2 2 3 2 2 4 5" xfId="4228" xr:uid="{55B31FD5-E595-49AD-BD32-146080858D73}"/>
    <cellStyle name="Comma 2 2 3 2 2 4 5 2" xfId="11908" xr:uid="{ACD4AAAF-F2BF-4737-8251-2500A1E618D7}"/>
    <cellStyle name="Comma 2 2 3 2 2 4 5 2 2" xfId="27268" xr:uid="{A181018C-99B4-4A00-9508-5D395054099F}"/>
    <cellStyle name="Comma 2 2 3 2 2 4 5 3" xfId="19588" xr:uid="{A73DBC60-B8FF-4DDF-8749-CAEB3E56691A}"/>
    <cellStyle name="Comma 2 2 3 2 2 4 6" xfId="8068" xr:uid="{4B169423-D068-492C-AE35-A1EF25A9B1FE}"/>
    <cellStyle name="Comma 2 2 3 2 2 4 6 2" xfId="23428" xr:uid="{6868D448-ECD2-41FE-AE4C-FE727CD1EE00}"/>
    <cellStyle name="Comma 2 2 3 2 2 4 7" xfId="15748" xr:uid="{1F9A079F-6809-453D-9E95-65449C721DC2}"/>
    <cellStyle name="Comma 2 2 3 2 2 5" xfId="628" xr:uid="{9A6803E1-2681-4EAA-8449-8159DD0AEACE}"/>
    <cellStyle name="Comma 2 2 3 2 2 5 2" xfId="1588" xr:uid="{676705B9-83DD-420F-AC42-016E8388A4E5}"/>
    <cellStyle name="Comma 2 2 3 2 2 5 2 2" xfId="3508" xr:uid="{8E0F638B-3294-4750-9AE8-EDA77A9E15EE}"/>
    <cellStyle name="Comma 2 2 3 2 2 5 2 2 2" xfId="7348" xr:uid="{462CCAE7-63A7-46DD-BAA8-750AEBC1B60D}"/>
    <cellStyle name="Comma 2 2 3 2 2 5 2 2 2 2" xfId="15028" xr:uid="{E7F0C0A6-ED7F-4916-80F5-507A6EAD5125}"/>
    <cellStyle name="Comma 2 2 3 2 2 5 2 2 2 2 2" xfId="30388" xr:uid="{8758FCEB-63E5-4C1D-903E-1E5132707D94}"/>
    <cellStyle name="Comma 2 2 3 2 2 5 2 2 2 3" xfId="22708" xr:uid="{B5D556A9-6BFB-421C-9191-6F4A00727064}"/>
    <cellStyle name="Comma 2 2 3 2 2 5 2 2 3" xfId="11188" xr:uid="{138022B9-637A-45DC-9BA9-6965071D3FD3}"/>
    <cellStyle name="Comma 2 2 3 2 2 5 2 2 3 2" xfId="26548" xr:uid="{32AF16E9-5FAC-42D3-BED5-8389176CDBB1}"/>
    <cellStyle name="Comma 2 2 3 2 2 5 2 2 4" xfId="18868" xr:uid="{BC3F1921-9726-4349-909D-F6935A106A07}"/>
    <cellStyle name="Comma 2 2 3 2 2 5 2 3" xfId="5428" xr:uid="{E243AA80-B195-48CE-BA02-F4B4D2009676}"/>
    <cellStyle name="Comma 2 2 3 2 2 5 2 3 2" xfId="13108" xr:uid="{E737C175-34BB-46AD-BCE3-C036445E6331}"/>
    <cellStyle name="Comma 2 2 3 2 2 5 2 3 2 2" xfId="28468" xr:uid="{CA2E41E6-D180-4065-A772-1DFD24F17B2C}"/>
    <cellStyle name="Comma 2 2 3 2 2 5 2 3 3" xfId="20788" xr:uid="{1FC9E601-084F-49DC-9180-99ECF89F7691}"/>
    <cellStyle name="Comma 2 2 3 2 2 5 2 4" xfId="9268" xr:uid="{AF4D375B-1D14-4EF8-A390-8595A666A3A7}"/>
    <cellStyle name="Comma 2 2 3 2 2 5 2 4 2" xfId="24628" xr:uid="{EB8F6B41-F9FA-40A0-87B6-D92BCA5D1A84}"/>
    <cellStyle name="Comma 2 2 3 2 2 5 2 5" xfId="16948" xr:uid="{89227A28-F99E-4C19-9B25-AD7B8315F5B2}"/>
    <cellStyle name="Comma 2 2 3 2 2 5 3" xfId="2548" xr:uid="{EE74A115-6AD1-426F-BC7C-79023E686F26}"/>
    <cellStyle name="Comma 2 2 3 2 2 5 3 2" xfId="6388" xr:uid="{E7A5ED2B-82E2-437F-B7E7-5B4449278CA6}"/>
    <cellStyle name="Comma 2 2 3 2 2 5 3 2 2" xfId="14068" xr:uid="{7A9352FA-8981-46EF-AB11-4A8005FD3D20}"/>
    <cellStyle name="Comma 2 2 3 2 2 5 3 2 2 2" xfId="29428" xr:uid="{03EE34F1-0B14-4811-9491-1A7981948494}"/>
    <cellStyle name="Comma 2 2 3 2 2 5 3 2 3" xfId="21748" xr:uid="{BC8FD750-1FA4-4ECC-A08E-83AC14F9DCA7}"/>
    <cellStyle name="Comma 2 2 3 2 2 5 3 3" xfId="10228" xr:uid="{40DBF07E-A6F8-48C3-B7A7-BA8307D276C7}"/>
    <cellStyle name="Comma 2 2 3 2 2 5 3 3 2" xfId="25588" xr:uid="{6463A39F-E34E-4DBF-9360-ABCEC91FAEB9}"/>
    <cellStyle name="Comma 2 2 3 2 2 5 3 4" xfId="17908" xr:uid="{E7D07061-E77E-468A-A1F2-3823C2810A43}"/>
    <cellStyle name="Comma 2 2 3 2 2 5 4" xfId="4468" xr:uid="{077C2F8F-FFD1-41F7-A3BD-145D3595EE51}"/>
    <cellStyle name="Comma 2 2 3 2 2 5 4 2" xfId="12148" xr:uid="{7AFF0CA0-9EC6-4088-9791-D0AC87DFF465}"/>
    <cellStyle name="Comma 2 2 3 2 2 5 4 2 2" xfId="27508" xr:uid="{212DC9D5-229E-489E-AD18-7E2C994A94A1}"/>
    <cellStyle name="Comma 2 2 3 2 2 5 4 3" xfId="19828" xr:uid="{38D6D238-D884-443E-9C41-01FB0E0C28E3}"/>
    <cellStyle name="Comma 2 2 3 2 2 5 5" xfId="8308" xr:uid="{0EA9AFE7-A5A4-4D88-8F65-748B77D51D75}"/>
    <cellStyle name="Comma 2 2 3 2 2 5 5 2" xfId="23668" xr:uid="{ACF75ECC-82D9-4F49-A5F8-CAB1308F2A67}"/>
    <cellStyle name="Comma 2 2 3 2 2 5 6" xfId="15988" xr:uid="{69758777-7C72-4DB7-A2F7-10CE48D93FFC}"/>
    <cellStyle name="Comma 2 2 3 2 2 6" xfId="1108" xr:uid="{9BD49015-6883-48BD-AF62-7300FC95603E}"/>
    <cellStyle name="Comma 2 2 3 2 2 6 2" xfId="3028" xr:uid="{5CCBCC7C-2BBE-4E49-8591-150DC719B139}"/>
    <cellStyle name="Comma 2 2 3 2 2 6 2 2" xfId="6868" xr:uid="{94898299-132F-490F-B0AA-ED40C4D29F4F}"/>
    <cellStyle name="Comma 2 2 3 2 2 6 2 2 2" xfId="14548" xr:uid="{FF06E705-1B64-4247-A664-F5B550717C0A}"/>
    <cellStyle name="Comma 2 2 3 2 2 6 2 2 2 2" xfId="29908" xr:uid="{88216289-1DA2-4271-BE5C-AFEF6404C3A0}"/>
    <cellStyle name="Comma 2 2 3 2 2 6 2 2 3" xfId="22228" xr:uid="{13DA5060-B234-462F-BEA2-FB4E76D4CFD7}"/>
    <cellStyle name="Comma 2 2 3 2 2 6 2 3" xfId="10708" xr:uid="{B7B2DE36-5E2B-46EA-962B-B0F12B26DDD5}"/>
    <cellStyle name="Comma 2 2 3 2 2 6 2 3 2" xfId="26068" xr:uid="{3C23975A-8A23-42D4-86E9-C7A86B63FA81}"/>
    <cellStyle name="Comma 2 2 3 2 2 6 2 4" xfId="18388" xr:uid="{22079953-5992-4913-94DE-BFB37C7E4B3C}"/>
    <cellStyle name="Comma 2 2 3 2 2 6 3" xfId="4948" xr:uid="{FCFD3BF4-001F-454D-9B55-93C0D64D4291}"/>
    <cellStyle name="Comma 2 2 3 2 2 6 3 2" xfId="12628" xr:uid="{C63B7086-998C-4486-A245-75DB3B57B87E}"/>
    <cellStyle name="Comma 2 2 3 2 2 6 3 2 2" xfId="27988" xr:uid="{4BEE305D-098F-4650-AD32-729B270DB12D}"/>
    <cellStyle name="Comma 2 2 3 2 2 6 3 3" xfId="20308" xr:uid="{AD7CDCE9-7051-4622-B6D0-3AC941F64715}"/>
    <cellStyle name="Comma 2 2 3 2 2 6 4" xfId="8788" xr:uid="{030DC0CD-14E7-4CA1-BDCE-520A469F8897}"/>
    <cellStyle name="Comma 2 2 3 2 2 6 4 2" xfId="24148" xr:uid="{A5E031F5-118D-4743-8A6F-E03C85129F1D}"/>
    <cellStyle name="Comma 2 2 3 2 2 6 5" xfId="16468" xr:uid="{61716991-21C2-4F74-B5BD-31821E8906AE}"/>
    <cellStyle name="Comma 2 2 3 2 2 7" xfId="2068" xr:uid="{D7027535-379C-4876-B0DB-9D7C22AB5159}"/>
    <cellStyle name="Comma 2 2 3 2 2 7 2" xfId="5908" xr:uid="{2D73F56C-EF6D-45B4-946F-EFCA35480B1C}"/>
    <cellStyle name="Comma 2 2 3 2 2 7 2 2" xfId="13588" xr:uid="{127D18EB-8635-4C70-B1EE-8641C47007F1}"/>
    <cellStyle name="Comma 2 2 3 2 2 7 2 2 2" xfId="28948" xr:uid="{0E2EAC50-FF2B-43C8-98DF-19E7BE2C01C3}"/>
    <cellStyle name="Comma 2 2 3 2 2 7 2 3" xfId="21268" xr:uid="{6606275E-E7F7-4363-BF69-6D1155E1BA23}"/>
    <cellStyle name="Comma 2 2 3 2 2 7 3" xfId="9748" xr:uid="{E0A00125-397F-4FDF-A775-5C5A88BEDCEC}"/>
    <cellStyle name="Comma 2 2 3 2 2 7 3 2" xfId="25108" xr:uid="{4E1E43A6-DF96-4F31-82A4-CE4DB6C4F675}"/>
    <cellStyle name="Comma 2 2 3 2 2 7 4" xfId="17428" xr:uid="{13476159-4DD9-4612-91A2-F7024ED7069B}"/>
    <cellStyle name="Comma 2 2 3 2 2 8" xfId="3988" xr:uid="{5C9AFBF7-8758-4AA4-988D-15170C37BD40}"/>
    <cellStyle name="Comma 2 2 3 2 2 8 2" xfId="11668" xr:uid="{087CDE03-563C-44A9-9038-C7CF468EA79B}"/>
    <cellStyle name="Comma 2 2 3 2 2 8 2 2" xfId="27028" xr:uid="{8339348B-67E8-43E9-B284-AF49B355F218}"/>
    <cellStyle name="Comma 2 2 3 2 2 8 3" xfId="19348" xr:uid="{56472083-83D2-4B1B-8ACF-9BB4589BDA41}"/>
    <cellStyle name="Comma 2 2 3 2 2 9" xfId="7828" xr:uid="{2B66DB4B-63B4-4040-A649-38593F316679}"/>
    <cellStyle name="Comma 2 2 3 2 2 9 2" xfId="23188" xr:uid="{53357704-F380-47F6-BDC4-EDAE7B11F6B8}"/>
    <cellStyle name="Comma 2 2 3 2 3" xfId="178" xr:uid="{9F5449F0-4C6C-4539-A39B-CD759982CBA7}"/>
    <cellStyle name="Comma 2 2 3 2 3 2" xfId="298" xr:uid="{553188D0-9483-44A7-9E4F-BDA0C594C62A}"/>
    <cellStyle name="Comma 2 2 3 2 3 2 2" xfId="538" xr:uid="{489EC7A4-4FA9-4A89-B371-5AE426CE1045}"/>
    <cellStyle name="Comma 2 2 3 2 3 2 2 2" xfId="1018" xr:uid="{14DF6F8B-B77F-4B5D-9714-F587733A46BB}"/>
    <cellStyle name="Comma 2 2 3 2 3 2 2 2 2" xfId="1978" xr:uid="{B5DA299F-D779-4E89-AEF9-DB47321F5682}"/>
    <cellStyle name="Comma 2 2 3 2 3 2 2 2 2 2" xfId="3898" xr:uid="{4C6C971A-5C1B-4E28-9430-F62F742CF989}"/>
    <cellStyle name="Comma 2 2 3 2 3 2 2 2 2 2 2" xfId="7738" xr:uid="{53DE66EB-7CF1-4DCA-B779-CB2CC356AFE9}"/>
    <cellStyle name="Comma 2 2 3 2 3 2 2 2 2 2 2 2" xfId="15418" xr:uid="{17DBD460-3CAA-41A5-A624-C2F8EDFF29AA}"/>
    <cellStyle name="Comma 2 2 3 2 3 2 2 2 2 2 2 2 2" xfId="30778" xr:uid="{CA63A5A3-D1F7-4091-A390-EF812E943844}"/>
    <cellStyle name="Comma 2 2 3 2 3 2 2 2 2 2 2 3" xfId="23098" xr:uid="{94DAB806-BD81-407E-BDE6-4942E8A64BC6}"/>
    <cellStyle name="Comma 2 2 3 2 3 2 2 2 2 2 3" xfId="11578" xr:uid="{143DC430-AFFB-4556-B2F6-EB5A65DCB391}"/>
    <cellStyle name="Comma 2 2 3 2 3 2 2 2 2 2 3 2" xfId="26938" xr:uid="{52A58B47-FFE0-4E52-B384-21206F70F667}"/>
    <cellStyle name="Comma 2 2 3 2 3 2 2 2 2 2 4" xfId="19258" xr:uid="{B53FB873-0962-4AF1-B599-5FA1F58AE56F}"/>
    <cellStyle name="Comma 2 2 3 2 3 2 2 2 2 3" xfId="5818" xr:uid="{07D71D4C-C3D0-4759-B045-7A382A5562B6}"/>
    <cellStyle name="Comma 2 2 3 2 3 2 2 2 2 3 2" xfId="13498" xr:uid="{C92E99EE-DC25-4F24-A4F7-022E4508BC67}"/>
    <cellStyle name="Comma 2 2 3 2 3 2 2 2 2 3 2 2" xfId="28858" xr:uid="{087166D4-C03A-4C51-B810-61C2C82471C9}"/>
    <cellStyle name="Comma 2 2 3 2 3 2 2 2 2 3 3" xfId="21178" xr:uid="{CE1419CF-CCC1-476C-A2C2-EA8554B61131}"/>
    <cellStyle name="Comma 2 2 3 2 3 2 2 2 2 4" xfId="9658" xr:uid="{8309FC8A-5DD5-450F-B88F-1B4098A41E6F}"/>
    <cellStyle name="Comma 2 2 3 2 3 2 2 2 2 4 2" xfId="25018" xr:uid="{886B7146-7220-427B-BD6B-91B71CB822EA}"/>
    <cellStyle name="Comma 2 2 3 2 3 2 2 2 2 5" xfId="17338" xr:uid="{48C1175E-93EB-4C51-A49D-DA9002382570}"/>
    <cellStyle name="Comma 2 2 3 2 3 2 2 2 3" xfId="2938" xr:uid="{E5F1D38E-37A5-4063-BCA0-F967A8E52C2D}"/>
    <cellStyle name="Comma 2 2 3 2 3 2 2 2 3 2" xfId="6778" xr:uid="{F40C074C-CB99-43BA-B434-D04CCED6AEB9}"/>
    <cellStyle name="Comma 2 2 3 2 3 2 2 2 3 2 2" xfId="14458" xr:uid="{96CAE7EB-5C68-4573-922C-68052B36C729}"/>
    <cellStyle name="Comma 2 2 3 2 3 2 2 2 3 2 2 2" xfId="29818" xr:uid="{BE3EC907-5E85-4888-BF28-A9753B1E2812}"/>
    <cellStyle name="Comma 2 2 3 2 3 2 2 2 3 2 3" xfId="22138" xr:uid="{18E8268E-7A5B-4575-A4A2-6109568CF3A8}"/>
    <cellStyle name="Comma 2 2 3 2 3 2 2 2 3 3" xfId="10618" xr:uid="{19B7B0DE-FD81-455E-A8A4-6A357049C785}"/>
    <cellStyle name="Comma 2 2 3 2 3 2 2 2 3 3 2" xfId="25978" xr:uid="{8CB10A2F-9C3B-4737-B5CE-E486008D2631}"/>
    <cellStyle name="Comma 2 2 3 2 3 2 2 2 3 4" xfId="18298" xr:uid="{6D42B93A-286F-4D49-A739-725B82A5C188}"/>
    <cellStyle name="Comma 2 2 3 2 3 2 2 2 4" xfId="4858" xr:uid="{D526B7D0-4696-49D9-8820-9AFAF49D48B1}"/>
    <cellStyle name="Comma 2 2 3 2 3 2 2 2 4 2" xfId="12538" xr:uid="{A8B43FE8-E0CB-467D-A441-431F58B5FDF4}"/>
    <cellStyle name="Comma 2 2 3 2 3 2 2 2 4 2 2" xfId="27898" xr:uid="{11C615C7-F306-4EA0-8DFB-B36E86EE683A}"/>
    <cellStyle name="Comma 2 2 3 2 3 2 2 2 4 3" xfId="20218" xr:uid="{F49A0E8F-8D3F-4678-8148-6A4918AF3986}"/>
    <cellStyle name="Comma 2 2 3 2 3 2 2 2 5" xfId="8698" xr:uid="{6152C63C-78D1-41E9-B5F0-1CE8E0DD90E8}"/>
    <cellStyle name="Comma 2 2 3 2 3 2 2 2 5 2" xfId="24058" xr:uid="{ED0A4850-4E3C-424A-83C2-216B3C3289CD}"/>
    <cellStyle name="Comma 2 2 3 2 3 2 2 2 6" xfId="16378" xr:uid="{A33A16E8-65E6-411C-AFA8-61E48AA12045}"/>
    <cellStyle name="Comma 2 2 3 2 3 2 2 3" xfId="1498" xr:uid="{866AECA8-8FEA-4D6D-9505-5582F133F113}"/>
    <cellStyle name="Comma 2 2 3 2 3 2 2 3 2" xfId="3418" xr:uid="{77B5AB4F-9D58-44E2-B28D-071F2F2E4735}"/>
    <cellStyle name="Comma 2 2 3 2 3 2 2 3 2 2" xfId="7258" xr:uid="{A0504F2F-DC7A-48EC-8BBF-80F4006C032D}"/>
    <cellStyle name="Comma 2 2 3 2 3 2 2 3 2 2 2" xfId="14938" xr:uid="{CA9971C4-2776-4D0F-90D9-0C61E7AA6BAC}"/>
    <cellStyle name="Comma 2 2 3 2 3 2 2 3 2 2 2 2" xfId="30298" xr:uid="{406FF7C0-7463-4D58-A76D-C7B5B63316A1}"/>
    <cellStyle name="Comma 2 2 3 2 3 2 2 3 2 2 3" xfId="22618" xr:uid="{857E9E96-FEBA-49FD-8109-F374CF4E6867}"/>
    <cellStyle name="Comma 2 2 3 2 3 2 2 3 2 3" xfId="11098" xr:uid="{59295FE5-77F6-446C-9DB1-4347F1B972D9}"/>
    <cellStyle name="Comma 2 2 3 2 3 2 2 3 2 3 2" xfId="26458" xr:uid="{143B740E-DAF3-45CC-B093-08DC310EF12C}"/>
    <cellStyle name="Comma 2 2 3 2 3 2 2 3 2 4" xfId="18778" xr:uid="{89820362-C42B-4EE9-BC8D-D45D71BA3C8E}"/>
    <cellStyle name="Comma 2 2 3 2 3 2 2 3 3" xfId="5338" xr:uid="{CA88B9C5-49F1-4641-BE6F-773819B14527}"/>
    <cellStyle name="Comma 2 2 3 2 3 2 2 3 3 2" xfId="13018" xr:uid="{B455BAFB-297A-4F30-A45D-109C608A14D9}"/>
    <cellStyle name="Comma 2 2 3 2 3 2 2 3 3 2 2" xfId="28378" xr:uid="{42D5EA5D-86A3-44EB-9E70-B6255618B87B}"/>
    <cellStyle name="Comma 2 2 3 2 3 2 2 3 3 3" xfId="20698" xr:uid="{5F27CC11-DB8B-4FF9-8C25-CD5959C22693}"/>
    <cellStyle name="Comma 2 2 3 2 3 2 2 3 4" xfId="9178" xr:uid="{1EED838B-EE6A-42B4-AFED-A6D3E21AFFB0}"/>
    <cellStyle name="Comma 2 2 3 2 3 2 2 3 4 2" xfId="24538" xr:uid="{8804D32D-D6D2-402E-8AC2-B86DA5551F14}"/>
    <cellStyle name="Comma 2 2 3 2 3 2 2 3 5" xfId="16858" xr:uid="{7CA33605-D050-4297-AF6A-10EF894E26D3}"/>
    <cellStyle name="Comma 2 2 3 2 3 2 2 4" xfId="2458" xr:uid="{A3AF50E1-7DE2-4564-87D2-E8CAB261191D}"/>
    <cellStyle name="Comma 2 2 3 2 3 2 2 4 2" xfId="6298" xr:uid="{7322B45B-2970-4CA4-B959-855BB4630DDD}"/>
    <cellStyle name="Comma 2 2 3 2 3 2 2 4 2 2" xfId="13978" xr:uid="{C4600808-9295-4EF5-9874-88AD5B951AA0}"/>
    <cellStyle name="Comma 2 2 3 2 3 2 2 4 2 2 2" xfId="29338" xr:uid="{A1456289-13B4-40E9-A898-AA010D8FCC80}"/>
    <cellStyle name="Comma 2 2 3 2 3 2 2 4 2 3" xfId="21658" xr:uid="{F7EE40B5-015B-4685-B1F6-E95FCAD8DA62}"/>
    <cellStyle name="Comma 2 2 3 2 3 2 2 4 3" xfId="10138" xr:uid="{FC0DC986-C421-47F6-87B9-25FDD396E8C8}"/>
    <cellStyle name="Comma 2 2 3 2 3 2 2 4 3 2" xfId="25498" xr:uid="{77950AA2-7495-46EF-A681-BF971A421229}"/>
    <cellStyle name="Comma 2 2 3 2 3 2 2 4 4" xfId="17818" xr:uid="{873D2FBA-4BA0-41A1-83D6-DC4510AB9498}"/>
    <cellStyle name="Comma 2 2 3 2 3 2 2 5" xfId="4378" xr:uid="{E4D57379-A8FC-4DA6-8BE2-8B64D5F50103}"/>
    <cellStyle name="Comma 2 2 3 2 3 2 2 5 2" xfId="12058" xr:uid="{430FCC0E-DDBE-49F7-884C-CBA30667AAC6}"/>
    <cellStyle name="Comma 2 2 3 2 3 2 2 5 2 2" xfId="27418" xr:uid="{D7601B11-5D8C-4EBE-9DD0-B6A4F978DAF0}"/>
    <cellStyle name="Comma 2 2 3 2 3 2 2 5 3" xfId="19738" xr:uid="{80F64DB0-7E25-4F82-8D9F-7BE23B2F322F}"/>
    <cellStyle name="Comma 2 2 3 2 3 2 2 6" xfId="8218" xr:uid="{CA812291-EE58-4732-9B25-E86227D86C49}"/>
    <cellStyle name="Comma 2 2 3 2 3 2 2 6 2" xfId="23578" xr:uid="{D7D2BC98-C8F6-4FD4-A18B-B1DF7413D939}"/>
    <cellStyle name="Comma 2 2 3 2 3 2 2 7" xfId="15898" xr:uid="{5FD695D0-4C2F-4315-96BB-DE257DB53AF8}"/>
    <cellStyle name="Comma 2 2 3 2 3 2 3" xfId="778" xr:uid="{5D9B3D1C-28BE-43EE-B1DC-9766F5371A87}"/>
    <cellStyle name="Comma 2 2 3 2 3 2 3 2" xfId="1738" xr:uid="{428B856D-7A3B-4561-9230-0B5DDF9F6796}"/>
    <cellStyle name="Comma 2 2 3 2 3 2 3 2 2" xfId="3658" xr:uid="{39761766-5166-4448-85E8-4F350244833D}"/>
    <cellStyle name="Comma 2 2 3 2 3 2 3 2 2 2" xfId="7498" xr:uid="{86244E79-48C5-41ED-9678-DD438B7CB119}"/>
    <cellStyle name="Comma 2 2 3 2 3 2 3 2 2 2 2" xfId="15178" xr:uid="{27066671-328E-4EA2-9AD2-8D17D7713C53}"/>
    <cellStyle name="Comma 2 2 3 2 3 2 3 2 2 2 2 2" xfId="30538" xr:uid="{18C555D0-0A41-4106-AA17-3AD0B066FBAB}"/>
    <cellStyle name="Comma 2 2 3 2 3 2 3 2 2 2 3" xfId="22858" xr:uid="{992613DE-4301-45B8-AF75-542A20985209}"/>
    <cellStyle name="Comma 2 2 3 2 3 2 3 2 2 3" xfId="11338" xr:uid="{D9557B5A-D56A-4082-8BFE-A8018A2D4035}"/>
    <cellStyle name="Comma 2 2 3 2 3 2 3 2 2 3 2" xfId="26698" xr:uid="{B74EE12C-6686-45D1-BE23-BFFA4FE89DCA}"/>
    <cellStyle name="Comma 2 2 3 2 3 2 3 2 2 4" xfId="19018" xr:uid="{D82E7DD6-22D1-48FF-9E4B-69AE08D632D4}"/>
    <cellStyle name="Comma 2 2 3 2 3 2 3 2 3" xfId="5578" xr:uid="{40117761-3252-4B83-941D-F3FA102BEA85}"/>
    <cellStyle name="Comma 2 2 3 2 3 2 3 2 3 2" xfId="13258" xr:uid="{03325CF8-03DF-48FD-BC49-2FEF64356CD8}"/>
    <cellStyle name="Comma 2 2 3 2 3 2 3 2 3 2 2" xfId="28618" xr:uid="{A7CDC9E3-9607-4D4A-A9C7-C7BE63F3B377}"/>
    <cellStyle name="Comma 2 2 3 2 3 2 3 2 3 3" xfId="20938" xr:uid="{279D6EC7-2DEA-4EB4-81D3-7A23DD9953C9}"/>
    <cellStyle name="Comma 2 2 3 2 3 2 3 2 4" xfId="9418" xr:uid="{736B7171-E9B9-4F73-A09E-B1E46837CB6E}"/>
    <cellStyle name="Comma 2 2 3 2 3 2 3 2 4 2" xfId="24778" xr:uid="{5AADF258-2B69-4608-B7B5-D3A73CCE5DEB}"/>
    <cellStyle name="Comma 2 2 3 2 3 2 3 2 5" xfId="17098" xr:uid="{BEA4C55C-2D8E-43C0-B291-2A76391B5422}"/>
    <cellStyle name="Comma 2 2 3 2 3 2 3 3" xfId="2698" xr:uid="{D1FA9AFC-CD09-4EDA-9E70-066295CEE901}"/>
    <cellStyle name="Comma 2 2 3 2 3 2 3 3 2" xfId="6538" xr:uid="{B09C54D9-2BF2-4277-AA70-ED0085129DDA}"/>
    <cellStyle name="Comma 2 2 3 2 3 2 3 3 2 2" xfId="14218" xr:uid="{5EFA89A8-71EC-4372-9332-52A90A790CE1}"/>
    <cellStyle name="Comma 2 2 3 2 3 2 3 3 2 2 2" xfId="29578" xr:uid="{5523769A-1C2F-471D-B5B1-1E7CFD76E5EF}"/>
    <cellStyle name="Comma 2 2 3 2 3 2 3 3 2 3" xfId="21898" xr:uid="{567B57AF-9DE9-4016-9024-9AAFEA9F029C}"/>
    <cellStyle name="Comma 2 2 3 2 3 2 3 3 3" xfId="10378" xr:uid="{A01CD6D3-D78F-43FB-AA44-CCA77025D0B2}"/>
    <cellStyle name="Comma 2 2 3 2 3 2 3 3 3 2" xfId="25738" xr:uid="{723E05A6-ED54-4D16-BD42-1146F39E4978}"/>
    <cellStyle name="Comma 2 2 3 2 3 2 3 3 4" xfId="18058" xr:uid="{9E59B794-C0D8-4A0D-B263-6FDBA9A82714}"/>
    <cellStyle name="Comma 2 2 3 2 3 2 3 4" xfId="4618" xr:uid="{7E9CAC71-3DF1-479E-B0A9-EA3BFF10A704}"/>
    <cellStyle name="Comma 2 2 3 2 3 2 3 4 2" xfId="12298" xr:uid="{FAFF76B1-5FFF-45CD-AF1E-546C0D958AB0}"/>
    <cellStyle name="Comma 2 2 3 2 3 2 3 4 2 2" xfId="27658" xr:uid="{24FA43EC-47A8-4005-877D-8B626901FB96}"/>
    <cellStyle name="Comma 2 2 3 2 3 2 3 4 3" xfId="19978" xr:uid="{392B5B7A-B278-4CD9-BC33-36777CBC84C1}"/>
    <cellStyle name="Comma 2 2 3 2 3 2 3 5" xfId="8458" xr:uid="{D2A78C97-BE0E-465E-830B-DB517F204FF2}"/>
    <cellStyle name="Comma 2 2 3 2 3 2 3 5 2" xfId="23818" xr:uid="{14349A33-EDAF-4C71-ADB8-A7AC9943B517}"/>
    <cellStyle name="Comma 2 2 3 2 3 2 3 6" xfId="16138" xr:uid="{D7C8D1C2-B491-4ABB-8EFB-5CA5FECBC9D9}"/>
    <cellStyle name="Comma 2 2 3 2 3 2 4" xfId="1258" xr:uid="{3A3BC1D6-782B-4302-80B1-742ADFD6AA8A}"/>
    <cellStyle name="Comma 2 2 3 2 3 2 4 2" xfId="3178" xr:uid="{40432526-0AD0-4E54-BAA3-E743D111EB97}"/>
    <cellStyle name="Comma 2 2 3 2 3 2 4 2 2" xfId="7018" xr:uid="{1DDDD752-1DDD-46FF-9B4F-DF4DB305D1AE}"/>
    <cellStyle name="Comma 2 2 3 2 3 2 4 2 2 2" xfId="14698" xr:uid="{EA230814-AB46-4B83-9D4C-F75E6E538358}"/>
    <cellStyle name="Comma 2 2 3 2 3 2 4 2 2 2 2" xfId="30058" xr:uid="{1DB751E7-DA7C-4575-AECB-508847432AB4}"/>
    <cellStyle name="Comma 2 2 3 2 3 2 4 2 2 3" xfId="22378" xr:uid="{CD00F783-86AC-4F7A-B147-DFFD889FD2E8}"/>
    <cellStyle name="Comma 2 2 3 2 3 2 4 2 3" xfId="10858" xr:uid="{3E3DAE86-CCD7-422E-A2FF-A10F6EFE1E12}"/>
    <cellStyle name="Comma 2 2 3 2 3 2 4 2 3 2" xfId="26218" xr:uid="{5103E464-0597-4410-9979-BBA44247C08F}"/>
    <cellStyle name="Comma 2 2 3 2 3 2 4 2 4" xfId="18538" xr:uid="{69D1C451-408C-486D-A561-F9B1C6B9C75C}"/>
    <cellStyle name="Comma 2 2 3 2 3 2 4 3" xfId="5098" xr:uid="{47A93222-97BE-4E77-B400-672EDD66385B}"/>
    <cellStyle name="Comma 2 2 3 2 3 2 4 3 2" xfId="12778" xr:uid="{88B85743-8FE3-4698-8FCE-EEA132ED086F}"/>
    <cellStyle name="Comma 2 2 3 2 3 2 4 3 2 2" xfId="28138" xr:uid="{D4B25E4A-CF9E-4B41-A9EB-548876BDF8DF}"/>
    <cellStyle name="Comma 2 2 3 2 3 2 4 3 3" xfId="20458" xr:uid="{0C0C46E0-9E03-4CB8-916B-1710EA8A44EA}"/>
    <cellStyle name="Comma 2 2 3 2 3 2 4 4" xfId="8938" xr:uid="{7C48CF62-1967-4E46-A9AA-8C1CE8105842}"/>
    <cellStyle name="Comma 2 2 3 2 3 2 4 4 2" xfId="24298" xr:uid="{541BE5FC-AD87-4E8E-84D2-8D1562EE7FFC}"/>
    <cellStyle name="Comma 2 2 3 2 3 2 4 5" xfId="16618" xr:uid="{392B5F49-8D4B-49CF-AC5B-01889C6FD833}"/>
    <cellStyle name="Comma 2 2 3 2 3 2 5" xfId="2218" xr:uid="{9691E2A1-E194-4940-9DD6-DAAC7B8E6840}"/>
    <cellStyle name="Comma 2 2 3 2 3 2 5 2" xfId="6058" xr:uid="{0E78D8CD-9209-4F36-83EB-19A22D9EC0A7}"/>
    <cellStyle name="Comma 2 2 3 2 3 2 5 2 2" xfId="13738" xr:uid="{42EE6121-7807-43EC-A020-D0A5D5F2B268}"/>
    <cellStyle name="Comma 2 2 3 2 3 2 5 2 2 2" xfId="29098" xr:uid="{2569A85C-345F-4A8D-BA72-1D64BFD482EC}"/>
    <cellStyle name="Comma 2 2 3 2 3 2 5 2 3" xfId="21418" xr:uid="{9C5BD5B9-3F14-4737-BBCB-572CFFBF092F}"/>
    <cellStyle name="Comma 2 2 3 2 3 2 5 3" xfId="9898" xr:uid="{0A9AEC91-F9FF-4522-AB1B-7E65ED48DDB5}"/>
    <cellStyle name="Comma 2 2 3 2 3 2 5 3 2" xfId="25258" xr:uid="{07B1B0BC-B698-4A48-8FDC-43B3AEB26713}"/>
    <cellStyle name="Comma 2 2 3 2 3 2 5 4" xfId="17578" xr:uid="{34EB667E-6561-4DFE-B5F0-0F1E2078A9A5}"/>
    <cellStyle name="Comma 2 2 3 2 3 2 6" xfId="4138" xr:uid="{88C55964-0DC7-4F1A-913A-B265E5265FBD}"/>
    <cellStyle name="Comma 2 2 3 2 3 2 6 2" xfId="11818" xr:uid="{495A2D7C-9A88-448F-9BB8-ADE3B5FFDAD0}"/>
    <cellStyle name="Comma 2 2 3 2 3 2 6 2 2" xfId="27178" xr:uid="{A8C87939-4A13-4996-81FE-D738864F1849}"/>
    <cellStyle name="Comma 2 2 3 2 3 2 6 3" xfId="19498" xr:uid="{E1342E51-9C74-47A5-BB74-2B0C15F8A3F0}"/>
    <cellStyle name="Comma 2 2 3 2 3 2 7" xfId="7978" xr:uid="{9501DF12-85D0-4F39-B444-DC6BC05A6812}"/>
    <cellStyle name="Comma 2 2 3 2 3 2 7 2" xfId="23338" xr:uid="{A4781F39-DDDE-450C-8122-5A32576EF018}"/>
    <cellStyle name="Comma 2 2 3 2 3 2 8" xfId="15658" xr:uid="{60ADBDE6-34C8-417D-9575-141B94AA2BE3}"/>
    <cellStyle name="Comma 2 2 3 2 3 3" xfId="418" xr:uid="{869D4332-2FA6-4E2C-8055-AA51EB28D52D}"/>
    <cellStyle name="Comma 2 2 3 2 3 3 2" xfId="898" xr:uid="{2408554A-A9C1-42BF-A6E5-882B91EDC1DF}"/>
    <cellStyle name="Comma 2 2 3 2 3 3 2 2" xfId="1858" xr:uid="{3B936C93-FCEE-474E-9219-E38B6316E5AA}"/>
    <cellStyle name="Comma 2 2 3 2 3 3 2 2 2" xfId="3778" xr:uid="{A91F07FB-A4C4-4EA5-8334-F2E1F4698BFA}"/>
    <cellStyle name="Comma 2 2 3 2 3 3 2 2 2 2" xfId="7618" xr:uid="{EEE10AC4-9190-4299-B7D5-6DA688E312A5}"/>
    <cellStyle name="Comma 2 2 3 2 3 3 2 2 2 2 2" xfId="15298" xr:uid="{576C7CBB-5E81-45F3-BB6A-CE6E285812DE}"/>
    <cellStyle name="Comma 2 2 3 2 3 3 2 2 2 2 2 2" xfId="30658" xr:uid="{7CE998DD-091A-47B5-BBA4-5E18DAABEF02}"/>
    <cellStyle name="Comma 2 2 3 2 3 3 2 2 2 2 3" xfId="22978" xr:uid="{B351AEE2-7C30-4418-AF53-C9E051FB17CE}"/>
    <cellStyle name="Comma 2 2 3 2 3 3 2 2 2 3" xfId="11458" xr:uid="{C737C76A-A1D0-43E1-8AF6-57502335A060}"/>
    <cellStyle name="Comma 2 2 3 2 3 3 2 2 2 3 2" xfId="26818" xr:uid="{B13E92D4-7C2E-468B-9A88-4F5F9686CC22}"/>
    <cellStyle name="Comma 2 2 3 2 3 3 2 2 2 4" xfId="19138" xr:uid="{FC545723-F308-43ED-8A3E-7AFC386768F4}"/>
    <cellStyle name="Comma 2 2 3 2 3 3 2 2 3" xfId="5698" xr:uid="{049E49D2-1DDC-4E9F-BA0A-3B461F75F2BE}"/>
    <cellStyle name="Comma 2 2 3 2 3 3 2 2 3 2" xfId="13378" xr:uid="{2FF4FCDF-7523-4F01-ACDD-8204468AD960}"/>
    <cellStyle name="Comma 2 2 3 2 3 3 2 2 3 2 2" xfId="28738" xr:uid="{2116CF99-C32D-4C23-BE05-587A4500DD9F}"/>
    <cellStyle name="Comma 2 2 3 2 3 3 2 2 3 3" xfId="21058" xr:uid="{3F566FCF-404A-4BA3-A120-FFB4D9721537}"/>
    <cellStyle name="Comma 2 2 3 2 3 3 2 2 4" xfId="9538" xr:uid="{1DA5A33B-D93F-47C4-9D22-C25AB2EFC6CC}"/>
    <cellStyle name="Comma 2 2 3 2 3 3 2 2 4 2" xfId="24898" xr:uid="{874ACB0C-25F0-41EB-B8CD-85B013953BBF}"/>
    <cellStyle name="Comma 2 2 3 2 3 3 2 2 5" xfId="17218" xr:uid="{C8FF0F81-3D1A-4FA7-83C4-774245CAC3AB}"/>
    <cellStyle name="Comma 2 2 3 2 3 3 2 3" xfId="2818" xr:uid="{A273D0AD-C46C-43CE-BABF-EC60EEF4E023}"/>
    <cellStyle name="Comma 2 2 3 2 3 3 2 3 2" xfId="6658" xr:uid="{B307F86C-21F4-45D7-BF8D-C0CFEE951458}"/>
    <cellStyle name="Comma 2 2 3 2 3 3 2 3 2 2" xfId="14338" xr:uid="{49567B47-30C6-4C93-937E-770639BD313E}"/>
    <cellStyle name="Comma 2 2 3 2 3 3 2 3 2 2 2" xfId="29698" xr:uid="{BBE27A97-FFFA-4F16-94CD-6AB754D4AD9E}"/>
    <cellStyle name="Comma 2 2 3 2 3 3 2 3 2 3" xfId="22018" xr:uid="{3A3D5F1D-7A0C-4810-A4C3-8F85F2982580}"/>
    <cellStyle name="Comma 2 2 3 2 3 3 2 3 3" xfId="10498" xr:uid="{7C46CE38-9446-4747-97B9-0AF71C3D2752}"/>
    <cellStyle name="Comma 2 2 3 2 3 3 2 3 3 2" xfId="25858" xr:uid="{757756F7-BB70-4427-8F9D-8197C746A36E}"/>
    <cellStyle name="Comma 2 2 3 2 3 3 2 3 4" xfId="18178" xr:uid="{2799891A-DC68-4DD8-A760-8516FAA26D32}"/>
    <cellStyle name="Comma 2 2 3 2 3 3 2 4" xfId="4738" xr:uid="{B089A312-2A65-45FC-BFE4-FC6907245CCC}"/>
    <cellStyle name="Comma 2 2 3 2 3 3 2 4 2" xfId="12418" xr:uid="{6B612230-D2E1-4BEF-9EB6-8DFF5AFBC300}"/>
    <cellStyle name="Comma 2 2 3 2 3 3 2 4 2 2" xfId="27778" xr:uid="{FFC929EC-F9D6-41F3-AF51-68A940641A16}"/>
    <cellStyle name="Comma 2 2 3 2 3 3 2 4 3" xfId="20098" xr:uid="{3A53DE7D-1183-4F84-A676-265A76BE0F72}"/>
    <cellStyle name="Comma 2 2 3 2 3 3 2 5" xfId="8578" xr:uid="{9D3F1F3A-7710-468C-8DB1-BF54D1F32FB7}"/>
    <cellStyle name="Comma 2 2 3 2 3 3 2 5 2" xfId="23938" xr:uid="{6F9D863A-67D1-41FB-91B8-E7C6B405268F}"/>
    <cellStyle name="Comma 2 2 3 2 3 3 2 6" xfId="16258" xr:uid="{4FFA41C2-0225-4192-9468-A3BD2353D952}"/>
    <cellStyle name="Comma 2 2 3 2 3 3 3" xfId="1378" xr:uid="{4A2D0FBB-A5F3-4853-9FA2-97446E416AFD}"/>
    <cellStyle name="Comma 2 2 3 2 3 3 3 2" xfId="3298" xr:uid="{1A2E4AE0-EF90-4D06-89E0-81FCF73C1D19}"/>
    <cellStyle name="Comma 2 2 3 2 3 3 3 2 2" xfId="7138" xr:uid="{9EFAFE90-99B4-4EB4-85BA-8E4EF89942CB}"/>
    <cellStyle name="Comma 2 2 3 2 3 3 3 2 2 2" xfId="14818" xr:uid="{31A7FC3D-FF5E-4575-A2C5-8C0D697BED90}"/>
    <cellStyle name="Comma 2 2 3 2 3 3 3 2 2 2 2" xfId="30178" xr:uid="{B5101D37-24A2-4745-BCF2-82E82ABE6C34}"/>
    <cellStyle name="Comma 2 2 3 2 3 3 3 2 2 3" xfId="22498" xr:uid="{DCCCB54C-C35E-457E-B258-D12982D9C0BD}"/>
    <cellStyle name="Comma 2 2 3 2 3 3 3 2 3" xfId="10978" xr:uid="{33D346D6-6B1B-4ABF-93AB-95CCE848221C}"/>
    <cellStyle name="Comma 2 2 3 2 3 3 3 2 3 2" xfId="26338" xr:uid="{4167D255-5AEB-4280-97B2-0DD1A5A62194}"/>
    <cellStyle name="Comma 2 2 3 2 3 3 3 2 4" xfId="18658" xr:uid="{BBBA8212-C3F2-49DC-AC81-D16CC3FF4C18}"/>
    <cellStyle name="Comma 2 2 3 2 3 3 3 3" xfId="5218" xr:uid="{5B95C6E1-3BD2-4445-A7F2-C15086E701A6}"/>
    <cellStyle name="Comma 2 2 3 2 3 3 3 3 2" xfId="12898" xr:uid="{8EC55F20-44CE-4EA9-A42E-F205BE94A36E}"/>
    <cellStyle name="Comma 2 2 3 2 3 3 3 3 2 2" xfId="28258" xr:uid="{CEA2D333-C100-467B-AE0A-5EB76FC513A4}"/>
    <cellStyle name="Comma 2 2 3 2 3 3 3 3 3" xfId="20578" xr:uid="{36E3F44F-13EB-4243-A0ED-5DE239BBDA93}"/>
    <cellStyle name="Comma 2 2 3 2 3 3 3 4" xfId="9058" xr:uid="{F0B35530-BB6B-433A-9F62-B8C96913949F}"/>
    <cellStyle name="Comma 2 2 3 2 3 3 3 4 2" xfId="24418" xr:uid="{154E9A01-62F2-44FF-95B7-2E9A9C75E3A3}"/>
    <cellStyle name="Comma 2 2 3 2 3 3 3 5" xfId="16738" xr:uid="{FB35CF5D-27A0-4629-A284-1E38E4F11119}"/>
    <cellStyle name="Comma 2 2 3 2 3 3 4" xfId="2338" xr:uid="{C7092300-CE4E-4724-A801-8781DF111706}"/>
    <cellStyle name="Comma 2 2 3 2 3 3 4 2" xfId="6178" xr:uid="{41959D91-D483-4853-9C8E-423407E33E3C}"/>
    <cellStyle name="Comma 2 2 3 2 3 3 4 2 2" xfId="13858" xr:uid="{A994A852-2BD2-4325-B433-127E3900E032}"/>
    <cellStyle name="Comma 2 2 3 2 3 3 4 2 2 2" xfId="29218" xr:uid="{2A5F964F-B123-42E3-A9EF-2668E0DB1D6F}"/>
    <cellStyle name="Comma 2 2 3 2 3 3 4 2 3" xfId="21538" xr:uid="{9EB15C2A-93B8-45C0-A1D8-250FD52FDE82}"/>
    <cellStyle name="Comma 2 2 3 2 3 3 4 3" xfId="10018" xr:uid="{D99E37E4-C3D3-4568-A7E5-63E25B1B53C6}"/>
    <cellStyle name="Comma 2 2 3 2 3 3 4 3 2" xfId="25378" xr:uid="{704E7E57-053D-403F-A919-75EAB7923649}"/>
    <cellStyle name="Comma 2 2 3 2 3 3 4 4" xfId="17698" xr:uid="{C456561B-CE69-4A82-BDA4-B08F4936B9E1}"/>
    <cellStyle name="Comma 2 2 3 2 3 3 5" xfId="4258" xr:uid="{B711C130-7DDB-491E-AA69-CF6CC4DB24DB}"/>
    <cellStyle name="Comma 2 2 3 2 3 3 5 2" xfId="11938" xr:uid="{C9A2FB17-3770-4DE0-8E87-F48B7758B20A}"/>
    <cellStyle name="Comma 2 2 3 2 3 3 5 2 2" xfId="27298" xr:uid="{CCE266F6-8A9F-4D31-9DBE-2FDD592C3CB9}"/>
    <cellStyle name="Comma 2 2 3 2 3 3 5 3" xfId="19618" xr:uid="{910F129B-D3C1-436A-96E5-00D83D7CE9F2}"/>
    <cellStyle name="Comma 2 2 3 2 3 3 6" xfId="8098" xr:uid="{40EF1365-6B1F-498B-94D2-853169F0A44F}"/>
    <cellStyle name="Comma 2 2 3 2 3 3 6 2" xfId="23458" xr:uid="{D7680C0C-1308-4DCF-AA12-408E8750635D}"/>
    <cellStyle name="Comma 2 2 3 2 3 3 7" xfId="15778" xr:uid="{55B23829-8FD1-4960-B608-41B57AE84F0F}"/>
    <cellStyle name="Comma 2 2 3 2 3 4" xfId="658" xr:uid="{7A6727A8-9734-41BF-AF6A-BF7EBB411F4A}"/>
    <cellStyle name="Comma 2 2 3 2 3 4 2" xfId="1618" xr:uid="{43057522-AC73-4F74-A9AF-BA0CC5438F41}"/>
    <cellStyle name="Comma 2 2 3 2 3 4 2 2" xfId="3538" xr:uid="{EBFBE27B-7898-41E9-A063-A1BEA73EFB6F}"/>
    <cellStyle name="Comma 2 2 3 2 3 4 2 2 2" xfId="7378" xr:uid="{E1BC642C-0D32-464D-B135-FC29CF32170A}"/>
    <cellStyle name="Comma 2 2 3 2 3 4 2 2 2 2" xfId="15058" xr:uid="{4FB45226-0FA4-4530-B0E4-C7D26E0B3ED2}"/>
    <cellStyle name="Comma 2 2 3 2 3 4 2 2 2 2 2" xfId="30418" xr:uid="{2E7E7B0C-99AD-44B3-AF4F-72A23C28EFD9}"/>
    <cellStyle name="Comma 2 2 3 2 3 4 2 2 2 3" xfId="22738" xr:uid="{8B4CF9C6-9ED7-479C-BBCE-70C7C58FCCE3}"/>
    <cellStyle name="Comma 2 2 3 2 3 4 2 2 3" xfId="11218" xr:uid="{3705FB8A-70E9-4524-9EF8-8CF9932CD230}"/>
    <cellStyle name="Comma 2 2 3 2 3 4 2 2 3 2" xfId="26578" xr:uid="{1580C362-B7B3-457D-A3E8-0E6E3F17409B}"/>
    <cellStyle name="Comma 2 2 3 2 3 4 2 2 4" xfId="18898" xr:uid="{87F3882A-57AD-4CF3-8BD9-496A24B7864D}"/>
    <cellStyle name="Comma 2 2 3 2 3 4 2 3" xfId="5458" xr:uid="{A00FD98D-83BE-4CCE-9C36-5A1F2A9628D0}"/>
    <cellStyle name="Comma 2 2 3 2 3 4 2 3 2" xfId="13138" xr:uid="{99190AB0-3380-4BB4-AA0F-4A2D8519C178}"/>
    <cellStyle name="Comma 2 2 3 2 3 4 2 3 2 2" xfId="28498" xr:uid="{21C74E9E-5B74-49B4-B980-B4C3865C0714}"/>
    <cellStyle name="Comma 2 2 3 2 3 4 2 3 3" xfId="20818" xr:uid="{6F14E82D-44B9-4712-80D9-BA2D7A72D00E}"/>
    <cellStyle name="Comma 2 2 3 2 3 4 2 4" xfId="9298" xr:uid="{513A099F-DD95-4EB9-822C-F6B4E49EB767}"/>
    <cellStyle name="Comma 2 2 3 2 3 4 2 4 2" xfId="24658" xr:uid="{1B212A68-2139-40D4-A36B-15D539167870}"/>
    <cellStyle name="Comma 2 2 3 2 3 4 2 5" xfId="16978" xr:uid="{84DACBB8-4304-4B93-BEAC-D20E9CB50CFD}"/>
    <cellStyle name="Comma 2 2 3 2 3 4 3" xfId="2578" xr:uid="{3F63350E-884C-41D0-A55D-F6FD11ACAFAF}"/>
    <cellStyle name="Comma 2 2 3 2 3 4 3 2" xfId="6418" xr:uid="{F856B2C3-E73C-400F-B1A9-71ECB9E03F60}"/>
    <cellStyle name="Comma 2 2 3 2 3 4 3 2 2" xfId="14098" xr:uid="{53804603-1E97-4668-9B22-BC18984D77C4}"/>
    <cellStyle name="Comma 2 2 3 2 3 4 3 2 2 2" xfId="29458" xr:uid="{1CBF65C4-6CC5-4EB1-BEF8-CAB050C32E5F}"/>
    <cellStyle name="Comma 2 2 3 2 3 4 3 2 3" xfId="21778" xr:uid="{93F5018D-69E1-4BF9-BF28-740375F80910}"/>
    <cellStyle name="Comma 2 2 3 2 3 4 3 3" xfId="10258" xr:uid="{B30CAD0B-B2E5-44D7-B464-20C170E4E948}"/>
    <cellStyle name="Comma 2 2 3 2 3 4 3 3 2" xfId="25618" xr:uid="{63B49CA7-112A-4BC3-810F-35119E2AD0B4}"/>
    <cellStyle name="Comma 2 2 3 2 3 4 3 4" xfId="17938" xr:uid="{B6F1A8B7-F60E-4FAE-834F-19727462FDEE}"/>
    <cellStyle name="Comma 2 2 3 2 3 4 4" xfId="4498" xr:uid="{E981A8A9-6192-4179-A24B-22CDAFE4CF22}"/>
    <cellStyle name="Comma 2 2 3 2 3 4 4 2" xfId="12178" xr:uid="{5ADD6259-0F25-4DCA-B979-844E93410082}"/>
    <cellStyle name="Comma 2 2 3 2 3 4 4 2 2" xfId="27538" xr:uid="{370C1106-41B5-4582-A82B-BC56B9AC96A6}"/>
    <cellStyle name="Comma 2 2 3 2 3 4 4 3" xfId="19858" xr:uid="{2179B9C9-D396-4466-9251-8FFC93074910}"/>
    <cellStyle name="Comma 2 2 3 2 3 4 5" xfId="8338" xr:uid="{68B19D96-1006-4333-A120-8CE4A9664BEA}"/>
    <cellStyle name="Comma 2 2 3 2 3 4 5 2" xfId="23698" xr:uid="{1B3917A9-9B2B-4442-9463-6C912243E78F}"/>
    <cellStyle name="Comma 2 2 3 2 3 4 6" xfId="16018" xr:uid="{1CFB61D4-FF3F-4BD6-94E6-B4E3D7083003}"/>
    <cellStyle name="Comma 2 2 3 2 3 5" xfId="1138" xr:uid="{14F7510D-C778-44C0-95AA-7916E64B3B6C}"/>
    <cellStyle name="Comma 2 2 3 2 3 5 2" xfId="3058" xr:uid="{8EEECBA1-528E-43BF-BFF9-4AAF95AE60C9}"/>
    <cellStyle name="Comma 2 2 3 2 3 5 2 2" xfId="6898" xr:uid="{DCF6D203-8133-4F45-863E-82A7688DEEF1}"/>
    <cellStyle name="Comma 2 2 3 2 3 5 2 2 2" xfId="14578" xr:uid="{D986CFBA-D57B-4ED4-8F2E-30F67D91F201}"/>
    <cellStyle name="Comma 2 2 3 2 3 5 2 2 2 2" xfId="29938" xr:uid="{617129AD-8AE1-4361-B551-91D73E88CAA9}"/>
    <cellStyle name="Comma 2 2 3 2 3 5 2 2 3" xfId="22258" xr:uid="{EFDCF546-4AA0-484C-A016-7B5D00F7BF32}"/>
    <cellStyle name="Comma 2 2 3 2 3 5 2 3" xfId="10738" xr:uid="{5F441C5E-7466-4D2B-A376-3914C1C768BE}"/>
    <cellStyle name="Comma 2 2 3 2 3 5 2 3 2" xfId="26098" xr:uid="{8F408516-E3F0-4FF2-B732-58D1F0E26E17}"/>
    <cellStyle name="Comma 2 2 3 2 3 5 2 4" xfId="18418" xr:uid="{DCDC87E3-1690-404C-8899-67E0CF28DF83}"/>
    <cellStyle name="Comma 2 2 3 2 3 5 3" xfId="4978" xr:uid="{305E3347-EEA4-406E-8268-2F5838A173E3}"/>
    <cellStyle name="Comma 2 2 3 2 3 5 3 2" xfId="12658" xr:uid="{2F91BFFB-14F0-486B-B8B1-C698B4361CFD}"/>
    <cellStyle name="Comma 2 2 3 2 3 5 3 2 2" xfId="28018" xr:uid="{20CA4058-EE8E-4481-BB23-C4BA77438C1C}"/>
    <cellStyle name="Comma 2 2 3 2 3 5 3 3" xfId="20338" xr:uid="{A287321A-3753-450C-96AA-2085F65C6ED8}"/>
    <cellStyle name="Comma 2 2 3 2 3 5 4" xfId="8818" xr:uid="{EB67869A-2C61-40A2-8E62-D862B42B3285}"/>
    <cellStyle name="Comma 2 2 3 2 3 5 4 2" xfId="24178" xr:uid="{99699C23-675F-4F6C-B1BA-F18475906E6C}"/>
    <cellStyle name="Comma 2 2 3 2 3 5 5" xfId="16498" xr:uid="{13F0F7EF-D7AB-4897-AEF0-70EEB907374F}"/>
    <cellStyle name="Comma 2 2 3 2 3 6" xfId="2098" xr:uid="{1B4AC195-6296-4161-A090-D3B3258D9BEC}"/>
    <cellStyle name="Comma 2 2 3 2 3 6 2" xfId="5938" xr:uid="{C835D3A6-865B-4AEC-925A-2606E715C099}"/>
    <cellStyle name="Comma 2 2 3 2 3 6 2 2" xfId="13618" xr:uid="{338F84B6-E574-4CC2-9510-FE7AA5E34555}"/>
    <cellStyle name="Comma 2 2 3 2 3 6 2 2 2" xfId="28978" xr:uid="{CE09EA37-5A2C-4C5D-9BAB-EE798B9FA525}"/>
    <cellStyle name="Comma 2 2 3 2 3 6 2 3" xfId="21298" xr:uid="{C5CCF262-1D62-4D01-98E0-FD91477B4BDF}"/>
    <cellStyle name="Comma 2 2 3 2 3 6 3" xfId="9778" xr:uid="{952BB0EE-3C16-46B7-BBD3-49971A2DE4D2}"/>
    <cellStyle name="Comma 2 2 3 2 3 6 3 2" xfId="25138" xr:uid="{33D2D196-FC24-475A-A68E-761973BD5E6C}"/>
    <cellStyle name="Comma 2 2 3 2 3 6 4" xfId="17458" xr:uid="{B8B8CEC1-BBF3-4830-A1CC-63F9E1D04171}"/>
    <cellStyle name="Comma 2 2 3 2 3 7" xfId="4018" xr:uid="{57945BA3-6EE0-43EF-996A-6431281F4E80}"/>
    <cellStyle name="Comma 2 2 3 2 3 7 2" xfId="11698" xr:uid="{A8322F99-D3BA-4682-8F60-312CB7D512B3}"/>
    <cellStyle name="Comma 2 2 3 2 3 7 2 2" xfId="27058" xr:uid="{932DBEB6-A5A0-4E6A-A50D-2C0F0B42295F}"/>
    <cellStyle name="Comma 2 2 3 2 3 7 3" xfId="19378" xr:uid="{AB6A3AD7-6823-484F-A740-24D42F8507C2}"/>
    <cellStyle name="Comma 2 2 3 2 3 8" xfId="7858" xr:uid="{63C79166-D4D3-45B4-A5E1-8A6A7162F3EF}"/>
    <cellStyle name="Comma 2 2 3 2 3 8 2" xfId="23218" xr:uid="{2FE99814-7205-4F0C-949F-0F12BC0CBA90}"/>
    <cellStyle name="Comma 2 2 3 2 3 9" xfId="15538" xr:uid="{70EFB004-0655-4594-90B6-FB8C51968BFA}"/>
    <cellStyle name="Comma 2 2 3 2 4" xfId="238" xr:uid="{E96225FF-6575-4975-9092-9FBAFEEEEC00}"/>
    <cellStyle name="Comma 2 2 3 2 4 2" xfId="478" xr:uid="{4C52F319-C614-4922-95D4-B051C13FBD84}"/>
    <cellStyle name="Comma 2 2 3 2 4 2 2" xfId="958" xr:uid="{E2DF9C0F-8630-4AEF-B7F2-DB6801E10544}"/>
    <cellStyle name="Comma 2 2 3 2 4 2 2 2" xfId="1918" xr:uid="{4B72F9BB-B229-4F7D-AFCC-4A6EED3A9D0F}"/>
    <cellStyle name="Comma 2 2 3 2 4 2 2 2 2" xfId="3838" xr:uid="{DE736674-4AC0-4C21-82A6-AB780AC07979}"/>
    <cellStyle name="Comma 2 2 3 2 4 2 2 2 2 2" xfId="7678" xr:uid="{1C2E26ED-8A16-49CC-8A8C-FF64FECB2D74}"/>
    <cellStyle name="Comma 2 2 3 2 4 2 2 2 2 2 2" xfId="15358" xr:uid="{FADD2B8F-721C-4AD5-90A0-5F4E98BCF847}"/>
    <cellStyle name="Comma 2 2 3 2 4 2 2 2 2 2 2 2" xfId="30718" xr:uid="{36E55C87-B5BC-4DFE-AF55-CA00044E288A}"/>
    <cellStyle name="Comma 2 2 3 2 4 2 2 2 2 2 3" xfId="23038" xr:uid="{CF56A4A6-4B1A-4C0D-BF98-67245DDC1589}"/>
    <cellStyle name="Comma 2 2 3 2 4 2 2 2 2 3" xfId="11518" xr:uid="{0AFC3705-654F-44AF-932F-26252C100303}"/>
    <cellStyle name="Comma 2 2 3 2 4 2 2 2 2 3 2" xfId="26878" xr:uid="{814764F4-BCFA-4BA4-BC9E-985FC4430E0C}"/>
    <cellStyle name="Comma 2 2 3 2 4 2 2 2 2 4" xfId="19198" xr:uid="{EE0F5D9E-B856-45C0-B166-2CC0880F71F8}"/>
    <cellStyle name="Comma 2 2 3 2 4 2 2 2 3" xfId="5758" xr:uid="{BB87642C-38E8-44BA-A080-B3264790912B}"/>
    <cellStyle name="Comma 2 2 3 2 4 2 2 2 3 2" xfId="13438" xr:uid="{36D049A1-6CEA-4E3D-B493-38387AAB4076}"/>
    <cellStyle name="Comma 2 2 3 2 4 2 2 2 3 2 2" xfId="28798" xr:uid="{BF4A63EA-EBE4-480B-AF84-936A1542928B}"/>
    <cellStyle name="Comma 2 2 3 2 4 2 2 2 3 3" xfId="21118" xr:uid="{F51F003D-EDD6-4399-8252-63F39FF6C16B}"/>
    <cellStyle name="Comma 2 2 3 2 4 2 2 2 4" xfId="9598" xr:uid="{03FAF97E-2186-4196-AD10-3CED5B1015B5}"/>
    <cellStyle name="Comma 2 2 3 2 4 2 2 2 4 2" xfId="24958" xr:uid="{3BF572B6-2106-4281-BEB5-5542F7E2BE13}"/>
    <cellStyle name="Comma 2 2 3 2 4 2 2 2 5" xfId="17278" xr:uid="{567FDD82-1D4F-42A6-9DF2-C34119DFB0B7}"/>
    <cellStyle name="Comma 2 2 3 2 4 2 2 3" xfId="2878" xr:uid="{982D6E3F-381D-41F4-9D5F-FB8C717C1916}"/>
    <cellStyle name="Comma 2 2 3 2 4 2 2 3 2" xfId="6718" xr:uid="{8FEFCE9B-4335-4FF5-A92B-813F6F695432}"/>
    <cellStyle name="Comma 2 2 3 2 4 2 2 3 2 2" xfId="14398" xr:uid="{CA1FF651-E4DD-43FD-9200-0AB523FD46EE}"/>
    <cellStyle name="Comma 2 2 3 2 4 2 2 3 2 2 2" xfId="29758" xr:uid="{8F1D9247-ECC9-494E-AFEA-A4B17D3CA84F}"/>
    <cellStyle name="Comma 2 2 3 2 4 2 2 3 2 3" xfId="22078" xr:uid="{66FD8FDD-5D1D-41B4-B01E-211B6D3739AA}"/>
    <cellStyle name="Comma 2 2 3 2 4 2 2 3 3" xfId="10558" xr:uid="{BE50C7C2-FF25-4216-B862-16FCB17D6362}"/>
    <cellStyle name="Comma 2 2 3 2 4 2 2 3 3 2" xfId="25918" xr:uid="{F9540706-C87D-4F91-AAE4-D919F8B0902B}"/>
    <cellStyle name="Comma 2 2 3 2 4 2 2 3 4" xfId="18238" xr:uid="{A7C58597-D0C5-4EA6-B9C1-6771695DE5ED}"/>
    <cellStyle name="Comma 2 2 3 2 4 2 2 4" xfId="4798" xr:uid="{9877A513-1995-4560-9E94-4D84293FD1A7}"/>
    <cellStyle name="Comma 2 2 3 2 4 2 2 4 2" xfId="12478" xr:uid="{EEAB4030-DF4D-4032-B991-95C3027B2636}"/>
    <cellStyle name="Comma 2 2 3 2 4 2 2 4 2 2" xfId="27838" xr:uid="{E296022A-DF99-4F2E-89BA-D3960836D3D0}"/>
    <cellStyle name="Comma 2 2 3 2 4 2 2 4 3" xfId="20158" xr:uid="{9D2AD02C-C936-43D4-BE7A-E465729C4215}"/>
    <cellStyle name="Comma 2 2 3 2 4 2 2 5" xfId="8638" xr:uid="{BC27386E-7E1F-4C35-A0E7-6119FC637AC9}"/>
    <cellStyle name="Comma 2 2 3 2 4 2 2 5 2" xfId="23998" xr:uid="{63E98A91-FF56-4DFD-BAC1-D112C25B3BD6}"/>
    <cellStyle name="Comma 2 2 3 2 4 2 2 6" xfId="16318" xr:uid="{58E25FA5-D271-4F54-B62F-20F5994C6484}"/>
    <cellStyle name="Comma 2 2 3 2 4 2 3" xfId="1438" xr:uid="{8ED88DB5-6A09-47D4-A6A6-AA23BE589BC2}"/>
    <cellStyle name="Comma 2 2 3 2 4 2 3 2" xfId="3358" xr:uid="{888F0A93-5EC6-4A34-9B4F-E72C6D9F4E0A}"/>
    <cellStyle name="Comma 2 2 3 2 4 2 3 2 2" xfId="7198" xr:uid="{D9DAA90B-6EF7-479B-84BC-97367E05626F}"/>
    <cellStyle name="Comma 2 2 3 2 4 2 3 2 2 2" xfId="14878" xr:uid="{E7B074F7-A5F0-42D0-A293-E2D6E64ACD84}"/>
    <cellStyle name="Comma 2 2 3 2 4 2 3 2 2 2 2" xfId="30238" xr:uid="{10D16714-A195-4C17-ADF8-CCB3BD0C3C8C}"/>
    <cellStyle name="Comma 2 2 3 2 4 2 3 2 2 3" xfId="22558" xr:uid="{529ED460-275C-49C9-92CD-6A3458523657}"/>
    <cellStyle name="Comma 2 2 3 2 4 2 3 2 3" xfId="11038" xr:uid="{FB5F4802-F42C-4293-A14E-E58E1A61F744}"/>
    <cellStyle name="Comma 2 2 3 2 4 2 3 2 3 2" xfId="26398" xr:uid="{AC27664B-79D0-48A4-9E9B-D694CBF75B24}"/>
    <cellStyle name="Comma 2 2 3 2 4 2 3 2 4" xfId="18718" xr:uid="{12ADB735-24FF-4733-9CF7-DF560E4C3A5D}"/>
    <cellStyle name="Comma 2 2 3 2 4 2 3 3" xfId="5278" xr:uid="{65BA33F7-F55C-44DB-B0EB-CCDA4D0E069E}"/>
    <cellStyle name="Comma 2 2 3 2 4 2 3 3 2" xfId="12958" xr:uid="{FD7FCFBF-D793-44C0-A33B-682E899BB6DD}"/>
    <cellStyle name="Comma 2 2 3 2 4 2 3 3 2 2" xfId="28318" xr:uid="{77157151-8D22-4433-9A62-8F4DA8FB8FDE}"/>
    <cellStyle name="Comma 2 2 3 2 4 2 3 3 3" xfId="20638" xr:uid="{A45FCC05-0145-44D2-936E-3D10FB85C52A}"/>
    <cellStyle name="Comma 2 2 3 2 4 2 3 4" xfId="9118" xr:uid="{47D70FDA-930A-40FE-A9A5-F7C752E0BEF7}"/>
    <cellStyle name="Comma 2 2 3 2 4 2 3 4 2" xfId="24478" xr:uid="{01C4E0B4-D019-4D47-83ED-4F6458206CD7}"/>
    <cellStyle name="Comma 2 2 3 2 4 2 3 5" xfId="16798" xr:uid="{8104B2F3-CB83-4AD7-A1A0-4BB3F459404A}"/>
    <cellStyle name="Comma 2 2 3 2 4 2 4" xfId="2398" xr:uid="{6908F097-DFEA-44BC-B6FF-27AC285C2859}"/>
    <cellStyle name="Comma 2 2 3 2 4 2 4 2" xfId="6238" xr:uid="{4999469C-CB93-470E-9E58-9C2614DCA834}"/>
    <cellStyle name="Comma 2 2 3 2 4 2 4 2 2" xfId="13918" xr:uid="{7DAA2C19-B408-4551-9A56-253F4568E6C5}"/>
    <cellStyle name="Comma 2 2 3 2 4 2 4 2 2 2" xfId="29278" xr:uid="{47C5CDE7-E3A1-4169-B8D6-DCCCFDA45CF9}"/>
    <cellStyle name="Comma 2 2 3 2 4 2 4 2 3" xfId="21598" xr:uid="{8B299F75-B5BF-4A40-BD2E-0EFD150B78A5}"/>
    <cellStyle name="Comma 2 2 3 2 4 2 4 3" xfId="10078" xr:uid="{7D9EE3DE-2E4B-4E29-B82E-C358EE4BB940}"/>
    <cellStyle name="Comma 2 2 3 2 4 2 4 3 2" xfId="25438" xr:uid="{130C9A97-12D6-4AAA-9643-02229BADE167}"/>
    <cellStyle name="Comma 2 2 3 2 4 2 4 4" xfId="17758" xr:uid="{89EFD4F8-CF48-42C6-9A0E-389493068E51}"/>
    <cellStyle name="Comma 2 2 3 2 4 2 5" xfId="4318" xr:uid="{94DCA9DD-D882-4DA1-BD43-D004E4EE75DE}"/>
    <cellStyle name="Comma 2 2 3 2 4 2 5 2" xfId="11998" xr:uid="{E492EF34-CEBD-4CAC-8FAC-136739C14B42}"/>
    <cellStyle name="Comma 2 2 3 2 4 2 5 2 2" xfId="27358" xr:uid="{D951B567-A605-4F29-B4D0-D761C46D4773}"/>
    <cellStyle name="Comma 2 2 3 2 4 2 5 3" xfId="19678" xr:uid="{65C77B7D-E046-483C-B42B-490A0C5C4F00}"/>
    <cellStyle name="Comma 2 2 3 2 4 2 6" xfId="8158" xr:uid="{F7697E96-9276-4F10-8B5B-10DF26E9B3EC}"/>
    <cellStyle name="Comma 2 2 3 2 4 2 6 2" xfId="23518" xr:uid="{6D4B3BE6-A102-49B2-AB49-984C8DB1E2F8}"/>
    <cellStyle name="Comma 2 2 3 2 4 2 7" xfId="15838" xr:uid="{D37E1967-65EA-4D73-99DC-EF9F4CF83402}"/>
    <cellStyle name="Comma 2 2 3 2 4 3" xfId="718" xr:uid="{8E8A93FD-88F0-4982-9B26-A6A509E84E74}"/>
    <cellStyle name="Comma 2 2 3 2 4 3 2" xfId="1678" xr:uid="{BE22946A-DF7B-4EE1-8303-88B6A80093AF}"/>
    <cellStyle name="Comma 2 2 3 2 4 3 2 2" xfId="3598" xr:uid="{2B756BAC-B850-4AE7-B6C4-CBAD7896F25E}"/>
    <cellStyle name="Comma 2 2 3 2 4 3 2 2 2" xfId="7438" xr:uid="{7A6B7BEF-B305-4D45-9EE6-3042573E44E1}"/>
    <cellStyle name="Comma 2 2 3 2 4 3 2 2 2 2" xfId="15118" xr:uid="{819FABCA-B043-4E8A-A163-2C4B7A466DC7}"/>
    <cellStyle name="Comma 2 2 3 2 4 3 2 2 2 2 2" xfId="30478" xr:uid="{687C7DB1-A8BB-452B-B5F4-37EE3268FA14}"/>
    <cellStyle name="Comma 2 2 3 2 4 3 2 2 2 3" xfId="22798" xr:uid="{69AE6507-A9D7-444F-AFB2-5E801B941EC3}"/>
    <cellStyle name="Comma 2 2 3 2 4 3 2 2 3" xfId="11278" xr:uid="{62346A7C-B792-4DFB-9EDC-6BB800F1273E}"/>
    <cellStyle name="Comma 2 2 3 2 4 3 2 2 3 2" xfId="26638" xr:uid="{C4FA7AB9-F896-4E2F-8F91-526EA762E602}"/>
    <cellStyle name="Comma 2 2 3 2 4 3 2 2 4" xfId="18958" xr:uid="{5575EF4B-1577-4417-9DBF-2B51F407BB74}"/>
    <cellStyle name="Comma 2 2 3 2 4 3 2 3" xfId="5518" xr:uid="{23C352B0-696F-449D-8C93-EA5A16B7BEEB}"/>
    <cellStyle name="Comma 2 2 3 2 4 3 2 3 2" xfId="13198" xr:uid="{3F043B5B-2EF3-4102-AAFB-046DA97C5783}"/>
    <cellStyle name="Comma 2 2 3 2 4 3 2 3 2 2" xfId="28558" xr:uid="{4A2906E7-A302-43E3-8F42-8B09D30D2723}"/>
    <cellStyle name="Comma 2 2 3 2 4 3 2 3 3" xfId="20878" xr:uid="{B52BCDB7-A830-4221-987F-C7DA57572260}"/>
    <cellStyle name="Comma 2 2 3 2 4 3 2 4" xfId="9358" xr:uid="{26CE8B7A-1AD5-4153-8C06-60ED5947F1CB}"/>
    <cellStyle name="Comma 2 2 3 2 4 3 2 4 2" xfId="24718" xr:uid="{E41C4660-26CF-4E25-8BE6-8F79903C1511}"/>
    <cellStyle name="Comma 2 2 3 2 4 3 2 5" xfId="17038" xr:uid="{1EE17F18-7B20-46D4-966F-9117A6785ACC}"/>
    <cellStyle name="Comma 2 2 3 2 4 3 3" xfId="2638" xr:uid="{9949495C-8E46-4520-B9D2-ADBF2FD831D2}"/>
    <cellStyle name="Comma 2 2 3 2 4 3 3 2" xfId="6478" xr:uid="{F03E14B1-9575-407F-B4C5-FC30C9F0E5BB}"/>
    <cellStyle name="Comma 2 2 3 2 4 3 3 2 2" xfId="14158" xr:uid="{7B8C71A3-3FFC-4321-8315-C3B2E187F906}"/>
    <cellStyle name="Comma 2 2 3 2 4 3 3 2 2 2" xfId="29518" xr:uid="{5F4343E9-3334-46F1-920F-FED7AB335471}"/>
    <cellStyle name="Comma 2 2 3 2 4 3 3 2 3" xfId="21838" xr:uid="{BC71173D-5CC8-40E6-8E6F-B7840BF2E511}"/>
    <cellStyle name="Comma 2 2 3 2 4 3 3 3" xfId="10318" xr:uid="{4E5DA96C-0D0C-48B8-93EC-7A23E0616533}"/>
    <cellStyle name="Comma 2 2 3 2 4 3 3 3 2" xfId="25678" xr:uid="{EFFA8102-394B-40AC-8F26-E035C0E677B6}"/>
    <cellStyle name="Comma 2 2 3 2 4 3 3 4" xfId="17998" xr:uid="{56FA8D9A-2C92-4A4B-B4FD-9239C4840B8B}"/>
    <cellStyle name="Comma 2 2 3 2 4 3 4" xfId="4558" xr:uid="{311D0B0C-7B0D-4E5F-A440-3A1BC47EA04A}"/>
    <cellStyle name="Comma 2 2 3 2 4 3 4 2" xfId="12238" xr:uid="{83C20BCE-4504-46A5-8AD4-CC7052742503}"/>
    <cellStyle name="Comma 2 2 3 2 4 3 4 2 2" xfId="27598" xr:uid="{15E50A26-CD39-4C28-A1E3-12BFC9865118}"/>
    <cellStyle name="Comma 2 2 3 2 4 3 4 3" xfId="19918" xr:uid="{11E15356-2206-4C38-A8C3-41C04FCA25EE}"/>
    <cellStyle name="Comma 2 2 3 2 4 3 5" xfId="8398" xr:uid="{9F6783D4-CA1D-44BC-B8CF-51A790BC567F}"/>
    <cellStyle name="Comma 2 2 3 2 4 3 5 2" xfId="23758" xr:uid="{615312A5-4AB1-460E-BAE2-1093F13D7829}"/>
    <cellStyle name="Comma 2 2 3 2 4 3 6" xfId="16078" xr:uid="{D015CC0F-80D9-4BDE-B259-9290768A2F82}"/>
    <cellStyle name="Comma 2 2 3 2 4 4" xfId="1198" xr:uid="{AE8DCED4-BF6F-4B3C-8328-B34CB333CC8E}"/>
    <cellStyle name="Comma 2 2 3 2 4 4 2" xfId="3118" xr:uid="{FB476866-CB62-4D57-A245-DF3ED5E06CA2}"/>
    <cellStyle name="Comma 2 2 3 2 4 4 2 2" xfId="6958" xr:uid="{265AA5C5-0316-4535-80CC-83DB2461F623}"/>
    <cellStyle name="Comma 2 2 3 2 4 4 2 2 2" xfId="14638" xr:uid="{C393CA30-D751-442E-A4EC-62112D808056}"/>
    <cellStyle name="Comma 2 2 3 2 4 4 2 2 2 2" xfId="29998" xr:uid="{445D08ED-CBD4-4B80-B022-0151AF561029}"/>
    <cellStyle name="Comma 2 2 3 2 4 4 2 2 3" xfId="22318" xr:uid="{68EBCDBA-7FDD-4987-83AC-C26479364B84}"/>
    <cellStyle name="Comma 2 2 3 2 4 4 2 3" xfId="10798" xr:uid="{74E9E323-28BD-46AF-8AFE-120B0806AC67}"/>
    <cellStyle name="Comma 2 2 3 2 4 4 2 3 2" xfId="26158" xr:uid="{64732CC3-9A52-45A7-939D-58EC2BCBC382}"/>
    <cellStyle name="Comma 2 2 3 2 4 4 2 4" xfId="18478" xr:uid="{31AD6DCE-E629-407A-A352-19C36F271B00}"/>
    <cellStyle name="Comma 2 2 3 2 4 4 3" xfId="5038" xr:uid="{D6FA943A-33FE-4B5A-A2B1-95B00A7164CE}"/>
    <cellStyle name="Comma 2 2 3 2 4 4 3 2" xfId="12718" xr:uid="{9B9F02AE-5C7F-49D0-BEE9-B566426E8B44}"/>
    <cellStyle name="Comma 2 2 3 2 4 4 3 2 2" xfId="28078" xr:uid="{22FDD6FC-F2B4-4940-A72F-2AE31C569FE3}"/>
    <cellStyle name="Comma 2 2 3 2 4 4 3 3" xfId="20398" xr:uid="{C40B1888-457B-4F16-BD4E-D4FC04356A26}"/>
    <cellStyle name="Comma 2 2 3 2 4 4 4" xfId="8878" xr:uid="{EA366B8B-E745-4AEF-9365-9610DA628FC0}"/>
    <cellStyle name="Comma 2 2 3 2 4 4 4 2" xfId="24238" xr:uid="{0B8D9873-1862-43B3-A2B3-B61DF93F97BA}"/>
    <cellStyle name="Comma 2 2 3 2 4 4 5" xfId="16558" xr:uid="{EA2008E3-EC83-47E9-91BB-5BFF013DF604}"/>
    <cellStyle name="Comma 2 2 3 2 4 5" xfId="2158" xr:uid="{1D9BF703-BE97-4E6F-A54E-A24DC990D2EA}"/>
    <cellStyle name="Comma 2 2 3 2 4 5 2" xfId="5998" xr:uid="{9F6C8329-8DF9-467B-A5B0-BBF6F47AA2E9}"/>
    <cellStyle name="Comma 2 2 3 2 4 5 2 2" xfId="13678" xr:uid="{277D8018-27A1-4029-ADAE-6DCE8B30E4C6}"/>
    <cellStyle name="Comma 2 2 3 2 4 5 2 2 2" xfId="29038" xr:uid="{4FA672A1-BC4C-4F11-A8F3-233041715CF8}"/>
    <cellStyle name="Comma 2 2 3 2 4 5 2 3" xfId="21358" xr:uid="{62880CAB-58DD-4F97-9070-7003172129A0}"/>
    <cellStyle name="Comma 2 2 3 2 4 5 3" xfId="9838" xr:uid="{61968D32-83DE-4884-A74B-EB05796C077C}"/>
    <cellStyle name="Comma 2 2 3 2 4 5 3 2" xfId="25198" xr:uid="{CD716044-0432-4B05-9131-8DB74BE7EB78}"/>
    <cellStyle name="Comma 2 2 3 2 4 5 4" xfId="17518" xr:uid="{FD60F1D2-7FC6-40FA-ADFF-570B5F305B7E}"/>
    <cellStyle name="Comma 2 2 3 2 4 6" xfId="4078" xr:uid="{49D79708-9387-4D28-870C-6E09FBB0EA95}"/>
    <cellStyle name="Comma 2 2 3 2 4 6 2" xfId="11758" xr:uid="{8EEAC35A-7B09-463E-8135-D0EDE2158BA5}"/>
    <cellStyle name="Comma 2 2 3 2 4 6 2 2" xfId="27118" xr:uid="{0982346F-D706-4B8C-BB59-4BEA40408E96}"/>
    <cellStyle name="Comma 2 2 3 2 4 6 3" xfId="19438" xr:uid="{225F9F73-A1F0-4C67-8258-295108ADC000}"/>
    <cellStyle name="Comma 2 2 3 2 4 7" xfId="7918" xr:uid="{6242E975-AF9B-4815-B6F8-E658EF043C8C}"/>
    <cellStyle name="Comma 2 2 3 2 4 7 2" xfId="23278" xr:uid="{E6D99222-220E-4286-AF65-5A7AD9724D93}"/>
    <cellStyle name="Comma 2 2 3 2 4 8" xfId="15598" xr:uid="{0CA334A1-AB3F-4678-8FD7-E47600C2B11D}"/>
    <cellStyle name="Comma 2 2 3 2 5" xfId="358" xr:uid="{74921CB6-3B30-4154-945F-C6D6BE1F4634}"/>
    <cellStyle name="Comma 2 2 3 2 5 2" xfId="838" xr:uid="{A43FA38D-931A-4C9E-A2D0-792718821AE3}"/>
    <cellStyle name="Comma 2 2 3 2 5 2 2" xfId="1798" xr:uid="{DBF3BADB-29ED-41AB-910F-EEA6D76FAD7B}"/>
    <cellStyle name="Comma 2 2 3 2 5 2 2 2" xfId="3718" xr:uid="{C375FB1D-1F10-4828-95F9-54A9E7CAF6BA}"/>
    <cellStyle name="Comma 2 2 3 2 5 2 2 2 2" xfId="7558" xr:uid="{89D41BA9-38CB-4521-85B2-DE2DFA386FC2}"/>
    <cellStyle name="Comma 2 2 3 2 5 2 2 2 2 2" xfId="15238" xr:uid="{F9DC8221-7A48-4A2A-AC45-03E7D001F448}"/>
    <cellStyle name="Comma 2 2 3 2 5 2 2 2 2 2 2" xfId="30598" xr:uid="{5687F4A2-ECEC-460F-AAB6-0A2C7469FB19}"/>
    <cellStyle name="Comma 2 2 3 2 5 2 2 2 2 3" xfId="22918" xr:uid="{8DCE8B3F-8E2C-43BF-B58A-318C289E2D31}"/>
    <cellStyle name="Comma 2 2 3 2 5 2 2 2 3" xfId="11398" xr:uid="{4726C2F1-235B-4460-82BE-B5D85CD31566}"/>
    <cellStyle name="Comma 2 2 3 2 5 2 2 2 3 2" xfId="26758" xr:uid="{6E03B275-557F-4754-9DF4-16B603B10FDC}"/>
    <cellStyle name="Comma 2 2 3 2 5 2 2 2 4" xfId="19078" xr:uid="{62D3E107-D498-4AC1-83A9-A07DF0D44CAE}"/>
    <cellStyle name="Comma 2 2 3 2 5 2 2 3" xfId="5638" xr:uid="{4E38E1CF-A50E-4F7E-A534-65F49727455F}"/>
    <cellStyle name="Comma 2 2 3 2 5 2 2 3 2" xfId="13318" xr:uid="{DC54B853-6E3C-4932-8AD6-5FCBF7798E85}"/>
    <cellStyle name="Comma 2 2 3 2 5 2 2 3 2 2" xfId="28678" xr:uid="{EB38EB4E-7690-4151-8AB5-4F75391BC1B9}"/>
    <cellStyle name="Comma 2 2 3 2 5 2 2 3 3" xfId="20998" xr:uid="{4E95BC4D-CD6E-45BB-AD02-978E1ED26914}"/>
    <cellStyle name="Comma 2 2 3 2 5 2 2 4" xfId="9478" xr:uid="{BBFD2A09-5DD5-4E8A-A398-ECF022617994}"/>
    <cellStyle name="Comma 2 2 3 2 5 2 2 4 2" xfId="24838" xr:uid="{1A3E564F-CCFE-43D5-AE4B-C7DD3C16DD14}"/>
    <cellStyle name="Comma 2 2 3 2 5 2 2 5" xfId="17158" xr:uid="{1D5A76C0-CBE4-409F-A128-D1DDA853303A}"/>
    <cellStyle name="Comma 2 2 3 2 5 2 3" xfId="2758" xr:uid="{13DE785E-0BE5-43AA-ADD9-C5A408671A19}"/>
    <cellStyle name="Comma 2 2 3 2 5 2 3 2" xfId="6598" xr:uid="{82CA4B4E-0108-4403-9BF2-2C3C0C722085}"/>
    <cellStyle name="Comma 2 2 3 2 5 2 3 2 2" xfId="14278" xr:uid="{019896EE-036E-48A9-B8CB-7952A49EBECE}"/>
    <cellStyle name="Comma 2 2 3 2 5 2 3 2 2 2" xfId="29638" xr:uid="{1E43DE2F-9CB3-43D0-AE6D-09251C5C2529}"/>
    <cellStyle name="Comma 2 2 3 2 5 2 3 2 3" xfId="21958" xr:uid="{9FAC3EB9-3088-4D3D-8703-97D1D6E8A789}"/>
    <cellStyle name="Comma 2 2 3 2 5 2 3 3" xfId="10438" xr:uid="{BD51458C-0C93-459B-9A06-17619B087F4A}"/>
    <cellStyle name="Comma 2 2 3 2 5 2 3 3 2" xfId="25798" xr:uid="{FE462E6B-9C5F-496F-B02D-F470DD4CBA54}"/>
    <cellStyle name="Comma 2 2 3 2 5 2 3 4" xfId="18118" xr:uid="{4A066981-319E-4C8D-B5B4-3C230AAC723B}"/>
    <cellStyle name="Comma 2 2 3 2 5 2 4" xfId="4678" xr:uid="{8C27A152-4ABE-4692-AC39-5C4733CED93D}"/>
    <cellStyle name="Comma 2 2 3 2 5 2 4 2" xfId="12358" xr:uid="{4A44BE23-05AA-4081-A626-756F467A00E9}"/>
    <cellStyle name="Comma 2 2 3 2 5 2 4 2 2" xfId="27718" xr:uid="{9776B0EB-9DFA-4A0D-8FB8-BE7F846BD192}"/>
    <cellStyle name="Comma 2 2 3 2 5 2 4 3" xfId="20038" xr:uid="{D4DF09BB-96C0-4636-8479-B86488355EB0}"/>
    <cellStyle name="Comma 2 2 3 2 5 2 5" xfId="8518" xr:uid="{6ACA55A6-57B9-4E5B-954B-F467C8884C0B}"/>
    <cellStyle name="Comma 2 2 3 2 5 2 5 2" xfId="23878" xr:uid="{DBAB03F8-F3BB-4AE9-B72A-C9416F33AB7B}"/>
    <cellStyle name="Comma 2 2 3 2 5 2 6" xfId="16198" xr:uid="{3DB4544E-58E2-49F6-BF3D-B63DD970603C}"/>
    <cellStyle name="Comma 2 2 3 2 5 3" xfId="1318" xr:uid="{47A7AEF9-9945-4EF1-91F0-A69D745D0C8B}"/>
    <cellStyle name="Comma 2 2 3 2 5 3 2" xfId="3238" xr:uid="{7772F61E-D526-43B3-A413-983911A21521}"/>
    <cellStyle name="Comma 2 2 3 2 5 3 2 2" xfId="7078" xr:uid="{5417344B-8898-40F0-BBF4-B8C0DD2B7082}"/>
    <cellStyle name="Comma 2 2 3 2 5 3 2 2 2" xfId="14758" xr:uid="{BE960625-4A7C-44A2-BA8E-924E54E12D92}"/>
    <cellStyle name="Comma 2 2 3 2 5 3 2 2 2 2" xfId="30118" xr:uid="{6B92BB3C-19F2-4178-BF56-664CA766C24D}"/>
    <cellStyle name="Comma 2 2 3 2 5 3 2 2 3" xfId="22438" xr:uid="{75C46EAC-E675-4752-870C-B58EFE8B297D}"/>
    <cellStyle name="Comma 2 2 3 2 5 3 2 3" xfId="10918" xr:uid="{97BF5DEC-9AB4-4D33-B936-835E81EA1840}"/>
    <cellStyle name="Comma 2 2 3 2 5 3 2 3 2" xfId="26278" xr:uid="{57C9FBD8-F496-4261-B66F-182835DE2B82}"/>
    <cellStyle name="Comma 2 2 3 2 5 3 2 4" xfId="18598" xr:uid="{26C4E1E4-4B85-46B8-AF0D-45B7B344A4F0}"/>
    <cellStyle name="Comma 2 2 3 2 5 3 3" xfId="5158" xr:uid="{F55ACEF9-0066-4789-AE7A-CB6E7E535549}"/>
    <cellStyle name="Comma 2 2 3 2 5 3 3 2" xfId="12838" xr:uid="{74DEAA84-6CCA-49FD-8421-1B6FBF7EEC56}"/>
    <cellStyle name="Comma 2 2 3 2 5 3 3 2 2" xfId="28198" xr:uid="{933D45AF-CCC8-435E-9F63-0102E713E694}"/>
    <cellStyle name="Comma 2 2 3 2 5 3 3 3" xfId="20518" xr:uid="{CA330BE3-65CB-4133-A746-0BBF59BE2C49}"/>
    <cellStyle name="Comma 2 2 3 2 5 3 4" xfId="8998" xr:uid="{0537153F-10A4-4DE9-BD3B-EC65E2D131A5}"/>
    <cellStyle name="Comma 2 2 3 2 5 3 4 2" xfId="24358" xr:uid="{51BA72CE-0C5E-433E-803B-C208949A77DD}"/>
    <cellStyle name="Comma 2 2 3 2 5 3 5" xfId="16678" xr:uid="{680B6887-FA92-46BB-893D-D71250CAEB42}"/>
    <cellStyle name="Comma 2 2 3 2 5 4" xfId="2278" xr:uid="{1E508CE6-1065-47CD-A7DA-A3A79F466B3C}"/>
    <cellStyle name="Comma 2 2 3 2 5 4 2" xfId="6118" xr:uid="{B7F591C9-32FE-4474-A8A8-D5EA7AB1D995}"/>
    <cellStyle name="Comma 2 2 3 2 5 4 2 2" xfId="13798" xr:uid="{DA743E18-0BE5-4F25-A540-E7766F86CDE0}"/>
    <cellStyle name="Comma 2 2 3 2 5 4 2 2 2" xfId="29158" xr:uid="{2EB65FE7-31AF-4216-BA1B-6B531CF73D02}"/>
    <cellStyle name="Comma 2 2 3 2 5 4 2 3" xfId="21478" xr:uid="{FCD2C976-BDAE-4CD0-AF26-68A53FEE4CB8}"/>
    <cellStyle name="Comma 2 2 3 2 5 4 3" xfId="9958" xr:uid="{F31F0BBE-F156-4885-AAB6-AD448FA01E62}"/>
    <cellStyle name="Comma 2 2 3 2 5 4 3 2" xfId="25318" xr:uid="{210EBA8F-F442-4789-84B4-346F87B2B1D1}"/>
    <cellStyle name="Comma 2 2 3 2 5 4 4" xfId="17638" xr:uid="{900F450F-A2DC-471F-A86D-C63F10786240}"/>
    <cellStyle name="Comma 2 2 3 2 5 5" xfId="4198" xr:uid="{6657F187-1008-450A-B16B-74069019132D}"/>
    <cellStyle name="Comma 2 2 3 2 5 5 2" xfId="11878" xr:uid="{B25B4D31-C5F6-4901-B002-D765BDA6FFCE}"/>
    <cellStyle name="Comma 2 2 3 2 5 5 2 2" xfId="27238" xr:uid="{5A473704-91AD-4152-AAA8-11DACC83FAF2}"/>
    <cellStyle name="Comma 2 2 3 2 5 5 3" xfId="19558" xr:uid="{C08A5603-6F22-4723-AEAB-E030F0D033A6}"/>
    <cellStyle name="Comma 2 2 3 2 5 6" xfId="8038" xr:uid="{EDF6BA17-ABF8-489D-9C1A-5450985B738F}"/>
    <cellStyle name="Comma 2 2 3 2 5 6 2" xfId="23398" xr:uid="{A55C79DA-242C-4E09-BC5F-5A0B703C89FD}"/>
    <cellStyle name="Comma 2 2 3 2 5 7" xfId="15718" xr:uid="{CDFF88AD-7AC4-4E1A-9A27-69005B1C20D9}"/>
    <cellStyle name="Comma 2 2 3 2 6" xfId="598" xr:uid="{00EDA8DD-70BE-4485-88B0-EC70B85A5574}"/>
    <cellStyle name="Comma 2 2 3 2 6 2" xfId="1558" xr:uid="{440B2A3D-82A5-423F-8C79-DEE5202A7FBD}"/>
    <cellStyle name="Comma 2 2 3 2 6 2 2" xfId="3478" xr:uid="{46C71E47-B688-4587-B3CB-E926239564AD}"/>
    <cellStyle name="Comma 2 2 3 2 6 2 2 2" xfId="7318" xr:uid="{95A87C9D-FE74-407E-BE96-B48487477B70}"/>
    <cellStyle name="Comma 2 2 3 2 6 2 2 2 2" xfId="14998" xr:uid="{72F1994F-9D63-4147-AB52-323A641E30E6}"/>
    <cellStyle name="Comma 2 2 3 2 6 2 2 2 2 2" xfId="30358" xr:uid="{1316BC9A-CE27-4104-ABF9-7A62632AACCD}"/>
    <cellStyle name="Comma 2 2 3 2 6 2 2 2 3" xfId="22678" xr:uid="{D7183DE9-4CCC-4C00-BC9D-FAF22397B065}"/>
    <cellStyle name="Comma 2 2 3 2 6 2 2 3" xfId="11158" xr:uid="{61E96379-572F-43DF-82F4-603AE51A64FA}"/>
    <cellStyle name="Comma 2 2 3 2 6 2 2 3 2" xfId="26518" xr:uid="{62A3E3D1-A9E4-4EEF-B92A-8086F65D0B3B}"/>
    <cellStyle name="Comma 2 2 3 2 6 2 2 4" xfId="18838" xr:uid="{CCBE44FD-7863-4A6C-92E5-3E9C06B1BDCB}"/>
    <cellStyle name="Comma 2 2 3 2 6 2 3" xfId="5398" xr:uid="{3F52D977-269A-45C0-A776-DC766F1CCBFE}"/>
    <cellStyle name="Comma 2 2 3 2 6 2 3 2" xfId="13078" xr:uid="{CE9A8258-F6A7-43B1-8963-599D4F75237B}"/>
    <cellStyle name="Comma 2 2 3 2 6 2 3 2 2" xfId="28438" xr:uid="{2F9F1A57-A8F1-47F7-993A-3ACA1DFD25D1}"/>
    <cellStyle name="Comma 2 2 3 2 6 2 3 3" xfId="20758" xr:uid="{2D7F045D-44E9-40AA-8981-D2DFE6098481}"/>
    <cellStyle name="Comma 2 2 3 2 6 2 4" xfId="9238" xr:uid="{EA449CD6-9063-4DEC-90E9-7392C2DEDBD4}"/>
    <cellStyle name="Comma 2 2 3 2 6 2 4 2" xfId="24598" xr:uid="{B1AA010B-030D-4C8E-80DD-2AEA6120CD8B}"/>
    <cellStyle name="Comma 2 2 3 2 6 2 5" xfId="16918" xr:uid="{4F780230-B3B1-4895-ABB8-02AFD6E617CF}"/>
    <cellStyle name="Comma 2 2 3 2 6 3" xfId="2518" xr:uid="{B3A25529-D01D-494B-898E-4B0912E73C77}"/>
    <cellStyle name="Comma 2 2 3 2 6 3 2" xfId="6358" xr:uid="{75F3E8F9-8A8D-4A19-9BF2-02B73018FBE1}"/>
    <cellStyle name="Comma 2 2 3 2 6 3 2 2" xfId="14038" xr:uid="{B2B8E981-E613-4AF7-8F7C-21CF33A64CB4}"/>
    <cellStyle name="Comma 2 2 3 2 6 3 2 2 2" xfId="29398" xr:uid="{E2B606BD-4B22-44CE-99E0-D53B436E032B}"/>
    <cellStyle name="Comma 2 2 3 2 6 3 2 3" xfId="21718" xr:uid="{5BDE2E85-53B1-4913-AD85-CEEEC3118181}"/>
    <cellStyle name="Comma 2 2 3 2 6 3 3" xfId="10198" xr:uid="{9032A51F-185F-45A0-8CAB-DC9EDB255756}"/>
    <cellStyle name="Comma 2 2 3 2 6 3 3 2" xfId="25558" xr:uid="{5CA50A0C-D62A-4CA6-A800-886BDBC5A2B4}"/>
    <cellStyle name="Comma 2 2 3 2 6 3 4" xfId="17878" xr:uid="{3E207E66-F3B3-43CD-9E9E-AB35A1A65F3D}"/>
    <cellStyle name="Comma 2 2 3 2 6 4" xfId="4438" xr:uid="{E1AB0FFE-B75F-446C-A4D3-B2898E38138B}"/>
    <cellStyle name="Comma 2 2 3 2 6 4 2" xfId="12118" xr:uid="{840278BA-E366-4105-AADB-C8F3D49E9938}"/>
    <cellStyle name="Comma 2 2 3 2 6 4 2 2" xfId="27478" xr:uid="{74EC4A72-0CF5-481C-B20F-EE53C9BAD124}"/>
    <cellStyle name="Comma 2 2 3 2 6 4 3" xfId="19798" xr:uid="{6207F563-BA11-45FC-AE52-57AC70880EED}"/>
    <cellStyle name="Comma 2 2 3 2 6 5" xfId="8278" xr:uid="{731B93CA-708A-4745-AF1F-ECE04AC0ED23}"/>
    <cellStyle name="Comma 2 2 3 2 6 5 2" xfId="23638" xr:uid="{5146C0B4-684A-4E9A-9C02-FFB1BC3A81AD}"/>
    <cellStyle name="Comma 2 2 3 2 6 6" xfId="15958" xr:uid="{48A77FE8-CE89-4F13-B250-65F61C08EE46}"/>
    <cellStyle name="Comma 2 2 3 2 7" xfId="1078" xr:uid="{4AEE4F2D-B9EE-480F-9827-F61433EB0250}"/>
    <cellStyle name="Comma 2 2 3 2 7 2" xfId="2998" xr:uid="{0B0BC362-2C4C-489B-B5AB-87E3B5E36290}"/>
    <cellStyle name="Comma 2 2 3 2 7 2 2" xfId="6838" xr:uid="{D0E28C4D-5AE7-46F5-B9B4-E783E6B4D032}"/>
    <cellStyle name="Comma 2 2 3 2 7 2 2 2" xfId="14518" xr:uid="{86B5FC28-32DB-4EB7-921A-88B676B7E0D7}"/>
    <cellStyle name="Comma 2 2 3 2 7 2 2 2 2" xfId="29878" xr:uid="{4E4718E0-12D8-4385-8926-C03185922C34}"/>
    <cellStyle name="Comma 2 2 3 2 7 2 2 3" xfId="22198" xr:uid="{B541B72E-F91D-4F9E-8FC0-6F879E2856B4}"/>
    <cellStyle name="Comma 2 2 3 2 7 2 3" xfId="10678" xr:uid="{3EEBDCA5-D86A-4A6D-9FFD-5583AA264AC7}"/>
    <cellStyle name="Comma 2 2 3 2 7 2 3 2" xfId="26038" xr:uid="{5E8A9916-F5DD-43B1-9E38-624216B5824A}"/>
    <cellStyle name="Comma 2 2 3 2 7 2 4" xfId="18358" xr:uid="{EA9817F2-D9E8-4801-AD88-0F35B80AEA13}"/>
    <cellStyle name="Comma 2 2 3 2 7 3" xfId="4918" xr:uid="{EF85E006-0BBB-44FC-A761-2F02176FBFF1}"/>
    <cellStyle name="Comma 2 2 3 2 7 3 2" xfId="12598" xr:uid="{421C81B7-3828-444D-89D2-F12AD589117A}"/>
    <cellStyle name="Comma 2 2 3 2 7 3 2 2" xfId="27958" xr:uid="{7E36CAC1-4F16-4492-96D1-162D63ED0DBC}"/>
    <cellStyle name="Comma 2 2 3 2 7 3 3" xfId="20278" xr:uid="{B40309E7-96A4-4E9E-B0D6-72DD868A5B9C}"/>
    <cellStyle name="Comma 2 2 3 2 7 4" xfId="8758" xr:uid="{F5F02C72-A7B0-43BC-9DEF-E1CAC6E814EC}"/>
    <cellStyle name="Comma 2 2 3 2 7 4 2" xfId="24118" xr:uid="{5273A6F1-074D-4D70-8096-B9CADA108154}"/>
    <cellStyle name="Comma 2 2 3 2 7 5" xfId="16438" xr:uid="{05E0674F-919B-45DF-86EA-8CEC32FEDF22}"/>
    <cellStyle name="Comma 2 2 3 2 8" xfId="2038" xr:uid="{D9CCB75C-EA8F-4C98-97AC-23E8155DDB07}"/>
    <cellStyle name="Comma 2 2 3 2 8 2" xfId="5878" xr:uid="{066155E2-265B-4B01-8760-CB6BBDF9EDA3}"/>
    <cellStyle name="Comma 2 2 3 2 8 2 2" xfId="13558" xr:uid="{4DBFD42D-7DF7-4285-AB71-EE166D05EE62}"/>
    <cellStyle name="Comma 2 2 3 2 8 2 2 2" xfId="28918" xr:uid="{657FD2C7-081A-44D0-A177-B3C6F3209C6A}"/>
    <cellStyle name="Comma 2 2 3 2 8 2 3" xfId="21238" xr:uid="{78979ED8-43F2-48D7-9183-722100E682E5}"/>
    <cellStyle name="Comma 2 2 3 2 8 3" xfId="9718" xr:uid="{3F866281-9FFE-47E3-89AD-D4F4CCCA29CE}"/>
    <cellStyle name="Comma 2 2 3 2 8 3 2" xfId="25078" xr:uid="{A4BC44BE-86D0-463E-9D70-60CEB3219B04}"/>
    <cellStyle name="Comma 2 2 3 2 8 4" xfId="17398" xr:uid="{62CD0502-711F-4B27-A028-D3F82ECB4CDA}"/>
    <cellStyle name="Comma 2 2 3 2 9" xfId="3958" xr:uid="{F02089C2-8AFE-4015-8867-F3EF2104D2D0}"/>
    <cellStyle name="Comma 2 2 3 2 9 2" xfId="11638" xr:uid="{8C6F6A60-8E57-4946-B64D-9CBECEF91A5D}"/>
    <cellStyle name="Comma 2 2 3 2 9 2 2" xfId="26998" xr:uid="{F5295609-655D-4DE3-9787-D3653A08EB9E}"/>
    <cellStyle name="Comma 2 2 3 2 9 3" xfId="19318" xr:uid="{F2227C17-F768-40CB-9D9B-55A0CF87E6D0}"/>
    <cellStyle name="Comma 2 2 3 3" xfId="133" xr:uid="{A4A3D710-77E0-45A3-9218-9B699518CB39}"/>
    <cellStyle name="Comma 2 2 3 3 10" xfId="15493" xr:uid="{8E73E69F-EA91-4F10-922F-C1C81D7FF117}"/>
    <cellStyle name="Comma 2 2 3 3 2" xfId="193" xr:uid="{8F81FEB1-5237-407B-82D8-D4D0B846EAD9}"/>
    <cellStyle name="Comma 2 2 3 3 2 2" xfId="313" xr:uid="{D2955BA4-79A1-4351-A902-2C2993C5E038}"/>
    <cellStyle name="Comma 2 2 3 3 2 2 2" xfId="553" xr:uid="{A1D9C81E-4CC4-422F-8FAF-058BBF120620}"/>
    <cellStyle name="Comma 2 2 3 3 2 2 2 2" xfId="1033" xr:uid="{AFEA2A46-C7F2-4309-9AFF-3B4E8772F840}"/>
    <cellStyle name="Comma 2 2 3 3 2 2 2 2 2" xfId="1993" xr:uid="{352DA1BF-5337-4472-B7E2-D97526C90D0E}"/>
    <cellStyle name="Comma 2 2 3 3 2 2 2 2 2 2" xfId="3913" xr:uid="{EE628AFC-E96C-4223-B211-5F1C0B3F0DFF}"/>
    <cellStyle name="Comma 2 2 3 3 2 2 2 2 2 2 2" xfId="7753" xr:uid="{D2097439-B257-4550-AA85-B6D4F8A6FC86}"/>
    <cellStyle name="Comma 2 2 3 3 2 2 2 2 2 2 2 2" xfId="15433" xr:uid="{3E1B1BC4-39A7-429B-9247-6CF7F3A09B5D}"/>
    <cellStyle name="Comma 2 2 3 3 2 2 2 2 2 2 2 2 2" xfId="30793" xr:uid="{760FA4C7-6DAF-4AE6-962F-EF46373B67A5}"/>
    <cellStyle name="Comma 2 2 3 3 2 2 2 2 2 2 2 3" xfId="23113" xr:uid="{83B40859-0CCC-4CD7-B295-421FBA1B0F36}"/>
    <cellStyle name="Comma 2 2 3 3 2 2 2 2 2 2 3" xfId="11593" xr:uid="{6CF27949-FEB8-41AB-9259-E8FA153402A0}"/>
    <cellStyle name="Comma 2 2 3 3 2 2 2 2 2 2 3 2" xfId="26953" xr:uid="{AD989751-FA1C-4E32-A2F7-AD0C09F8D9DA}"/>
    <cellStyle name="Comma 2 2 3 3 2 2 2 2 2 2 4" xfId="19273" xr:uid="{74040391-15D4-405D-AD02-EA256594DEC8}"/>
    <cellStyle name="Comma 2 2 3 3 2 2 2 2 2 3" xfId="5833" xr:uid="{B8775D98-A802-46B0-AEB5-EEED96AEEFB9}"/>
    <cellStyle name="Comma 2 2 3 3 2 2 2 2 2 3 2" xfId="13513" xr:uid="{741CDD77-6F0D-46FA-927D-8F79ED19879F}"/>
    <cellStyle name="Comma 2 2 3 3 2 2 2 2 2 3 2 2" xfId="28873" xr:uid="{DDA82C35-926B-457F-9F0B-E20034A4A0AD}"/>
    <cellStyle name="Comma 2 2 3 3 2 2 2 2 2 3 3" xfId="21193" xr:uid="{021E4EE7-D862-4EE1-9D51-9EFB40D47F93}"/>
    <cellStyle name="Comma 2 2 3 3 2 2 2 2 2 4" xfId="9673" xr:uid="{FE02C5DE-72EA-4339-90BB-4AEE33203134}"/>
    <cellStyle name="Comma 2 2 3 3 2 2 2 2 2 4 2" xfId="25033" xr:uid="{14E7ED2A-1523-4854-8638-55284308CFB8}"/>
    <cellStyle name="Comma 2 2 3 3 2 2 2 2 2 5" xfId="17353" xr:uid="{1C5946F7-021E-4C7C-A1E3-1A4C107E1CB4}"/>
    <cellStyle name="Comma 2 2 3 3 2 2 2 2 3" xfId="2953" xr:uid="{47AD1FDA-1153-4AEF-A1A3-6653FA3D71A8}"/>
    <cellStyle name="Comma 2 2 3 3 2 2 2 2 3 2" xfId="6793" xr:uid="{08E6D1F7-0430-4965-A5CF-5E158B50B67F}"/>
    <cellStyle name="Comma 2 2 3 3 2 2 2 2 3 2 2" xfId="14473" xr:uid="{9B9C6C04-6513-422B-95A6-96F70B568FBB}"/>
    <cellStyle name="Comma 2 2 3 3 2 2 2 2 3 2 2 2" xfId="29833" xr:uid="{0B283A05-9C0F-4D21-B088-5E7D16DA2376}"/>
    <cellStyle name="Comma 2 2 3 3 2 2 2 2 3 2 3" xfId="22153" xr:uid="{E4F313F2-E778-429A-8F35-76C08FA620CB}"/>
    <cellStyle name="Comma 2 2 3 3 2 2 2 2 3 3" xfId="10633" xr:uid="{F7FCA3CA-17FA-4AC1-966D-1EC09B69AA0A}"/>
    <cellStyle name="Comma 2 2 3 3 2 2 2 2 3 3 2" xfId="25993" xr:uid="{EB181F8E-7497-4DCF-844C-52B6EB6920CC}"/>
    <cellStyle name="Comma 2 2 3 3 2 2 2 2 3 4" xfId="18313" xr:uid="{95B430FA-6998-4672-A343-E6C652F0AE30}"/>
    <cellStyle name="Comma 2 2 3 3 2 2 2 2 4" xfId="4873" xr:uid="{02E33596-B31F-47BD-AF02-51FBBD8A7FF6}"/>
    <cellStyle name="Comma 2 2 3 3 2 2 2 2 4 2" xfId="12553" xr:uid="{19E5C9B5-AA52-41A5-A6B1-5112A65D960B}"/>
    <cellStyle name="Comma 2 2 3 3 2 2 2 2 4 2 2" xfId="27913" xr:uid="{25D460D3-2EC7-4824-8E94-F63D92D76F43}"/>
    <cellStyle name="Comma 2 2 3 3 2 2 2 2 4 3" xfId="20233" xr:uid="{AD6653A0-B99C-40B1-85A3-1F7D10C1DBB9}"/>
    <cellStyle name="Comma 2 2 3 3 2 2 2 2 5" xfId="8713" xr:uid="{6E5CDC6C-6B51-4B47-A6AD-A1D1CAD29BC3}"/>
    <cellStyle name="Comma 2 2 3 3 2 2 2 2 5 2" xfId="24073" xr:uid="{AFAB81E9-0CBA-460A-BE0C-75E1F91D96F1}"/>
    <cellStyle name="Comma 2 2 3 3 2 2 2 2 6" xfId="16393" xr:uid="{FA87550C-07CE-4727-9BF6-C59D2FE6C0FA}"/>
    <cellStyle name="Comma 2 2 3 3 2 2 2 3" xfId="1513" xr:uid="{0BBEA48D-44CB-46A9-B006-80E79C5E8BD9}"/>
    <cellStyle name="Comma 2 2 3 3 2 2 2 3 2" xfId="3433" xr:uid="{792083D9-1014-48A4-8B5B-FC54C33D119B}"/>
    <cellStyle name="Comma 2 2 3 3 2 2 2 3 2 2" xfId="7273" xr:uid="{073FB9FE-6626-4310-9153-5F6B05A2B683}"/>
    <cellStyle name="Comma 2 2 3 3 2 2 2 3 2 2 2" xfId="14953" xr:uid="{07735691-DFAB-420E-A3C5-CA5E86DD8BD0}"/>
    <cellStyle name="Comma 2 2 3 3 2 2 2 3 2 2 2 2" xfId="30313" xr:uid="{648FE876-4E6B-4F49-B6C2-B70C0BB08798}"/>
    <cellStyle name="Comma 2 2 3 3 2 2 2 3 2 2 3" xfId="22633" xr:uid="{A4FCC3A4-424F-484C-8B00-142ECC112803}"/>
    <cellStyle name="Comma 2 2 3 3 2 2 2 3 2 3" xfId="11113" xr:uid="{DC1CA9E1-1F00-4E52-9A73-92F26317ED8F}"/>
    <cellStyle name="Comma 2 2 3 3 2 2 2 3 2 3 2" xfId="26473" xr:uid="{C4054624-4231-4254-B258-C1ED106BE12B}"/>
    <cellStyle name="Comma 2 2 3 3 2 2 2 3 2 4" xfId="18793" xr:uid="{54D42957-8E3F-4A57-9A6E-988E4CD2F475}"/>
    <cellStyle name="Comma 2 2 3 3 2 2 2 3 3" xfId="5353" xr:uid="{5DDF89B8-ED1E-4E94-B773-A8B2BA113D38}"/>
    <cellStyle name="Comma 2 2 3 3 2 2 2 3 3 2" xfId="13033" xr:uid="{26849268-1541-4C34-8711-DA58784CD7C4}"/>
    <cellStyle name="Comma 2 2 3 3 2 2 2 3 3 2 2" xfId="28393" xr:uid="{CA01B32B-529A-4F04-93F0-D4D3EFE09378}"/>
    <cellStyle name="Comma 2 2 3 3 2 2 2 3 3 3" xfId="20713" xr:uid="{EBC1FEDA-5870-4462-A110-BABC4574E0C6}"/>
    <cellStyle name="Comma 2 2 3 3 2 2 2 3 4" xfId="9193" xr:uid="{BBE1D424-49F3-478A-BCE6-1EC1567A86E3}"/>
    <cellStyle name="Comma 2 2 3 3 2 2 2 3 4 2" xfId="24553" xr:uid="{8EDF7109-663A-4B47-B1E6-F85BA4CDD45C}"/>
    <cellStyle name="Comma 2 2 3 3 2 2 2 3 5" xfId="16873" xr:uid="{7ABF07EC-BDED-4C55-A561-1309A14AE3D3}"/>
    <cellStyle name="Comma 2 2 3 3 2 2 2 4" xfId="2473" xr:uid="{FA0BB7EE-7699-4A9A-8B47-6EF989A3CE54}"/>
    <cellStyle name="Comma 2 2 3 3 2 2 2 4 2" xfId="6313" xr:uid="{2189C17C-AE23-4B10-9E04-FF57B7B14D64}"/>
    <cellStyle name="Comma 2 2 3 3 2 2 2 4 2 2" xfId="13993" xr:uid="{A1399E01-D511-4245-8922-FBB55EC88144}"/>
    <cellStyle name="Comma 2 2 3 3 2 2 2 4 2 2 2" xfId="29353" xr:uid="{55025A86-BFC4-4B0E-84AB-3BA49ED5D092}"/>
    <cellStyle name="Comma 2 2 3 3 2 2 2 4 2 3" xfId="21673" xr:uid="{7E900C99-580C-4941-89F4-B88EC979F4FF}"/>
    <cellStyle name="Comma 2 2 3 3 2 2 2 4 3" xfId="10153" xr:uid="{EC8BF409-68F9-4E60-9838-1371A559B434}"/>
    <cellStyle name="Comma 2 2 3 3 2 2 2 4 3 2" xfId="25513" xr:uid="{6DB8D65C-1221-493B-9E6D-565F8137AB36}"/>
    <cellStyle name="Comma 2 2 3 3 2 2 2 4 4" xfId="17833" xr:uid="{36A756A9-77C9-4092-BF65-877DD7D838C7}"/>
    <cellStyle name="Comma 2 2 3 3 2 2 2 5" xfId="4393" xr:uid="{60EB59D3-F8B9-4DC3-AECC-ABCD6B973D44}"/>
    <cellStyle name="Comma 2 2 3 3 2 2 2 5 2" xfId="12073" xr:uid="{BE58EBBF-7100-4522-9A7D-114CA1B11910}"/>
    <cellStyle name="Comma 2 2 3 3 2 2 2 5 2 2" xfId="27433" xr:uid="{2BB7CEA3-5BE7-4172-BCC4-3208E6DF6D55}"/>
    <cellStyle name="Comma 2 2 3 3 2 2 2 5 3" xfId="19753" xr:uid="{E9458CBF-D016-4B5C-9422-F31CC22FC78C}"/>
    <cellStyle name="Comma 2 2 3 3 2 2 2 6" xfId="8233" xr:uid="{E725392A-A355-4AAE-8D3F-1813AB28C364}"/>
    <cellStyle name="Comma 2 2 3 3 2 2 2 6 2" xfId="23593" xr:uid="{A41BC32A-5C37-42F3-A97C-49E36638813D}"/>
    <cellStyle name="Comma 2 2 3 3 2 2 2 7" xfId="15913" xr:uid="{438BAA72-889E-4E0B-9FE3-08AE107AFCFE}"/>
    <cellStyle name="Comma 2 2 3 3 2 2 3" xfId="793" xr:uid="{A0D415A5-6BC1-4F57-BF07-4E2CFC04C5AF}"/>
    <cellStyle name="Comma 2 2 3 3 2 2 3 2" xfId="1753" xr:uid="{828AD4E7-17E0-4D8C-97DA-9EBF99AE4F02}"/>
    <cellStyle name="Comma 2 2 3 3 2 2 3 2 2" xfId="3673" xr:uid="{20353A24-2681-47A5-8F2B-B50B89C3631F}"/>
    <cellStyle name="Comma 2 2 3 3 2 2 3 2 2 2" xfId="7513" xr:uid="{03374782-F9C8-407A-BAFA-D61991937EA2}"/>
    <cellStyle name="Comma 2 2 3 3 2 2 3 2 2 2 2" xfId="15193" xr:uid="{5F7A77D0-EBAF-4CC2-831D-C76EE8311B0C}"/>
    <cellStyle name="Comma 2 2 3 3 2 2 3 2 2 2 2 2" xfId="30553" xr:uid="{514A3C7D-5AA9-45A0-82BC-95B217584E56}"/>
    <cellStyle name="Comma 2 2 3 3 2 2 3 2 2 2 3" xfId="22873" xr:uid="{754A9340-2273-49AA-BF57-19B8F3C8BA7D}"/>
    <cellStyle name="Comma 2 2 3 3 2 2 3 2 2 3" xfId="11353" xr:uid="{2F93C1A1-173B-4E8F-92A1-2A02A8DA7F62}"/>
    <cellStyle name="Comma 2 2 3 3 2 2 3 2 2 3 2" xfId="26713" xr:uid="{65F65C18-09A4-49FD-A9A8-E998C728D99D}"/>
    <cellStyle name="Comma 2 2 3 3 2 2 3 2 2 4" xfId="19033" xr:uid="{25E67B04-157A-4D0E-90CA-292B8F88F2F5}"/>
    <cellStyle name="Comma 2 2 3 3 2 2 3 2 3" xfId="5593" xr:uid="{7F8D5ED2-A6D7-4828-8A79-3A386806D161}"/>
    <cellStyle name="Comma 2 2 3 3 2 2 3 2 3 2" xfId="13273" xr:uid="{5FE592FB-61DC-4D6C-82F2-986CAD47D508}"/>
    <cellStyle name="Comma 2 2 3 3 2 2 3 2 3 2 2" xfId="28633" xr:uid="{E0CF9333-A44B-4D29-89D8-E47AD3B98968}"/>
    <cellStyle name="Comma 2 2 3 3 2 2 3 2 3 3" xfId="20953" xr:uid="{352E1B98-2369-4D34-B91E-F4E92371B055}"/>
    <cellStyle name="Comma 2 2 3 3 2 2 3 2 4" xfId="9433" xr:uid="{17A60EFB-5402-4945-95B7-6D96A1F64653}"/>
    <cellStyle name="Comma 2 2 3 3 2 2 3 2 4 2" xfId="24793" xr:uid="{3ED7F9DC-CFFB-4D9E-9CD9-C14AD89FF6A9}"/>
    <cellStyle name="Comma 2 2 3 3 2 2 3 2 5" xfId="17113" xr:uid="{73A3AB7F-9090-4893-BF89-FC6626840506}"/>
    <cellStyle name="Comma 2 2 3 3 2 2 3 3" xfId="2713" xr:uid="{1A4BE64C-2247-41C1-84E4-1383756AEE76}"/>
    <cellStyle name="Comma 2 2 3 3 2 2 3 3 2" xfId="6553" xr:uid="{0939637B-C045-4D58-BF3D-E583F8FAD01D}"/>
    <cellStyle name="Comma 2 2 3 3 2 2 3 3 2 2" xfId="14233" xr:uid="{413864A9-7B2A-43CF-96C8-E1719E69207E}"/>
    <cellStyle name="Comma 2 2 3 3 2 2 3 3 2 2 2" xfId="29593" xr:uid="{12EB7B98-84D2-4D80-9E92-20CBF763E2CD}"/>
    <cellStyle name="Comma 2 2 3 3 2 2 3 3 2 3" xfId="21913" xr:uid="{9004365F-B528-4C70-80A7-1A7A156D30D9}"/>
    <cellStyle name="Comma 2 2 3 3 2 2 3 3 3" xfId="10393" xr:uid="{E616F833-4AF2-40E2-A48A-24413C9A3569}"/>
    <cellStyle name="Comma 2 2 3 3 2 2 3 3 3 2" xfId="25753" xr:uid="{F5AEB7AB-E5C5-4270-9983-1885623E4840}"/>
    <cellStyle name="Comma 2 2 3 3 2 2 3 3 4" xfId="18073" xr:uid="{0D792FEE-206F-4E9C-A36C-918CAC0ACCE2}"/>
    <cellStyle name="Comma 2 2 3 3 2 2 3 4" xfId="4633" xr:uid="{5AA299E2-FDAF-4524-9163-A204E32C077B}"/>
    <cellStyle name="Comma 2 2 3 3 2 2 3 4 2" xfId="12313" xr:uid="{35B53272-FB13-410C-8D06-F5FBBD19B120}"/>
    <cellStyle name="Comma 2 2 3 3 2 2 3 4 2 2" xfId="27673" xr:uid="{ABCFFA36-BFC6-41FA-8857-6FF9BD1063BD}"/>
    <cellStyle name="Comma 2 2 3 3 2 2 3 4 3" xfId="19993" xr:uid="{33EB43A3-481D-4907-BB67-C27BECA6A3AE}"/>
    <cellStyle name="Comma 2 2 3 3 2 2 3 5" xfId="8473" xr:uid="{6E5DF534-8C81-405C-910F-D435D42683B9}"/>
    <cellStyle name="Comma 2 2 3 3 2 2 3 5 2" xfId="23833" xr:uid="{55433CC5-A640-4B08-82B6-7D30508F1633}"/>
    <cellStyle name="Comma 2 2 3 3 2 2 3 6" xfId="16153" xr:uid="{27DA1CBE-3442-44E0-9F3B-8798129103B1}"/>
    <cellStyle name="Comma 2 2 3 3 2 2 4" xfId="1273" xr:uid="{DD061164-69E5-47B5-AD3D-709C25D92892}"/>
    <cellStyle name="Comma 2 2 3 3 2 2 4 2" xfId="3193" xr:uid="{29A88758-CC32-4903-99EA-EF35DADA2A62}"/>
    <cellStyle name="Comma 2 2 3 3 2 2 4 2 2" xfId="7033" xr:uid="{13AC6C2F-8318-4DF7-BAD5-27CA74AE480D}"/>
    <cellStyle name="Comma 2 2 3 3 2 2 4 2 2 2" xfId="14713" xr:uid="{FA198133-EA45-4B59-A409-E344DC21EACD}"/>
    <cellStyle name="Comma 2 2 3 3 2 2 4 2 2 2 2" xfId="30073" xr:uid="{2D4A46E2-75AE-487E-B664-7F758C800F5F}"/>
    <cellStyle name="Comma 2 2 3 3 2 2 4 2 2 3" xfId="22393" xr:uid="{9C83E286-58E2-4986-BF3B-FBEE46BCA38D}"/>
    <cellStyle name="Comma 2 2 3 3 2 2 4 2 3" xfId="10873" xr:uid="{FE2CFD51-299C-4641-8D35-D86D134BA32E}"/>
    <cellStyle name="Comma 2 2 3 3 2 2 4 2 3 2" xfId="26233" xr:uid="{359B298C-FE96-4764-ACC0-0C6AC9C59675}"/>
    <cellStyle name="Comma 2 2 3 3 2 2 4 2 4" xfId="18553" xr:uid="{2E4EA729-49FC-4740-B0CE-2FA5E94906A5}"/>
    <cellStyle name="Comma 2 2 3 3 2 2 4 3" xfId="5113" xr:uid="{211BEC4C-1B6E-495B-8880-179FA813EA4C}"/>
    <cellStyle name="Comma 2 2 3 3 2 2 4 3 2" xfId="12793" xr:uid="{3E18957D-98CC-4701-89E6-63485CA583B6}"/>
    <cellStyle name="Comma 2 2 3 3 2 2 4 3 2 2" xfId="28153" xr:uid="{0EF950DE-C27F-457C-AD2D-1FF94DF9562C}"/>
    <cellStyle name="Comma 2 2 3 3 2 2 4 3 3" xfId="20473" xr:uid="{F6E02009-5B57-4357-BA30-3A313D024DD6}"/>
    <cellStyle name="Comma 2 2 3 3 2 2 4 4" xfId="8953" xr:uid="{0CCD20AF-5A75-4359-822B-7C619434E90F}"/>
    <cellStyle name="Comma 2 2 3 3 2 2 4 4 2" xfId="24313" xr:uid="{D6F71566-B2AE-4DA9-A74B-4E8E8B7EEBD2}"/>
    <cellStyle name="Comma 2 2 3 3 2 2 4 5" xfId="16633" xr:uid="{624D22D5-A466-49AF-BC7C-4E7B2997EB9B}"/>
    <cellStyle name="Comma 2 2 3 3 2 2 5" xfId="2233" xr:uid="{431B1BC7-630C-4666-8AEE-EAB6E8737434}"/>
    <cellStyle name="Comma 2 2 3 3 2 2 5 2" xfId="6073" xr:uid="{5C36183A-9A20-4628-9891-3D860603BD96}"/>
    <cellStyle name="Comma 2 2 3 3 2 2 5 2 2" xfId="13753" xr:uid="{5A2508AE-6BB6-4359-9EB7-FBF856AEDA92}"/>
    <cellStyle name="Comma 2 2 3 3 2 2 5 2 2 2" xfId="29113" xr:uid="{D824552A-00A8-426C-947B-72F58A90278D}"/>
    <cellStyle name="Comma 2 2 3 3 2 2 5 2 3" xfId="21433" xr:uid="{75B5F39B-5193-4B27-894E-7AAB50C6050E}"/>
    <cellStyle name="Comma 2 2 3 3 2 2 5 3" xfId="9913" xr:uid="{7A42C76C-8868-4ACE-8F64-C093D3E5A5AE}"/>
    <cellStyle name="Comma 2 2 3 3 2 2 5 3 2" xfId="25273" xr:uid="{FB892C6E-DA4C-4A39-B100-10E30AA9D989}"/>
    <cellStyle name="Comma 2 2 3 3 2 2 5 4" xfId="17593" xr:uid="{78CB1465-6A5D-4ACF-9ECE-C4A241625A46}"/>
    <cellStyle name="Comma 2 2 3 3 2 2 6" xfId="4153" xr:uid="{30CBA9AB-F7B1-4C2C-A077-840404C7E9CD}"/>
    <cellStyle name="Comma 2 2 3 3 2 2 6 2" xfId="11833" xr:uid="{61BC2CF8-253F-47AB-9226-9BDE32E20B03}"/>
    <cellStyle name="Comma 2 2 3 3 2 2 6 2 2" xfId="27193" xr:uid="{BBA2FDA5-CB85-4256-9165-D6C064F24352}"/>
    <cellStyle name="Comma 2 2 3 3 2 2 6 3" xfId="19513" xr:uid="{277BBB99-45A4-456A-AE46-7AA27F423065}"/>
    <cellStyle name="Comma 2 2 3 3 2 2 7" xfId="7993" xr:uid="{F2DA4C68-4501-4DCB-97F2-F0F53EDC040F}"/>
    <cellStyle name="Comma 2 2 3 3 2 2 7 2" xfId="23353" xr:uid="{892796CE-E153-4059-9C70-4F8F639CD1A0}"/>
    <cellStyle name="Comma 2 2 3 3 2 2 8" xfId="15673" xr:uid="{E351BC19-C105-407D-AD3C-32278C35FE50}"/>
    <cellStyle name="Comma 2 2 3 3 2 3" xfId="433" xr:uid="{12335A65-8835-461D-A089-433AC5160196}"/>
    <cellStyle name="Comma 2 2 3 3 2 3 2" xfId="913" xr:uid="{949337FC-0E27-414A-B585-E2B29FF7C589}"/>
    <cellStyle name="Comma 2 2 3 3 2 3 2 2" xfId="1873" xr:uid="{BAC653FC-9741-465B-B822-899FE561EB7C}"/>
    <cellStyle name="Comma 2 2 3 3 2 3 2 2 2" xfId="3793" xr:uid="{E7524EB3-D822-486B-B327-F91C44289B16}"/>
    <cellStyle name="Comma 2 2 3 3 2 3 2 2 2 2" xfId="7633" xr:uid="{FD1123DE-28FB-4E13-B34D-6FE7FFCDD9CC}"/>
    <cellStyle name="Comma 2 2 3 3 2 3 2 2 2 2 2" xfId="15313" xr:uid="{13A76ED2-91D6-4391-9E7E-61DF471AB767}"/>
    <cellStyle name="Comma 2 2 3 3 2 3 2 2 2 2 2 2" xfId="30673" xr:uid="{836272BD-899F-4B22-839A-5F221FC90DCF}"/>
    <cellStyle name="Comma 2 2 3 3 2 3 2 2 2 2 3" xfId="22993" xr:uid="{07B0C432-0823-4914-AC60-B6BB7A648F22}"/>
    <cellStyle name="Comma 2 2 3 3 2 3 2 2 2 3" xfId="11473" xr:uid="{563CA8A5-D8DA-4030-B07B-906DF2350263}"/>
    <cellStyle name="Comma 2 2 3 3 2 3 2 2 2 3 2" xfId="26833" xr:uid="{2A105CD9-EF33-428F-9EA1-83339AE451F1}"/>
    <cellStyle name="Comma 2 2 3 3 2 3 2 2 2 4" xfId="19153" xr:uid="{4BB8475B-126C-455C-ABE3-A6E15AA57E0D}"/>
    <cellStyle name="Comma 2 2 3 3 2 3 2 2 3" xfId="5713" xr:uid="{659798C4-B499-40F0-85B3-2C0F6E556C8A}"/>
    <cellStyle name="Comma 2 2 3 3 2 3 2 2 3 2" xfId="13393" xr:uid="{5A563E28-01D5-467B-AB95-EDC2CA618D74}"/>
    <cellStyle name="Comma 2 2 3 3 2 3 2 2 3 2 2" xfId="28753" xr:uid="{4C57CB3A-089A-4C93-B339-E3E9998A314C}"/>
    <cellStyle name="Comma 2 2 3 3 2 3 2 2 3 3" xfId="21073" xr:uid="{0C0F3841-9D29-42BA-AABF-32B8EBA04352}"/>
    <cellStyle name="Comma 2 2 3 3 2 3 2 2 4" xfId="9553" xr:uid="{C44F1583-9B25-4CB3-BAE5-6CC249B493E9}"/>
    <cellStyle name="Comma 2 2 3 3 2 3 2 2 4 2" xfId="24913" xr:uid="{01F8727B-F156-42CB-A38C-46581F2A01C7}"/>
    <cellStyle name="Comma 2 2 3 3 2 3 2 2 5" xfId="17233" xr:uid="{E9E08EA2-4EB0-4A1A-AAA3-93F1364354EC}"/>
    <cellStyle name="Comma 2 2 3 3 2 3 2 3" xfId="2833" xr:uid="{B4FF9AAB-96A2-467D-817B-8AD0D80A72B6}"/>
    <cellStyle name="Comma 2 2 3 3 2 3 2 3 2" xfId="6673" xr:uid="{BDE4E4E3-0E78-4391-B7ED-0771C8FA042D}"/>
    <cellStyle name="Comma 2 2 3 3 2 3 2 3 2 2" xfId="14353" xr:uid="{2D078B40-D89C-4769-9FCA-6442B97945DC}"/>
    <cellStyle name="Comma 2 2 3 3 2 3 2 3 2 2 2" xfId="29713" xr:uid="{920962AA-9BEB-4277-BE94-BFCB2F60F507}"/>
    <cellStyle name="Comma 2 2 3 3 2 3 2 3 2 3" xfId="22033" xr:uid="{5F5F3575-2B02-4B5E-811A-D4671198C52A}"/>
    <cellStyle name="Comma 2 2 3 3 2 3 2 3 3" xfId="10513" xr:uid="{D4A55F9A-585C-46F8-A501-224EC7EF67DB}"/>
    <cellStyle name="Comma 2 2 3 3 2 3 2 3 3 2" xfId="25873" xr:uid="{E1625C50-889D-45BC-8CBC-FCC96FAFFF59}"/>
    <cellStyle name="Comma 2 2 3 3 2 3 2 3 4" xfId="18193" xr:uid="{F9C9A4C9-092D-4F27-848C-8ED2779727CB}"/>
    <cellStyle name="Comma 2 2 3 3 2 3 2 4" xfId="4753" xr:uid="{C9A382A8-484F-4E19-BFAB-415B1FB493AC}"/>
    <cellStyle name="Comma 2 2 3 3 2 3 2 4 2" xfId="12433" xr:uid="{DECD6063-1DE1-49A0-BCAC-AD3E72CDC419}"/>
    <cellStyle name="Comma 2 2 3 3 2 3 2 4 2 2" xfId="27793" xr:uid="{73E47153-2617-4191-AFA4-877B8C0495CE}"/>
    <cellStyle name="Comma 2 2 3 3 2 3 2 4 3" xfId="20113" xr:uid="{99AF508D-EB9D-4D0B-A1E2-2896BF1E50A9}"/>
    <cellStyle name="Comma 2 2 3 3 2 3 2 5" xfId="8593" xr:uid="{231940FF-80D3-45D7-8726-59F56A5B453E}"/>
    <cellStyle name="Comma 2 2 3 3 2 3 2 5 2" xfId="23953" xr:uid="{EAAF3B4F-7A05-4297-A9EB-DE8B041F7AED}"/>
    <cellStyle name="Comma 2 2 3 3 2 3 2 6" xfId="16273" xr:uid="{3E6822DD-C257-41FD-A2C7-46C761BE9A7D}"/>
    <cellStyle name="Comma 2 2 3 3 2 3 3" xfId="1393" xr:uid="{479B082E-06A2-401E-8314-84A50D221AA6}"/>
    <cellStyle name="Comma 2 2 3 3 2 3 3 2" xfId="3313" xr:uid="{377BAF2E-019C-4240-A24F-DD1D17984CAC}"/>
    <cellStyle name="Comma 2 2 3 3 2 3 3 2 2" xfId="7153" xr:uid="{2DEBC1B8-AC70-4DA9-8136-DFD962CA85C2}"/>
    <cellStyle name="Comma 2 2 3 3 2 3 3 2 2 2" xfId="14833" xr:uid="{A67833B9-7D41-4A39-A8FF-6039D6AEE324}"/>
    <cellStyle name="Comma 2 2 3 3 2 3 3 2 2 2 2" xfId="30193" xr:uid="{527A7FAD-CD95-48C7-BFB4-789B4734CA7B}"/>
    <cellStyle name="Comma 2 2 3 3 2 3 3 2 2 3" xfId="22513" xr:uid="{90F7A28E-C081-4C04-A1C3-C6E77EA64E81}"/>
    <cellStyle name="Comma 2 2 3 3 2 3 3 2 3" xfId="10993" xr:uid="{E6D31C46-8431-432A-BD8D-B785DB8A3733}"/>
    <cellStyle name="Comma 2 2 3 3 2 3 3 2 3 2" xfId="26353" xr:uid="{61E0765A-08DF-49F5-9356-38EC5498EB77}"/>
    <cellStyle name="Comma 2 2 3 3 2 3 3 2 4" xfId="18673" xr:uid="{9EA43BC9-71E9-4E39-A587-9450795D524C}"/>
    <cellStyle name="Comma 2 2 3 3 2 3 3 3" xfId="5233" xr:uid="{5984CE9B-01B7-4289-9897-AE4B709CEE89}"/>
    <cellStyle name="Comma 2 2 3 3 2 3 3 3 2" xfId="12913" xr:uid="{743A7780-F079-4AA1-B9FB-4EFB212908DB}"/>
    <cellStyle name="Comma 2 2 3 3 2 3 3 3 2 2" xfId="28273" xr:uid="{BCE10204-5128-493A-86C2-2416F9BF7742}"/>
    <cellStyle name="Comma 2 2 3 3 2 3 3 3 3" xfId="20593" xr:uid="{2E742EEB-E954-480C-96FD-280BC463C7CE}"/>
    <cellStyle name="Comma 2 2 3 3 2 3 3 4" xfId="9073" xr:uid="{6236EB06-DC18-40B5-BF84-AC5F2C4B7564}"/>
    <cellStyle name="Comma 2 2 3 3 2 3 3 4 2" xfId="24433" xr:uid="{91D324A2-1B3C-4EFC-BB80-E0700A3F6995}"/>
    <cellStyle name="Comma 2 2 3 3 2 3 3 5" xfId="16753" xr:uid="{270440D1-58A4-4027-AA5E-0216F0C3B13F}"/>
    <cellStyle name="Comma 2 2 3 3 2 3 4" xfId="2353" xr:uid="{50DC9441-3D51-433C-9F3C-5DF9AB06CE0F}"/>
    <cellStyle name="Comma 2 2 3 3 2 3 4 2" xfId="6193" xr:uid="{245B3DFD-AD3A-4203-9B4A-433A1729ED48}"/>
    <cellStyle name="Comma 2 2 3 3 2 3 4 2 2" xfId="13873" xr:uid="{3C927E00-D4F5-4E1C-B23E-34D3AD52876A}"/>
    <cellStyle name="Comma 2 2 3 3 2 3 4 2 2 2" xfId="29233" xr:uid="{332AE608-D5D1-4FCB-A2B5-8DCB38A1FE76}"/>
    <cellStyle name="Comma 2 2 3 3 2 3 4 2 3" xfId="21553" xr:uid="{2A2E57D1-B94E-4951-9B5A-1772512589E8}"/>
    <cellStyle name="Comma 2 2 3 3 2 3 4 3" xfId="10033" xr:uid="{43CE1C23-E03D-494A-BAB8-D1369240A625}"/>
    <cellStyle name="Comma 2 2 3 3 2 3 4 3 2" xfId="25393" xr:uid="{2E34F482-F983-4729-B063-1A6CC8CEBE4E}"/>
    <cellStyle name="Comma 2 2 3 3 2 3 4 4" xfId="17713" xr:uid="{0D0179C9-0E1A-467D-8526-DA9C7EA230A8}"/>
    <cellStyle name="Comma 2 2 3 3 2 3 5" xfId="4273" xr:uid="{562C349E-2D6F-4DBD-B18A-C5AD4EFC2978}"/>
    <cellStyle name="Comma 2 2 3 3 2 3 5 2" xfId="11953" xr:uid="{51B1C277-EA56-4EBC-A8C3-FBE43C7BF47F}"/>
    <cellStyle name="Comma 2 2 3 3 2 3 5 2 2" xfId="27313" xr:uid="{CF4A365C-BDE4-4791-A683-18249F8E8345}"/>
    <cellStyle name="Comma 2 2 3 3 2 3 5 3" xfId="19633" xr:uid="{304BFD85-C3FC-4B4E-9DBF-E1A3D636498C}"/>
    <cellStyle name="Comma 2 2 3 3 2 3 6" xfId="8113" xr:uid="{99944C0F-65CC-4B43-A579-EB0F62A905FF}"/>
    <cellStyle name="Comma 2 2 3 3 2 3 6 2" xfId="23473" xr:uid="{DD2F93EA-9B8E-4727-BAEA-3AFF00490571}"/>
    <cellStyle name="Comma 2 2 3 3 2 3 7" xfId="15793" xr:uid="{026FDB35-9165-41D5-9514-B2BAC548D516}"/>
    <cellStyle name="Comma 2 2 3 3 2 4" xfId="673" xr:uid="{B5AC3AF6-9737-4E14-9049-51561064DC9E}"/>
    <cellStyle name="Comma 2 2 3 3 2 4 2" xfId="1633" xr:uid="{A89222A0-1842-46FA-A46B-95B9A975BEED}"/>
    <cellStyle name="Comma 2 2 3 3 2 4 2 2" xfId="3553" xr:uid="{54867F1D-7456-4759-8D4E-81FE3616425E}"/>
    <cellStyle name="Comma 2 2 3 3 2 4 2 2 2" xfId="7393" xr:uid="{4C49C2FB-EF78-4EDF-9558-6AB807B14574}"/>
    <cellStyle name="Comma 2 2 3 3 2 4 2 2 2 2" xfId="15073" xr:uid="{9B13BF6F-521C-495E-985B-10148F70DB1D}"/>
    <cellStyle name="Comma 2 2 3 3 2 4 2 2 2 2 2" xfId="30433" xr:uid="{71F20F35-5473-42C1-B400-E090D3D695B6}"/>
    <cellStyle name="Comma 2 2 3 3 2 4 2 2 2 3" xfId="22753" xr:uid="{5C7DE06C-D0A7-44C7-85D0-38C2992DF0F3}"/>
    <cellStyle name="Comma 2 2 3 3 2 4 2 2 3" xfId="11233" xr:uid="{D4EAAC18-79C7-4873-A376-5CBE0BEDBDC9}"/>
    <cellStyle name="Comma 2 2 3 3 2 4 2 2 3 2" xfId="26593" xr:uid="{22CC2B5D-CA15-4619-B8E1-44AF0A5AC90C}"/>
    <cellStyle name="Comma 2 2 3 3 2 4 2 2 4" xfId="18913" xr:uid="{03596563-9860-4501-8F17-458DD31DFD27}"/>
    <cellStyle name="Comma 2 2 3 3 2 4 2 3" xfId="5473" xr:uid="{5C0FCFE8-419F-4DE0-A065-BD727017D7E5}"/>
    <cellStyle name="Comma 2 2 3 3 2 4 2 3 2" xfId="13153" xr:uid="{9133B4DF-191A-42BC-87EE-C8ABBE15BE75}"/>
    <cellStyle name="Comma 2 2 3 3 2 4 2 3 2 2" xfId="28513" xr:uid="{A7935858-21CE-450D-B1A0-34C11935CD48}"/>
    <cellStyle name="Comma 2 2 3 3 2 4 2 3 3" xfId="20833" xr:uid="{DAFD97DD-5A12-4A60-BA6F-5F6260E3B622}"/>
    <cellStyle name="Comma 2 2 3 3 2 4 2 4" xfId="9313" xr:uid="{CF439ED4-5A49-434A-8E21-4B0D4B25BBAD}"/>
    <cellStyle name="Comma 2 2 3 3 2 4 2 4 2" xfId="24673" xr:uid="{88AE26D4-ACEB-4F55-8814-65D0E15EF375}"/>
    <cellStyle name="Comma 2 2 3 3 2 4 2 5" xfId="16993" xr:uid="{FFDA5E5B-F472-4FAB-BB26-6C39D383690C}"/>
    <cellStyle name="Comma 2 2 3 3 2 4 3" xfId="2593" xr:uid="{6C60D7C6-A9CD-427B-A9CF-399632D36327}"/>
    <cellStyle name="Comma 2 2 3 3 2 4 3 2" xfId="6433" xr:uid="{932859C8-727E-45F8-BE47-8B69879111CB}"/>
    <cellStyle name="Comma 2 2 3 3 2 4 3 2 2" xfId="14113" xr:uid="{88CAFCBC-6F1B-46C0-8475-6182C53BDE59}"/>
    <cellStyle name="Comma 2 2 3 3 2 4 3 2 2 2" xfId="29473" xr:uid="{81BD7020-FEC4-4EF8-8FF2-11306876AF9B}"/>
    <cellStyle name="Comma 2 2 3 3 2 4 3 2 3" xfId="21793" xr:uid="{547D5632-0394-4BC7-BE4F-CA1798AF3339}"/>
    <cellStyle name="Comma 2 2 3 3 2 4 3 3" xfId="10273" xr:uid="{BD663773-5F80-4506-A2C3-F4735D0DA5CB}"/>
    <cellStyle name="Comma 2 2 3 3 2 4 3 3 2" xfId="25633" xr:uid="{DDDBD961-E949-4CD6-A6E0-82892785AE79}"/>
    <cellStyle name="Comma 2 2 3 3 2 4 3 4" xfId="17953" xr:uid="{A4C4FF5D-8284-4480-A09A-270710CF1083}"/>
    <cellStyle name="Comma 2 2 3 3 2 4 4" xfId="4513" xr:uid="{0ED0D012-8ED8-4743-9A4F-0BD0B5F4D967}"/>
    <cellStyle name="Comma 2 2 3 3 2 4 4 2" xfId="12193" xr:uid="{F5F9073D-9FC7-4EF5-9CDA-AB3408F66F0E}"/>
    <cellStyle name="Comma 2 2 3 3 2 4 4 2 2" xfId="27553" xr:uid="{E3221064-3F53-40D6-BE7C-BF6E1D5BB7F5}"/>
    <cellStyle name="Comma 2 2 3 3 2 4 4 3" xfId="19873" xr:uid="{B1BC9483-5E95-400B-8254-C8ABE5F9CE04}"/>
    <cellStyle name="Comma 2 2 3 3 2 4 5" xfId="8353" xr:uid="{088A0BA9-F527-4F52-87FE-093BB2700A7D}"/>
    <cellStyle name="Comma 2 2 3 3 2 4 5 2" xfId="23713" xr:uid="{09C91AF9-F3CF-4444-B08C-FB4C79EED6B3}"/>
    <cellStyle name="Comma 2 2 3 3 2 4 6" xfId="16033" xr:uid="{D724105D-8B12-494F-9255-E8AEDB938EA3}"/>
    <cellStyle name="Comma 2 2 3 3 2 5" xfId="1153" xr:uid="{618AB944-6C2F-406B-86C7-B0DAE7E53871}"/>
    <cellStyle name="Comma 2 2 3 3 2 5 2" xfId="3073" xr:uid="{E975478F-7860-4EDD-9B9A-78DDD1320E8D}"/>
    <cellStyle name="Comma 2 2 3 3 2 5 2 2" xfId="6913" xr:uid="{C895FF1B-383C-49F7-B741-6DD48E1DD676}"/>
    <cellStyle name="Comma 2 2 3 3 2 5 2 2 2" xfId="14593" xr:uid="{760D2F54-5158-4585-BB22-94850410DE69}"/>
    <cellStyle name="Comma 2 2 3 3 2 5 2 2 2 2" xfId="29953" xr:uid="{D955300E-B885-4311-AFCA-EF4F5A43183F}"/>
    <cellStyle name="Comma 2 2 3 3 2 5 2 2 3" xfId="22273" xr:uid="{0A14B38B-B04C-4B65-91BB-A0B1B36CAC37}"/>
    <cellStyle name="Comma 2 2 3 3 2 5 2 3" xfId="10753" xr:uid="{34414D25-D485-4B3F-AF61-3E87132AD5B1}"/>
    <cellStyle name="Comma 2 2 3 3 2 5 2 3 2" xfId="26113" xr:uid="{F09B8070-CF0A-4FB9-8048-BEF0F8747D0D}"/>
    <cellStyle name="Comma 2 2 3 3 2 5 2 4" xfId="18433" xr:uid="{6DEC6B69-6EFC-41DE-97DB-C0A9FC4537C3}"/>
    <cellStyle name="Comma 2 2 3 3 2 5 3" xfId="4993" xr:uid="{29AC801E-4E51-492F-944C-C6291D0670EE}"/>
    <cellStyle name="Comma 2 2 3 3 2 5 3 2" xfId="12673" xr:uid="{9E7CC8E5-0C05-4CA2-BDA3-6AD054FD843C}"/>
    <cellStyle name="Comma 2 2 3 3 2 5 3 2 2" xfId="28033" xr:uid="{073A2F9D-F3E2-4049-AAB5-634BDB3C3116}"/>
    <cellStyle name="Comma 2 2 3 3 2 5 3 3" xfId="20353" xr:uid="{3270C13B-BE36-4A16-8A6D-775544C78C17}"/>
    <cellStyle name="Comma 2 2 3 3 2 5 4" xfId="8833" xr:uid="{56EBF523-F284-48D5-B23E-DF133441246B}"/>
    <cellStyle name="Comma 2 2 3 3 2 5 4 2" xfId="24193" xr:uid="{16FAF329-4720-4602-8366-D9E2E6AE172D}"/>
    <cellStyle name="Comma 2 2 3 3 2 5 5" xfId="16513" xr:uid="{3ED77A57-0084-4997-87DD-9B69ED38B3D0}"/>
    <cellStyle name="Comma 2 2 3 3 2 6" xfId="2113" xr:uid="{420A92D2-9C8A-41E4-99A1-BEB5EC5D389C}"/>
    <cellStyle name="Comma 2 2 3 3 2 6 2" xfId="5953" xr:uid="{6624A330-0E52-4D07-8163-B119EE9A7838}"/>
    <cellStyle name="Comma 2 2 3 3 2 6 2 2" xfId="13633" xr:uid="{976F9BAC-6BFC-4F53-9E1C-3775766C6159}"/>
    <cellStyle name="Comma 2 2 3 3 2 6 2 2 2" xfId="28993" xr:uid="{798B2BE1-DF70-4D6F-9A05-853A860F2964}"/>
    <cellStyle name="Comma 2 2 3 3 2 6 2 3" xfId="21313" xr:uid="{7E764504-CCA1-4488-89EB-83316E669586}"/>
    <cellStyle name="Comma 2 2 3 3 2 6 3" xfId="9793" xr:uid="{1757BE20-C51A-40A5-BB23-482FD8453523}"/>
    <cellStyle name="Comma 2 2 3 3 2 6 3 2" xfId="25153" xr:uid="{C3064DFD-68E8-44D5-A3B4-69E642E17BB9}"/>
    <cellStyle name="Comma 2 2 3 3 2 6 4" xfId="17473" xr:uid="{A7D497E9-0BA8-4ABB-9226-1E3A94E5BDAB}"/>
    <cellStyle name="Comma 2 2 3 3 2 7" xfId="4033" xr:uid="{53EE0698-AFAF-4A1F-8986-5918D57514C0}"/>
    <cellStyle name="Comma 2 2 3 3 2 7 2" xfId="11713" xr:uid="{32CD7B81-3B53-4B76-A241-DD2AB4B23A37}"/>
    <cellStyle name="Comma 2 2 3 3 2 7 2 2" xfId="27073" xr:uid="{6AE2464D-109C-4BF9-9A1E-88FB16F49574}"/>
    <cellStyle name="Comma 2 2 3 3 2 7 3" xfId="19393" xr:uid="{2FDA354A-9BF2-4DFF-8148-CAD80C59D5C5}"/>
    <cellStyle name="Comma 2 2 3 3 2 8" xfId="7873" xr:uid="{D3690E63-F7AD-4D9E-A57F-35B41DD18128}"/>
    <cellStyle name="Comma 2 2 3 3 2 8 2" xfId="23233" xr:uid="{455AB82D-DE3D-40CC-AF15-B68E6B23CE28}"/>
    <cellStyle name="Comma 2 2 3 3 2 9" xfId="15553" xr:uid="{404730CB-4134-44CA-9723-928426A162A2}"/>
    <cellStyle name="Comma 2 2 3 3 3" xfId="253" xr:uid="{E4852C93-1914-48BE-BAE9-74E3DFB3F19A}"/>
    <cellStyle name="Comma 2 2 3 3 3 2" xfId="493" xr:uid="{109DF41A-FDBE-4977-BD65-0D7ED95BAB9E}"/>
    <cellStyle name="Comma 2 2 3 3 3 2 2" xfId="973" xr:uid="{4A195C8A-3B6F-41F4-9B3C-38D8DBB56E19}"/>
    <cellStyle name="Comma 2 2 3 3 3 2 2 2" xfId="1933" xr:uid="{276D6FD4-16FE-44FC-8F81-84068C0FB4B0}"/>
    <cellStyle name="Comma 2 2 3 3 3 2 2 2 2" xfId="3853" xr:uid="{2738F3A7-02F4-471E-8B89-0F6B604E1945}"/>
    <cellStyle name="Comma 2 2 3 3 3 2 2 2 2 2" xfId="7693" xr:uid="{F7D2EFB8-566F-471F-A625-746CB4BFF5F3}"/>
    <cellStyle name="Comma 2 2 3 3 3 2 2 2 2 2 2" xfId="15373" xr:uid="{AE38913F-328C-48EA-A030-C8C5E81DC675}"/>
    <cellStyle name="Comma 2 2 3 3 3 2 2 2 2 2 2 2" xfId="30733" xr:uid="{CE9508E8-AD5B-4E95-A015-C4BFCAD9D896}"/>
    <cellStyle name="Comma 2 2 3 3 3 2 2 2 2 2 3" xfId="23053" xr:uid="{C004EA9E-9A16-4332-8FA4-64EF0E7A8115}"/>
    <cellStyle name="Comma 2 2 3 3 3 2 2 2 2 3" xfId="11533" xr:uid="{1CF5A47A-8A5E-4381-AFA0-1505A5ED52BB}"/>
    <cellStyle name="Comma 2 2 3 3 3 2 2 2 2 3 2" xfId="26893" xr:uid="{BA678B09-E6C2-4DFE-9123-A5FF36AD826C}"/>
    <cellStyle name="Comma 2 2 3 3 3 2 2 2 2 4" xfId="19213" xr:uid="{E8FF10A3-DBEE-4F58-A7EE-DD3A7F537A24}"/>
    <cellStyle name="Comma 2 2 3 3 3 2 2 2 3" xfId="5773" xr:uid="{D12A573D-3116-465E-A911-D388492FCB84}"/>
    <cellStyle name="Comma 2 2 3 3 3 2 2 2 3 2" xfId="13453" xr:uid="{AF7FDAE1-4C8A-457F-9074-411B2F351171}"/>
    <cellStyle name="Comma 2 2 3 3 3 2 2 2 3 2 2" xfId="28813" xr:uid="{61F7AA75-5892-49B9-951F-FF62C4F1CC81}"/>
    <cellStyle name="Comma 2 2 3 3 3 2 2 2 3 3" xfId="21133" xr:uid="{D95DB5A0-7047-4E01-A632-480DB3798E0A}"/>
    <cellStyle name="Comma 2 2 3 3 3 2 2 2 4" xfId="9613" xr:uid="{2A38FF6E-9BF4-426D-859E-CD18CE623CCF}"/>
    <cellStyle name="Comma 2 2 3 3 3 2 2 2 4 2" xfId="24973" xr:uid="{8001A8A4-FA45-4233-B12C-743A7934A43F}"/>
    <cellStyle name="Comma 2 2 3 3 3 2 2 2 5" xfId="17293" xr:uid="{EF78879A-A820-4600-88B8-4E562B80BB19}"/>
    <cellStyle name="Comma 2 2 3 3 3 2 2 3" xfId="2893" xr:uid="{0980ABF4-DA00-420D-8D75-BCCCC13354A4}"/>
    <cellStyle name="Comma 2 2 3 3 3 2 2 3 2" xfId="6733" xr:uid="{9CF368EF-DDBB-466F-ABEE-E2C39350F86A}"/>
    <cellStyle name="Comma 2 2 3 3 3 2 2 3 2 2" xfId="14413" xr:uid="{786F8FAD-B3B1-4BBF-828A-21EB796DA354}"/>
    <cellStyle name="Comma 2 2 3 3 3 2 2 3 2 2 2" xfId="29773" xr:uid="{E1DF2D42-279E-4B3F-8A83-C8B3F408D985}"/>
    <cellStyle name="Comma 2 2 3 3 3 2 2 3 2 3" xfId="22093" xr:uid="{E8FE11D6-1214-4D9B-B89E-3ACB72F0CD0C}"/>
    <cellStyle name="Comma 2 2 3 3 3 2 2 3 3" xfId="10573" xr:uid="{4CFF4723-FF1A-4609-B2B9-09FE84FE2AE2}"/>
    <cellStyle name="Comma 2 2 3 3 3 2 2 3 3 2" xfId="25933" xr:uid="{0640D891-84D6-49BE-A894-403A4D4EA3EE}"/>
    <cellStyle name="Comma 2 2 3 3 3 2 2 3 4" xfId="18253" xr:uid="{74C85313-68B7-492D-A2AE-71BC084C74A2}"/>
    <cellStyle name="Comma 2 2 3 3 3 2 2 4" xfId="4813" xr:uid="{0801228B-B0D5-4C64-9D9E-6B7AD21E87AF}"/>
    <cellStyle name="Comma 2 2 3 3 3 2 2 4 2" xfId="12493" xr:uid="{BFCEE364-5BF6-48D8-A86F-8C770E96D745}"/>
    <cellStyle name="Comma 2 2 3 3 3 2 2 4 2 2" xfId="27853" xr:uid="{844DED15-3F3B-454C-B7EC-1DAC948263B6}"/>
    <cellStyle name="Comma 2 2 3 3 3 2 2 4 3" xfId="20173" xr:uid="{2F15CF6F-4C3A-4F97-A135-94F79E210BEC}"/>
    <cellStyle name="Comma 2 2 3 3 3 2 2 5" xfId="8653" xr:uid="{ABA85D74-B14D-4115-A559-F414741E8391}"/>
    <cellStyle name="Comma 2 2 3 3 3 2 2 5 2" xfId="24013" xr:uid="{3DAC6036-A97F-4C15-997A-D4DDFAF152FB}"/>
    <cellStyle name="Comma 2 2 3 3 3 2 2 6" xfId="16333" xr:uid="{441CB56F-AE0F-41FD-8A51-6F7FEA3AD783}"/>
    <cellStyle name="Comma 2 2 3 3 3 2 3" xfId="1453" xr:uid="{89FC5856-B8A6-45D2-B436-61FB3821B89D}"/>
    <cellStyle name="Comma 2 2 3 3 3 2 3 2" xfId="3373" xr:uid="{1A580C03-457B-4379-B610-381282205B39}"/>
    <cellStyle name="Comma 2 2 3 3 3 2 3 2 2" xfId="7213" xr:uid="{61E82E95-A3AD-4895-A330-439D4B3327D2}"/>
    <cellStyle name="Comma 2 2 3 3 3 2 3 2 2 2" xfId="14893" xr:uid="{C442744F-C81A-4E60-B9B7-A07BC1CDBD3F}"/>
    <cellStyle name="Comma 2 2 3 3 3 2 3 2 2 2 2" xfId="30253" xr:uid="{ADE909EF-A1E3-46AC-B9C5-70FB9B1C3BEE}"/>
    <cellStyle name="Comma 2 2 3 3 3 2 3 2 2 3" xfId="22573" xr:uid="{E7075084-C294-488B-A52C-E35C542B085C}"/>
    <cellStyle name="Comma 2 2 3 3 3 2 3 2 3" xfId="11053" xr:uid="{5C994F7D-226C-4B51-B018-AF0F506E6EBE}"/>
    <cellStyle name="Comma 2 2 3 3 3 2 3 2 3 2" xfId="26413" xr:uid="{58D930CC-556A-4B5F-B069-8F17B595E40B}"/>
    <cellStyle name="Comma 2 2 3 3 3 2 3 2 4" xfId="18733" xr:uid="{224713FC-D58B-4AC0-BCCD-F3976BE5C8BE}"/>
    <cellStyle name="Comma 2 2 3 3 3 2 3 3" xfId="5293" xr:uid="{BA79AD0B-6219-467E-9E2D-F2CDCC761D8C}"/>
    <cellStyle name="Comma 2 2 3 3 3 2 3 3 2" xfId="12973" xr:uid="{CF2FC9AC-E4D4-4098-9AE7-139FD9B6D6A5}"/>
    <cellStyle name="Comma 2 2 3 3 3 2 3 3 2 2" xfId="28333" xr:uid="{EBC6D075-A83E-4808-86A5-F046D29062D1}"/>
    <cellStyle name="Comma 2 2 3 3 3 2 3 3 3" xfId="20653" xr:uid="{69E106C1-ADEF-4C95-B5E4-A2DA2174FD47}"/>
    <cellStyle name="Comma 2 2 3 3 3 2 3 4" xfId="9133" xr:uid="{B3B2A1FB-1984-47C2-BB60-F535B7E791F4}"/>
    <cellStyle name="Comma 2 2 3 3 3 2 3 4 2" xfId="24493" xr:uid="{EECC9845-D675-46E8-9ED9-3683AEFFF2DD}"/>
    <cellStyle name="Comma 2 2 3 3 3 2 3 5" xfId="16813" xr:uid="{0265B711-8837-41B0-B4BE-1B1AD65E0DDE}"/>
    <cellStyle name="Comma 2 2 3 3 3 2 4" xfId="2413" xr:uid="{638BD3A4-45B9-4D44-9DC3-C24A6EEB65D5}"/>
    <cellStyle name="Comma 2 2 3 3 3 2 4 2" xfId="6253" xr:uid="{6E1D35D7-2C1F-432E-8FF6-C2085653A48A}"/>
    <cellStyle name="Comma 2 2 3 3 3 2 4 2 2" xfId="13933" xr:uid="{4E46A71E-0832-4F9D-96F2-6C167F8F040C}"/>
    <cellStyle name="Comma 2 2 3 3 3 2 4 2 2 2" xfId="29293" xr:uid="{42AA9A18-8910-49F4-9A5B-598232AFA7E6}"/>
    <cellStyle name="Comma 2 2 3 3 3 2 4 2 3" xfId="21613" xr:uid="{61A3E005-5648-4EA0-A5D6-0CAA8E5DD755}"/>
    <cellStyle name="Comma 2 2 3 3 3 2 4 3" xfId="10093" xr:uid="{6BAAAE6A-56D2-413C-9892-C9BAAF448A2C}"/>
    <cellStyle name="Comma 2 2 3 3 3 2 4 3 2" xfId="25453" xr:uid="{1FCB0CB2-4644-43C5-AE54-2C72CE2A7DE7}"/>
    <cellStyle name="Comma 2 2 3 3 3 2 4 4" xfId="17773" xr:uid="{BE66D31B-DF77-4A94-9683-A1BA88330A6A}"/>
    <cellStyle name="Comma 2 2 3 3 3 2 5" xfId="4333" xr:uid="{9A88AD39-A1DE-435D-8CE0-3B0095257F2C}"/>
    <cellStyle name="Comma 2 2 3 3 3 2 5 2" xfId="12013" xr:uid="{03EA3DED-B014-45CE-B16F-77D0040FF58D}"/>
    <cellStyle name="Comma 2 2 3 3 3 2 5 2 2" xfId="27373" xr:uid="{C1BCA7FA-2B97-461D-B77B-A610A3B874FF}"/>
    <cellStyle name="Comma 2 2 3 3 3 2 5 3" xfId="19693" xr:uid="{8AA6E194-2860-4895-9C29-E46C09846AEF}"/>
    <cellStyle name="Comma 2 2 3 3 3 2 6" xfId="8173" xr:uid="{4B84C016-F73F-4AE3-ACF2-FC7C670A9089}"/>
    <cellStyle name="Comma 2 2 3 3 3 2 6 2" xfId="23533" xr:uid="{4F4E531F-F401-400D-A058-50FE7AFF5C6E}"/>
    <cellStyle name="Comma 2 2 3 3 3 2 7" xfId="15853" xr:uid="{84265F63-F9CD-4300-8CA6-04DA3FA11FEE}"/>
    <cellStyle name="Comma 2 2 3 3 3 3" xfId="733" xr:uid="{104E009B-0CBA-488E-9BC9-B438813C9AA6}"/>
    <cellStyle name="Comma 2 2 3 3 3 3 2" xfId="1693" xr:uid="{07B3596C-B131-4D54-97DF-C7FDBF268C60}"/>
    <cellStyle name="Comma 2 2 3 3 3 3 2 2" xfId="3613" xr:uid="{3138AEED-8A4C-47CF-B2A6-0A7684BCFF6F}"/>
    <cellStyle name="Comma 2 2 3 3 3 3 2 2 2" xfId="7453" xr:uid="{0E1A4DC2-561C-4B91-A71E-17B5024CDD29}"/>
    <cellStyle name="Comma 2 2 3 3 3 3 2 2 2 2" xfId="15133" xr:uid="{8DE1BB46-57FA-479B-96F2-7DFE44C3539F}"/>
    <cellStyle name="Comma 2 2 3 3 3 3 2 2 2 2 2" xfId="30493" xr:uid="{1B424D37-18EA-4549-8D35-2C2BAB7C7FE3}"/>
    <cellStyle name="Comma 2 2 3 3 3 3 2 2 2 3" xfId="22813" xr:uid="{F8AB1627-9E51-4F81-8259-00C47DD3BDAE}"/>
    <cellStyle name="Comma 2 2 3 3 3 3 2 2 3" xfId="11293" xr:uid="{21C7917D-083D-4B60-A3BD-E05B8420D03D}"/>
    <cellStyle name="Comma 2 2 3 3 3 3 2 2 3 2" xfId="26653" xr:uid="{F057527E-2814-406B-BD3A-40EDE758D499}"/>
    <cellStyle name="Comma 2 2 3 3 3 3 2 2 4" xfId="18973" xr:uid="{B0319154-E5FE-48BB-9A91-D04A3C311121}"/>
    <cellStyle name="Comma 2 2 3 3 3 3 2 3" xfId="5533" xr:uid="{E9CA2B85-9067-4982-9E3C-FA4C2835F6B8}"/>
    <cellStyle name="Comma 2 2 3 3 3 3 2 3 2" xfId="13213" xr:uid="{A4A2C9D6-837D-4886-85B1-9F530E75E8D6}"/>
    <cellStyle name="Comma 2 2 3 3 3 3 2 3 2 2" xfId="28573" xr:uid="{F660C628-6533-4654-B5FD-3FE677050590}"/>
    <cellStyle name="Comma 2 2 3 3 3 3 2 3 3" xfId="20893" xr:uid="{92C3F442-91E9-4CB8-AC14-B26419CB0301}"/>
    <cellStyle name="Comma 2 2 3 3 3 3 2 4" xfId="9373" xr:uid="{E288C5EF-BBB9-4216-A2ED-5B2113D2BAF8}"/>
    <cellStyle name="Comma 2 2 3 3 3 3 2 4 2" xfId="24733" xr:uid="{98FA041F-2A16-435E-B62E-66756CB49DD3}"/>
    <cellStyle name="Comma 2 2 3 3 3 3 2 5" xfId="17053" xr:uid="{E5C16C9D-5041-4432-8250-174726788763}"/>
    <cellStyle name="Comma 2 2 3 3 3 3 3" xfId="2653" xr:uid="{D4AB2728-B8EB-40B7-9FC3-071B139A5ED6}"/>
    <cellStyle name="Comma 2 2 3 3 3 3 3 2" xfId="6493" xr:uid="{FC6436F0-1685-425A-BB65-60AA0EACDEF7}"/>
    <cellStyle name="Comma 2 2 3 3 3 3 3 2 2" xfId="14173" xr:uid="{091EB5B1-39FE-481D-9417-8DA846CED561}"/>
    <cellStyle name="Comma 2 2 3 3 3 3 3 2 2 2" xfId="29533" xr:uid="{1E3C51CD-0692-4525-B28F-DE24519A4285}"/>
    <cellStyle name="Comma 2 2 3 3 3 3 3 2 3" xfId="21853" xr:uid="{9B3C2FD1-798F-402B-8D7D-D28BF7FABD16}"/>
    <cellStyle name="Comma 2 2 3 3 3 3 3 3" xfId="10333" xr:uid="{E7B54B0F-74AC-425F-AB1A-101E3B4BE25E}"/>
    <cellStyle name="Comma 2 2 3 3 3 3 3 3 2" xfId="25693" xr:uid="{830D40F3-0338-46FD-98E1-06CB239014B1}"/>
    <cellStyle name="Comma 2 2 3 3 3 3 3 4" xfId="18013" xr:uid="{C4110B2F-434F-4A3B-AA2E-5A740D0ABDE8}"/>
    <cellStyle name="Comma 2 2 3 3 3 3 4" xfId="4573" xr:uid="{DB221292-AAEC-466D-967B-5D30B335DEC2}"/>
    <cellStyle name="Comma 2 2 3 3 3 3 4 2" xfId="12253" xr:uid="{23933F89-8CDE-49E3-8AC5-3A2D9861DF59}"/>
    <cellStyle name="Comma 2 2 3 3 3 3 4 2 2" xfId="27613" xr:uid="{01755CC8-81D6-42A4-A747-12592DB0E0D5}"/>
    <cellStyle name="Comma 2 2 3 3 3 3 4 3" xfId="19933" xr:uid="{A49F710B-602E-4235-B49D-DD948DC9EEC6}"/>
    <cellStyle name="Comma 2 2 3 3 3 3 5" xfId="8413" xr:uid="{2B1F767E-6E2A-432B-8846-5A30D9ACCB99}"/>
    <cellStyle name="Comma 2 2 3 3 3 3 5 2" xfId="23773" xr:uid="{18044127-5EC4-4696-A750-5C6C260B3CD2}"/>
    <cellStyle name="Comma 2 2 3 3 3 3 6" xfId="16093" xr:uid="{D30A915F-450C-429F-AAF9-AFC2DA542D23}"/>
    <cellStyle name="Comma 2 2 3 3 3 4" xfId="1213" xr:uid="{370D12D7-C75C-4931-A0AD-D225FD660922}"/>
    <cellStyle name="Comma 2 2 3 3 3 4 2" xfId="3133" xr:uid="{41F0EEC7-879F-4680-87A7-2DF7AC05DBBC}"/>
    <cellStyle name="Comma 2 2 3 3 3 4 2 2" xfId="6973" xr:uid="{224FD4E1-F3A3-44F2-B739-7D0BCD3BE4ED}"/>
    <cellStyle name="Comma 2 2 3 3 3 4 2 2 2" xfId="14653" xr:uid="{8BB72058-B00A-484D-91F3-3A03E5E40401}"/>
    <cellStyle name="Comma 2 2 3 3 3 4 2 2 2 2" xfId="30013" xr:uid="{331D9DC9-78E1-4A77-9F87-191361B9DF97}"/>
    <cellStyle name="Comma 2 2 3 3 3 4 2 2 3" xfId="22333" xr:uid="{5D173BC9-343F-462B-AC32-091676046213}"/>
    <cellStyle name="Comma 2 2 3 3 3 4 2 3" xfId="10813" xr:uid="{5CFD0B74-05F7-4E0E-A104-256AA59349E4}"/>
    <cellStyle name="Comma 2 2 3 3 3 4 2 3 2" xfId="26173" xr:uid="{F2203863-423E-4500-9D4D-222640F78F7B}"/>
    <cellStyle name="Comma 2 2 3 3 3 4 2 4" xfId="18493" xr:uid="{E71B26F9-B8EA-4DF6-8808-932CAC247E2E}"/>
    <cellStyle name="Comma 2 2 3 3 3 4 3" xfId="5053" xr:uid="{74C9BB2E-6FE9-40D8-9882-E474CB544061}"/>
    <cellStyle name="Comma 2 2 3 3 3 4 3 2" xfId="12733" xr:uid="{009C1AA5-BA27-4C31-BD4C-382280266449}"/>
    <cellStyle name="Comma 2 2 3 3 3 4 3 2 2" xfId="28093" xr:uid="{44D6C9A3-111D-46FE-875E-CDC4A60BCFB0}"/>
    <cellStyle name="Comma 2 2 3 3 3 4 3 3" xfId="20413" xr:uid="{E599A369-7B23-4153-BDCD-EF42EBEDCA3C}"/>
    <cellStyle name="Comma 2 2 3 3 3 4 4" xfId="8893" xr:uid="{A24285A0-8080-4ADA-B92B-162241C79334}"/>
    <cellStyle name="Comma 2 2 3 3 3 4 4 2" xfId="24253" xr:uid="{08C7E9CF-F763-4FF1-8A27-2B6E992CDDA9}"/>
    <cellStyle name="Comma 2 2 3 3 3 4 5" xfId="16573" xr:uid="{BD013C08-619F-4BE8-BAEC-1E6012307F0E}"/>
    <cellStyle name="Comma 2 2 3 3 3 5" xfId="2173" xr:uid="{3BDABECE-82E6-4BB2-A5FD-44676EE88D68}"/>
    <cellStyle name="Comma 2 2 3 3 3 5 2" xfId="6013" xr:uid="{2C5DE822-2ADE-4D0E-90C0-CD444D828715}"/>
    <cellStyle name="Comma 2 2 3 3 3 5 2 2" xfId="13693" xr:uid="{BD51066F-924E-4C90-A209-A9BD5F1F847B}"/>
    <cellStyle name="Comma 2 2 3 3 3 5 2 2 2" xfId="29053" xr:uid="{49BF102A-2DA7-4EC5-A1FB-527775214873}"/>
    <cellStyle name="Comma 2 2 3 3 3 5 2 3" xfId="21373" xr:uid="{A4F3F64B-656F-44A9-ACC0-2CCCDAE01F24}"/>
    <cellStyle name="Comma 2 2 3 3 3 5 3" xfId="9853" xr:uid="{AA172036-D12F-4EB1-991C-9123A66B5D9F}"/>
    <cellStyle name="Comma 2 2 3 3 3 5 3 2" xfId="25213" xr:uid="{21A87D7A-52EE-41CB-9CDE-54DD0944E081}"/>
    <cellStyle name="Comma 2 2 3 3 3 5 4" xfId="17533" xr:uid="{B4769492-2CFC-4325-ACCC-717CFD9BF7A1}"/>
    <cellStyle name="Comma 2 2 3 3 3 6" xfId="4093" xr:uid="{30BD0688-1EF1-4DE6-BD12-66F86B391951}"/>
    <cellStyle name="Comma 2 2 3 3 3 6 2" xfId="11773" xr:uid="{5412A853-A3B8-4E6D-9A0B-A6516E06F1C8}"/>
    <cellStyle name="Comma 2 2 3 3 3 6 2 2" xfId="27133" xr:uid="{F282997F-902E-410D-B580-14377E26A64E}"/>
    <cellStyle name="Comma 2 2 3 3 3 6 3" xfId="19453" xr:uid="{AD6A05E3-D67F-4DE5-ACAB-FFB697BD0FAE}"/>
    <cellStyle name="Comma 2 2 3 3 3 7" xfId="7933" xr:uid="{B1E9B375-AA22-4B1E-B407-8C9C890B003B}"/>
    <cellStyle name="Comma 2 2 3 3 3 7 2" xfId="23293" xr:uid="{F5AC77D8-23D3-46D3-938D-77A067B8D6AD}"/>
    <cellStyle name="Comma 2 2 3 3 3 8" xfId="15613" xr:uid="{959D5750-2117-44AF-941B-D46D437D62B8}"/>
    <cellStyle name="Comma 2 2 3 3 4" xfId="373" xr:uid="{59CFC482-0E10-43CE-8B1E-044D8E97F21E}"/>
    <cellStyle name="Comma 2 2 3 3 4 2" xfId="853" xr:uid="{8A586D5F-710B-47FA-9F7D-A19593629A7D}"/>
    <cellStyle name="Comma 2 2 3 3 4 2 2" xfId="1813" xr:uid="{F3BA28A2-ED6A-425B-B3D3-E01EC4082C65}"/>
    <cellStyle name="Comma 2 2 3 3 4 2 2 2" xfId="3733" xr:uid="{68FF2581-26E7-42CF-B65B-4E7C73A33099}"/>
    <cellStyle name="Comma 2 2 3 3 4 2 2 2 2" xfId="7573" xr:uid="{A547C5B2-524A-4D14-8ECC-414FEE952594}"/>
    <cellStyle name="Comma 2 2 3 3 4 2 2 2 2 2" xfId="15253" xr:uid="{C006DA7D-6682-422B-AB36-01DBC790346A}"/>
    <cellStyle name="Comma 2 2 3 3 4 2 2 2 2 2 2" xfId="30613" xr:uid="{5CA2A9B8-B9CC-4830-B464-C2FAE63328BB}"/>
    <cellStyle name="Comma 2 2 3 3 4 2 2 2 2 3" xfId="22933" xr:uid="{A986D5D1-3F6D-4DE0-BDF5-0CEE5F16CACB}"/>
    <cellStyle name="Comma 2 2 3 3 4 2 2 2 3" xfId="11413" xr:uid="{6E8CCFEA-0DCE-4FA9-B6C7-B9713F4F6726}"/>
    <cellStyle name="Comma 2 2 3 3 4 2 2 2 3 2" xfId="26773" xr:uid="{9BCFB1C8-0F34-4D65-AC71-29528A58D9FD}"/>
    <cellStyle name="Comma 2 2 3 3 4 2 2 2 4" xfId="19093" xr:uid="{057936B7-551E-43B1-8AB9-57626F9161FF}"/>
    <cellStyle name="Comma 2 2 3 3 4 2 2 3" xfId="5653" xr:uid="{9FF35511-78B8-42BB-B8C4-3EF6C8BC382E}"/>
    <cellStyle name="Comma 2 2 3 3 4 2 2 3 2" xfId="13333" xr:uid="{BC3F106B-8048-417F-BCEA-CF16E48A35D2}"/>
    <cellStyle name="Comma 2 2 3 3 4 2 2 3 2 2" xfId="28693" xr:uid="{852F160F-C913-477B-B8C9-90A3C25F5AA7}"/>
    <cellStyle name="Comma 2 2 3 3 4 2 2 3 3" xfId="21013" xr:uid="{DAF5CD89-5FB0-47A9-A7EC-B1B4795CB0F9}"/>
    <cellStyle name="Comma 2 2 3 3 4 2 2 4" xfId="9493" xr:uid="{D9462E8C-140A-401E-A7BC-9BD97CE1DD15}"/>
    <cellStyle name="Comma 2 2 3 3 4 2 2 4 2" xfId="24853" xr:uid="{FA77B4F2-C662-4265-9D9D-1B62BEFFFE6A}"/>
    <cellStyle name="Comma 2 2 3 3 4 2 2 5" xfId="17173" xr:uid="{CC053DC5-8BEA-470D-84CC-C4E7A0B063CC}"/>
    <cellStyle name="Comma 2 2 3 3 4 2 3" xfId="2773" xr:uid="{5A3D8611-16DA-4C8D-94B8-2D2CB529F2AA}"/>
    <cellStyle name="Comma 2 2 3 3 4 2 3 2" xfId="6613" xr:uid="{033D366A-3AF1-464C-9376-31D3D3BA1113}"/>
    <cellStyle name="Comma 2 2 3 3 4 2 3 2 2" xfId="14293" xr:uid="{D16CB786-F2DF-4494-B881-21F7ABC956D9}"/>
    <cellStyle name="Comma 2 2 3 3 4 2 3 2 2 2" xfId="29653" xr:uid="{E4FB40D7-6AA9-4748-8999-E23C8DFC5151}"/>
    <cellStyle name="Comma 2 2 3 3 4 2 3 2 3" xfId="21973" xr:uid="{5850E0B3-CD03-4282-B73B-6EF97ED2B549}"/>
    <cellStyle name="Comma 2 2 3 3 4 2 3 3" xfId="10453" xr:uid="{2226DE6A-61F0-47E3-9FFA-CFC4C5791115}"/>
    <cellStyle name="Comma 2 2 3 3 4 2 3 3 2" xfId="25813" xr:uid="{09EC2B6C-5C38-4830-8AC8-D5579C30A7AB}"/>
    <cellStyle name="Comma 2 2 3 3 4 2 3 4" xfId="18133" xr:uid="{72E0B41C-7312-4B7F-B47B-B60E09815052}"/>
    <cellStyle name="Comma 2 2 3 3 4 2 4" xfId="4693" xr:uid="{9898EADD-D94A-4653-9E8D-68C0863D3D26}"/>
    <cellStyle name="Comma 2 2 3 3 4 2 4 2" xfId="12373" xr:uid="{DA71828F-C6F5-47A0-AB08-030D60D4DE9A}"/>
    <cellStyle name="Comma 2 2 3 3 4 2 4 2 2" xfId="27733" xr:uid="{17DEA093-9A57-47BB-A5A2-BFF741B70284}"/>
    <cellStyle name="Comma 2 2 3 3 4 2 4 3" xfId="20053" xr:uid="{9C5C675D-4C1F-48D1-B241-A49E1365389C}"/>
    <cellStyle name="Comma 2 2 3 3 4 2 5" xfId="8533" xr:uid="{2751088B-921E-4CF3-9027-499C6D70DDF8}"/>
    <cellStyle name="Comma 2 2 3 3 4 2 5 2" xfId="23893" xr:uid="{51C0B743-9838-427D-B1BD-8ED36BC88EF3}"/>
    <cellStyle name="Comma 2 2 3 3 4 2 6" xfId="16213" xr:uid="{0CAA043E-9171-4A40-AFBF-3AF85F5F9B31}"/>
    <cellStyle name="Comma 2 2 3 3 4 3" xfId="1333" xr:uid="{258FFCE8-7801-48D4-B632-D63BB9C39CFB}"/>
    <cellStyle name="Comma 2 2 3 3 4 3 2" xfId="3253" xr:uid="{8069634C-92F9-48F1-B1EC-6F20932B70FB}"/>
    <cellStyle name="Comma 2 2 3 3 4 3 2 2" xfId="7093" xr:uid="{4020D47C-1F9B-424E-8698-8C1D0DFACD0A}"/>
    <cellStyle name="Comma 2 2 3 3 4 3 2 2 2" xfId="14773" xr:uid="{434C9CA2-C6AB-4718-9750-C61D25CBD3B6}"/>
    <cellStyle name="Comma 2 2 3 3 4 3 2 2 2 2" xfId="30133" xr:uid="{BF4EA2F9-8742-47C2-95D5-7DC77C476BC6}"/>
    <cellStyle name="Comma 2 2 3 3 4 3 2 2 3" xfId="22453" xr:uid="{CC615CED-AE79-4250-BD25-A512BC923251}"/>
    <cellStyle name="Comma 2 2 3 3 4 3 2 3" xfId="10933" xr:uid="{F91A114E-ADE8-43E3-A061-578495C6E999}"/>
    <cellStyle name="Comma 2 2 3 3 4 3 2 3 2" xfId="26293" xr:uid="{7769EC2E-C6FE-4E68-B41A-AF895B7B9D56}"/>
    <cellStyle name="Comma 2 2 3 3 4 3 2 4" xfId="18613" xr:uid="{8ADD3FF3-9826-4BF0-9E05-10A9D90C73AC}"/>
    <cellStyle name="Comma 2 2 3 3 4 3 3" xfId="5173" xr:uid="{03D49A87-6F78-4269-AAB9-2D2774442ED4}"/>
    <cellStyle name="Comma 2 2 3 3 4 3 3 2" xfId="12853" xr:uid="{A8C81ECE-91C4-4349-AC2B-DB2FB773561C}"/>
    <cellStyle name="Comma 2 2 3 3 4 3 3 2 2" xfId="28213" xr:uid="{40D78AB8-994C-4237-ACDF-A4C57B295385}"/>
    <cellStyle name="Comma 2 2 3 3 4 3 3 3" xfId="20533" xr:uid="{994EBCDB-955F-4E41-AF64-F53676CF7725}"/>
    <cellStyle name="Comma 2 2 3 3 4 3 4" xfId="9013" xr:uid="{C76138A6-D498-40AF-8622-6B01C64846D2}"/>
    <cellStyle name="Comma 2 2 3 3 4 3 4 2" xfId="24373" xr:uid="{22E2219D-9911-4093-B672-1C972C6BAA32}"/>
    <cellStyle name="Comma 2 2 3 3 4 3 5" xfId="16693" xr:uid="{557412C4-C6FB-4BAE-960A-D850F2532A91}"/>
    <cellStyle name="Comma 2 2 3 3 4 4" xfId="2293" xr:uid="{F94AED3F-F6B7-46F9-B4B9-EB8F02A4EC0F}"/>
    <cellStyle name="Comma 2 2 3 3 4 4 2" xfId="6133" xr:uid="{E9A43EF0-24C6-469A-A992-FA12A44C372E}"/>
    <cellStyle name="Comma 2 2 3 3 4 4 2 2" xfId="13813" xr:uid="{984BB328-ED9D-4EB8-8507-583F823933F3}"/>
    <cellStyle name="Comma 2 2 3 3 4 4 2 2 2" xfId="29173" xr:uid="{42D65669-A64F-46BF-AE2D-0823C0FB5FBC}"/>
    <cellStyle name="Comma 2 2 3 3 4 4 2 3" xfId="21493" xr:uid="{8DD3025C-E560-42A2-B4A8-E51CF20B49D0}"/>
    <cellStyle name="Comma 2 2 3 3 4 4 3" xfId="9973" xr:uid="{CE6A5596-069E-454C-A973-3A6F5902537B}"/>
    <cellStyle name="Comma 2 2 3 3 4 4 3 2" xfId="25333" xr:uid="{D716CC5A-B8DD-4C7F-BE17-30C884613220}"/>
    <cellStyle name="Comma 2 2 3 3 4 4 4" xfId="17653" xr:uid="{49F6BC04-7422-45CE-9F55-EB5FA4379051}"/>
    <cellStyle name="Comma 2 2 3 3 4 5" xfId="4213" xr:uid="{6782BE58-1C50-4F56-ABE1-790459DFAB5D}"/>
    <cellStyle name="Comma 2 2 3 3 4 5 2" xfId="11893" xr:uid="{302A0E70-BB08-4EBB-8701-E846E133ACD4}"/>
    <cellStyle name="Comma 2 2 3 3 4 5 2 2" xfId="27253" xr:uid="{5F2556CE-867C-419F-AF63-8670D14C02F8}"/>
    <cellStyle name="Comma 2 2 3 3 4 5 3" xfId="19573" xr:uid="{3B3BDC20-3FF3-43DA-8617-2152D0C45848}"/>
    <cellStyle name="Comma 2 2 3 3 4 6" xfId="8053" xr:uid="{B649E1A0-0009-4A13-A86B-74189CEA85F9}"/>
    <cellStyle name="Comma 2 2 3 3 4 6 2" xfId="23413" xr:uid="{C4CFC6E8-F1FF-4AB3-943A-0CBC9C02C15D}"/>
    <cellStyle name="Comma 2 2 3 3 4 7" xfId="15733" xr:uid="{5F8BA67D-0081-47A3-9319-DCDD4977DF85}"/>
    <cellStyle name="Comma 2 2 3 3 5" xfId="613" xr:uid="{3B2B0473-632A-45A1-9D69-F65DDBDCDCE8}"/>
    <cellStyle name="Comma 2 2 3 3 5 2" xfId="1573" xr:uid="{A200C70E-C1C2-48FA-9371-55C4B72257EC}"/>
    <cellStyle name="Comma 2 2 3 3 5 2 2" xfId="3493" xr:uid="{B22DA352-112D-415A-A1CA-FD987469BC30}"/>
    <cellStyle name="Comma 2 2 3 3 5 2 2 2" xfId="7333" xr:uid="{3136FC94-D08C-4516-8FD9-D539A99F56EA}"/>
    <cellStyle name="Comma 2 2 3 3 5 2 2 2 2" xfId="15013" xr:uid="{F8494AE4-AF49-40EC-A9DB-F055C3858CA7}"/>
    <cellStyle name="Comma 2 2 3 3 5 2 2 2 2 2" xfId="30373" xr:uid="{9A540EBA-4092-4405-8757-D9BFBC94C10E}"/>
    <cellStyle name="Comma 2 2 3 3 5 2 2 2 3" xfId="22693" xr:uid="{12E014D9-16D5-445A-BC7E-7601F00609DD}"/>
    <cellStyle name="Comma 2 2 3 3 5 2 2 3" xfId="11173" xr:uid="{AB4CBABB-3516-44AB-BD9C-B9450C84765A}"/>
    <cellStyle name="Comma 2 2 3 3 5 2 2 3 2" xfId="26533" xr:uid="{D110A0C6-4C4A-4235-8458-C7382A681133}"/>
    <cellStyle name="Comma 2 2 3 3 5 2 2 4" xfId="18853" xr:uid="{FC459EAE-3DD1-48A3-9AE1-19FFF1FBD8DF}"/>
    <cellStyle name="Comma 2 2 3 3 5 2 3" xfId="5413" xr:uid="{B5031121-7E8F-4086-9AED-EC0F41BB1AE4}"/>
    <cellStyle name="Comma 2 2 3 3 5 2 3 2" xfId="13093" xr:uid="{FEFE6AE0-0B20-474C-957A-D5B19D9D7E9C}"/>
    <cellStyle name="Comma 2 2 3 3 5 2 3 2 2" xfId="28453" xr:uid="{E67A5F12-DF83-44D5-A278-E2A2FAA6A801}"/>
    <cellStyle name="Comma 2 2 3 3 5 2 3 3" xfId="20773" xr:uid="{2D7D9A6C-FCFB-4383-B032-EDBD22BB433E}"/>
    <cellStyle name="Comma 2 2 3 3 5 2 4" xfId="9253" xr:uid="{50F72EB0-6834-4B46-AD8A-D7B3D4E9DF5A}"/>
    <cellStyle name="Comma 2 2 3 3 5 2 4 2" xfId="24613" xr:uid="{E09369BC-F2F5-45EE-B4D1-7F31A3F66761}"/>
    <cellStyle name="Comma 2 2 3 3 5 2 5" xfId="16933" xr:uid="{A10124D2-F218-4D86-8CC7-A6709951A1A8}"/>
    <cellStyle name="Comma 2 2 3 3 5 3" xfId="2533" xr:uid="{69CCE06E-A017-44C5-8410-A5A8633C8F94}"/>
    <cellStyle name="Comma 2 2 3 3 5 3 2" xfId="6373" xr:uid="{65E362F2-A65A-43EB-AEEE-EAA9BBCE91D3}"/>
    <cellStyle name="Comma 2 2 3 3 5 3 2 2" xfId="14053" xr:uid="{D2A92FA1-531D-4FCF-986A-75FE33DC1EC2}"/>
    <cellStyle name="Comma 2 2 3 3 5 3 2 2 2" xfId="29413" xr:uid="{FE2D9A87-D8F5-444F-A804-47065CCA0FB5}"/>
    <cellStyle name="Comma 2 2 3 3 5 3 2 3" xfId="21733" xr:uid="{4A14B49B-1B62-462C-95AF-D938E6797AEB}"/>
    <cellStyle name="Comma 2 2 3 3 5 3 3" xfId="10213" xr:uid="{0B29DF9E-5354-4B79-8194-AFE7A40C488B}"/>
    <cellStyle name="Comma 2 2 3 3 5 3 3 2" xfId="25573" xr:uid="{071CED59-80BD-4AF2-AE03-4DEE4C74759D}"/>
    <cellStyle name="Comma 2 2 3 3 5 3 4" xfId="17893" xr:uid="{8DA340E9-51B3-4E67-8C4D-A519029E5691}"/>
    <cellStyle name="Comma 2 2 3 3 5 4" xfId="4453" xr:uid="{ED1C1291-9D3F-4EAD-B1FE-D30703C51805}"/>
    <cellStyle name="Comma 2 2 3 3 5 4 2" xfId="12133" xr:uid="{A3ACB4EC-8EA4-4049-ABF6-83612F76D78F}"/>
    <cellStyle name="Comma 2 2 3 3 5 4 2 2" xfId="27493" xr:uid="{4CA1FD4B-20E6-4AC9-85C9-C274032316BC}"/>
    <cellStyle name="Comma 2 2 3 3 5 4 3" xfId="19813" xr:uid="{AF564245-A549-4635-BFC5-5FD3116A3C78}"/>
    <cellStyle name="Comma 2 2 3 3 5 5" xfId="8293" xr:uid="{61E09B24-1DBB-4097-B242-C8FD261F773F}"/>
    <cellStyle name="Comma 2 2 3 3 5 5 2" xfId="23653" xr:uid="{6C1B2D66-2569-4861-95F9-8BFE34D9880C}"/>
    <cellStyle name="Comma 2 2 3 3 5 6" xfId="15973" xr:uid="{2F5A8A2E-EFEB-42DD-9471-D61B46AFEFFF}"/>
    <cellStyle name="Comma 2 2 3 3 6" xfId="1093" xr:uid="{6202ED1F-8F4B-42F8-B510-D3B8B9EEB42B}"/>
    <cellStyle name="Comma 2 2 3 3 6 2" xfId="3013" xr:uid="{0FB42519-5CDB-4B01-9526-4F722B595419}"/>
    <cellStyle name="Comma 2 2 3 3 6 2 2" xfId="6853" xr:uid="{C63DCD5E-38D0-447F-8BD6-1CAF28BEF863}"/>
    <cellStyle name="Comma 2 2 3 3 6 2 2 2" xfId="14533" xr:uid="{9517C673-CF9D-4EB5-966B-938AA7D0F217}"/>
    <cellStyle name="Comma 2 2 3 3 6 2 2 2 2" xfId="29893" xr:uid="{5BC00B8E-588C-44F5-B29C-7E6D45FE3F6D}"/>
    <cellStyle name="Comma 2 2 3 3 6 2 2 3" xfId="22213" xr:uid="{171F80E1-7A3C-4124-96F0-DDD1C82BC9A1}"/>
    <cellStyle name="Comma 2 2 3 3 6 2 3" xfId="10693" xr:uid="{98E6874E-39F9-4B73-A15B-B9902B9B159F}"/>
    <cellStyle name="Comma 2 2 3 3 6 2 3 2" xfId="26053" xr:uid="{92ACDFC6-CF80-49AA-B04E-91A6BAFD43DE}"/>
    <cellStyle name="Comma 2 2 3 3 6 2 4" xfId="18373" xr:uid="{373E486D-FFEF-4A2D-9BD6-AD5317D5B3CB}"/>
    <cellStyle name="Comma 2 2 3 3 6 3" xfId="4933" xr:uid="{20B513EC-891B-4360-9A52-D608B32A5537}"/>
    <cellStyle name="Comma 2 2 3 3 6 3 2" xfId="12613" xr:uid="{9B9C0F2D-9986-412D-9642-39B3D2187BB4}"/>
    <cellStyle name="Comma 2 2 3 3 6 3 2 2" xfId="27973" xr:uid="{33F0190C-8C24-4139-B375-84A72717BF67}"/>
    <cellStyle name="Comma 2 2 3 3 6 3 3" xfId="20293" xr:uid="{064334CD-26E1-48CC-BBA6-6AEA7E3B8D61}"/>
    <cellStyle name="Comma 2 2 3 3 6 4" xfId="8773" xr:uid="{265DAB37-E4B7-40EB-BCD9-C5B8B6FE39A4}"/>
    <cellStyle name="Comma 2 2 3 3 6 4 2" xfId="24133" xr:uid="{4A706429-5A80-42EE-AE20-31F211177DC1}"/>
    <cellStyle name="Comma 2 2 3 3 6 5" xfId="16453" xr:uid="{BAF2564C-DAA1-421B-82F2-96113053AB86}"/>
    <cellStyle name="Comma 2 2 3 3 7" xfId="2053" xr:uid="{F648760C-BE06-4982-B715-406D7EABF8B0}"/>
    <cellStyle name="Comma 2 2 3 3 7 2" xfId="5893" xr:uid="{9D564DEA-0730-442C-9C4A-7893209468C5}"/>
    <cellStyle name="Comma 2 2 3 3 7 2 2" xfId="13573" xr:uid="{ABC00C14-030F-4113-B36A-DEAABF7B3458}"/>
    <cellStyle name="Comma 2 2 3 3 7 2 2 2" xfId="28933" xr:uid="{ED540FE1-AABB-4A06-8C63-EEAB3452996C}"/>
    <cellStyle name="Comma 2 2 3 3 7 2 3" xfId="21253" xr:uid="{7B843A06-922C-4377-BFA1-A653B5298CD9}"/>
    <cellStyle name="Comma 2 2 3 3 7 3" xfId="9733" xr:uid="{D1DB763C-EB71-4AE9-AA75-E335EA70A517}"/>
    <cellStyle name="Comma 2 2 3 3 7 3 2" xfId="25093" xr:uid="{E3857855-B37D-4BED-AF27-0806BC7A7B6D}"/>
    <cellStyle name="Comma 2 2 3 3 7 4" xfId="17413" xr:uid="{B22236AB-F7B6-41B3-B866-79A1DE41A6DB}"/>
    <cellStyle name="Comma 2 2 3 3 8" xfId="3973" xr:uid="{3D7D87E1-E8AD-4AD4-9B31-286A28BA558D}"/>
    <cellStyle name="Comma 2 2 3 3 8 2" xfId="11653" xr:uid="{E6B74709-143A-4C7F-AAD2-F015DB39EA4F}"/>
    <cellStyle name="Comma 2 2 3 3 8 2 2" xfId="27013" xr:uid="{CC8A9175-BA4A-4191-9E3F-9C6DFEB4C824}"/>
    <cellStyle name="Comma 2 2 3 3 8 3" xfId="19333" xr:uid="{799298FC-2C03-4EF8-9F36-65CB56911657}"/>
    <cellStyle name="Comma 2 2 3 3 9" xfId="7813" xr:uid="{6330E63A-6187-4292-99A3-E332CAD866CC}"/>
    <cellStyle name="Comma 2 2 3 3 9 2" xfId="23173" xr:uid="{5C846F38-B025-4EF2-8190-41C0847B6732}"/>
    <cellStyle name="Comma 2 2 3 4" xfId="163" xr:uid="{05AF2293-3512-4A2A-A0C2-CAEBD37B4522}"/>
    <cellStyle name="Comma 2 2 3 4 2" xfId="283" xr:uid="{52369A4E-5CC2-47B1-A866-EBF47DBA092C}"/>
    <cellStyle name="Comma 2 2 3 4 2 2" xfId="523" xr:uid="{B795172B-D760-459B-B72F-1363CE536659}"/>
    <cellStyle name="Comma 2 2 3 4 2 2 2" xfId="1003" xr:uid="{14EC82F8-E59F-4B3D-9808-D31AC4EC8561}"/>
    <cellStyle name="Comma 2 2 3 4 2 2 2 2" xfId="1963" xr:uid="{6D02D73B-1C52-401B-928D-F271C1255961}"/>
    <cellStyle name="Comma 2 2 3 4 2 2 2 2 2" xfId="3883" xr:uid="{D689EC31-6702-4DF2-BFF7-7EDE6803675A}"/>
    <cellStyle name="Comma 2 2 3 4 2 2 2 2 2 2" xfId="7723" xr:uid="{6E29E5DE-23F3-47AB-8C02-27CADDA24843}"/>
    <cellStyle name="Comma 2 2 3 4 2 2 2 2 2 2 2" xfId="15403" xr:uid="{9ABDB593-5D9B-4429-8FE3-36564ED26D6F}"/>
    <cellStyle name="Comma 2 2 3 4 2 2 2 2 2 2 2 2" xfId="30763" xr:uid="{02203F57-C831-4216-93E8-8DDEB8AE8697}"/>
    <cellStyle name="Comma 2 2 3 4 2 2 2 2 2 2 3" xfId="23083" xr:uid="{0CB1C266-F556-4073-A314-46E21137F2CC}"/>
    <cellStyle name="Comma 2 2 3 4 2 2 2 2 2 3" xfId="11563" xr:uid="{5CADA783-3D10-4D40-B04F-4E2EC2A89E41}"/>
    <cellStyle name="Comma 2 2 3 4 2 2 2 2 2 3 2" xfId="26923" xr:uid="{0410BC7C-6891-487F-BA7F-1987F70F0D9D}"/>
    <cellStyle name="Comma 2 2 3 4 2 2 2 2 2 4" xfId="19243" xr:uid="{BCC5B881-7F6C-4983-AA77-90739C558E0D}"/>
    <cellStyle name="Comma 2 2 3 4 2 2 2 2 3" xfId="5803" xr:uid="{4E4C6A2F-841B-464E-BFAF-8CC0F40CEF00}"/>
    <cellStyle name="Comma 2 2 3 4 2 2 2 2 3 2" xfId="13483" xr:uid="{447913EC-0658-45AE-B7EB-72EF0E96BD98}"/>
    <cellStyle name="Comma 2 2 3 4 2 2 2 2 3 2 2" xfId="28843" xr:uid="{9F6800A0-4064-48C6-A2F6-B1AE34211811}"/>
    <cellStyle name="Comma 2 2 3 4 2 2 2 2 3 3" xfId="21163" xr:uid="{538ABFFC-92D7-4C23-89C1-2BC34760DBCB}"/>
    <cellStyle name="Comma 2 2 3 4 2 2 2 2 4" xfId="9643" xr:uid="{5FBD9F82-F254-4077-BA11-8C8736C5697D}"/>
    <cellStyle name="Comma 2 2 3 4 2 2 2 2 4 2" xfId="25003" xr:uid="{4E2F3343-1AA2-401B-9A18-543609023374}"/>
    <cellStyle name="Comma 2 2 3 4 2 2 2 2 5" xfId="17323" xr:uid="{AA0F07BA-BB48-4CAB-A9EA-42CCFF86DA7E}"/>
    <cellStyle name="Comma 2 2 3 4 2 2 2 3" xfId="2923" xr:uid="{92BE9846-9DC1-4496-9354-84A52A5CF28D}"/>
    <cellStyle name="Comma 2 2 3 4 2 2 2 3 2" xfId="6763" xr:uid="{64246A57-C579-411B-A220-A0A0E6545354}"/>
    <cellStyle name="Comma 2 2 3 4 2 2 2 3 2 2" xfId="14443" xr:uid="{367FE46E-F7D4-4866-9093-2A214601CADE}"/>
    <cellStyle name="Comma 2 2 3 4 2 2 2 3 2 2 2" xfId="29803" xr:uid="{97836DE1-EE70-4150-A2EE-785F3154A6B8}"/>
    <cellStyle name="Comma 2 2 3 4 2 2 2 3 2 3" xfId="22123" xr:uid="{22701CEA-23F7-46E7-B427-1C98BC46114E}"/>
    <cellStyle name="Comma 2 2 3 4 2 2 2 3 3" xfId="10603" xr:uid="{C3A163CE-8A25-47D8-AB0E-DD741D0C606B}"/>
    <cellStyle name="Comma 2 2 3 4 2 2 2 3 3 2" xfId="25963" xr:uid="{5D2E98C5-FFF3-4A66-83E6-E79247AE18A2}"/>
    <cellStyle name="Comma 2 2 3 4 2 2 2 3 4" xfId="18283" xr:uid="{83ABD9DF-F366-4A45-9BD4-05405518CD88}"/>
    <cellStyle name="Comma 2 2 3 4 2 2 2 4" xfId="4843" xr:uid="{D8A0F161-855B-4DF7-A9F9-603ED4A5C5BE}"/>
    <cellStyle name="Comma 2 2 3 4 2 2 2 4 2" xfId="12523" xr:uid="{05BAB2E5-C651-42D3-83FB-41D97B5B5E54}"/>
    <cellStyle name="Comma 2 2 3 4 2 2 2 4 2 2" xfId="27883" xr:uid="{03F1F5FF-AF10-437B-8145-6B44BF862286}"/>
    <cellStyle name="Comma 2 2 3 4 2 2 2 4 3" xfId="20203" xr:uid="{E6288C5C-152A-44F3-9E32-A23C31B062C1}"/>
    <cellStyle name="Comma 2 2 3 4 2 2 2 5" xfId="8683" xr:uid="{1DD2FF7A-030A-4DE0-B648-9F95DAC85087}"/>
    <cellStyle name="Comma 2 2 3 4 2 2 2 5 2" xfId="24043" xr:uid="{806B649F-6558-4D95-9AB9-E42800E0ABBA}"/>
    <cellStyle name="Comma 2 2 3 4 2 2 2 6" xfId="16363" xr:uid="{CD88BEE3-CC01-40AC-A951-30607231243C}"/>
    <cellStyle name="Comma 2 2 3 4 2 2 3" xfId="1483" xr:uid="{9D8461AE-2577-4EAC-9C3C-0347D30DA660}"/>
    <cellStyle name="Comma 2 2 3 4 2 2 3 2" xfId="3403" xr:uid="{05DE14C7-112F-4A83-B5F9-4FDBA75A3435}"/>
    <cellStyle name="Comma 2 2 3 4 2 2 3 2 2" xfId="7243" xr:uid="{A4A03B65-DEA8-45D8-9D69-9202FFB0A3B9}"/>
    <cellStyle name="Comma 2 2 3 4 2 2 3 2 2 2" xfId="14923" xr:uid="{7C3EAE6B-4806-4B70-8A69-5AD65DF7A6B8}"/>
    <cellStyle name="Comma 2 2 3 4 2 2 3 2 2 2 2" xfId="30283" xr:uid="{755A93FE-1B34-4922-9C43-42D7FCC7C2EA}"/>
    <cellStyle name="Comma 2 2 3 4 2 2 3 2 2 3" xfId="22603" xr:uid="{5A65EE09-78B0-4BDC-A6EC-D9FB9501CAE6}"/>
    <cellStyle name="Comma 2 2 3 4 2 2 3 2 3" xfId="11083" xr:uid="{763DF2D2-3BFC-4096-9A83-87735501033E}"/>
    <cellStyle name="Comma 2 2 3 4 2 2 3 2 3 2" xfId="26443" xr:uid="{5EB1D7E8-87C3-4828-AEFE-0EDAED5D8042}"/>
    <cellStyle name="Comma 2 2 3 4 2 2 3 2 4" xfId="18763" xr:uid="{A4130F03-E9BE-4DAA-A840-A7091F963143}"/>
    <cellStyle name="Comma 2 2 3 4 2 2 3 3" xfId="5323" xr:uid="{23B9B6E4-E6A7-45CE-B464-41B4DF7D5279}"/>
    <cellStyle name="Comma 2 2 3 4 2 2 3 3 2" xfId="13003" xr:uid="{155F82B3-C71E-4104-A1C4-29D55CD10621}"/>
    <cellStyle name="Comma 2 2 3 4 2 2 3 3 2 2" xfId="28363" xr:uid="{AD965048-2DAF-4E35-853D-566BF9E9783B}"/>
    <cellStyle name="Comma 2 2 3 4 2 2 3 3 3" xfId="20683" xr:uid="{124788C2-C512-4D8D-BDF9-E0ABB2C3E1EA}"/>
    <cellStyle name="Comma 2 2 3 4 2 2 3 4" xfId="9163" xr:uid="{1679C58A-8C0A-4F18-B952-D5912E8AA791}"/>
    <cellStyle name="Comma 2 2 3 4 2 2 3 4 2" xfId="24523" xr:uid="{35CBFCDF-389F-46BB-988A-AA28529E838C}"/>
    <cellStyle name="Comma 2 2 3 4 2 2 3 5" xfId="16843" xr:uid="{5E2FD1D3-70E7-4E89-B62A-F17D648D2198}"/>
    <cellStyle name="Comma 2 2 3 4 2 2 4" xfId="2443" xr:uid="{6527A802-6E9D-4D8A-9A05-88F6E8CCE39F}"/>
    <cellStyle name="Comma 2 2 3 4 2 2 4 2" xfId="6283" xr:uid="{3041CA78-1411-465B-9E01-518A123CCD65}"/>
    <cellStyle name="Comma 2 2 3 4 2 2 4 2 2" xfId="13963" xr:uid="{B0B73605-95A5-4CD0-9EAF-EB8E5EA82FD6}"/>
    <cellStyle name="Comma 2 2 3 4 2 2 4 2 2 2" xfId="29323" xr:uid="{DB2C02FE-5A2D-458E-AF1A-6B48AA9772E9}"/>
    <cellStyle name="Comma 2 2 3 4 2 2 4 2 3" xfId="21643" xr:uid="{0D30F0B3-8A7F-4E53-A6FB-19CDADA6DE9C}"/>
    <cellStyle name="Comma 2 2 3 4 2 2 4 3" xfId="10123" xr:uid="{FCD7620B-8CBB-49B2-935F-E4E039EA8D1D}"/>
    <cellStyle name="Comma 2 2 3 4 2 2 4 3 2" xfId="25483" xr:uid="{D1BC697E-00CA-4737-9429-E7CDB30373F7}"/>
    <cellStyle name="Comma 2 2 3 4 2 2 4 4" xfId="17803" xr:uid="{1FB54423-0819-4AEA-9FF7-1AF2D5DDFB4E}"/>
    <cellStyle name="Comma 2 2 3 4 2 2 5" xfId="4363" xr:uid="{158C1E97-60B5-4FE6-81A1-C137DA59BCC2}"/>
    <cellStyle name="Comma 2 2 3 4 2 2 5 2" xfId="12043" xr:uid="{4CE57286-55FE-4FF0-BFEA-CCC933060B80}"/>
    <cellStyle name="Comma 2 2 3 4 2 2 5 2 2" xfId="27403" xr:uid="{C8FBD220-5C1E-4EA2-AAC5-81237BCCE291}"/>
    <cellStyle name="Comma 2 2 3 4 2 2 5 3" xfId="19723" xr:uid="{AFF1F2FB-C15A-4609-8F59-80564D8AF0A2}"/>
    <cellStyle name="Comma 2 2 3 4 2 2 6" xfId="8203" xr:uid="{1C0D1E6A-160D-423A-A77A-69CC5AEAAE8B}"/>
    <cellStyle name="Comma 2 2 3 4 2 2 6 2" xfId="23563" xr:uid="{E194B9BD-F4D5-4B5D-BB9A-1D30AC616039}"/>
    <cellStyle name="Comma 2 2 3 4 2 2 7" xfId="15883" xr:uid="{E18C7CC9-3AFD-45FA-8F78-C6A60CA9CB64}"/>
    <cellStyle name="Comma 2 2 3 4 2 3" xfId="763" xr:uid="{D33533DB-BEB6-45E4-87BF-0C040B6EB9F5}"/>
    <cellStyle name="Comma 2 2 3 4 2 3 2" xfId="1723" xr:uid="{FC18D55E-0021-41C5-9DAB-F941C6FD1E68}"/>
    <cellStyle name="Comma 2 2 3 4 2 3 2 2" xfId="3643" xr:uid="{CF928E04-AEEE-4ADF-BA2D-C1DB9D761AED}"/>
    <cellStyle name="Comma 2 2 3 4 2 3 2 2 2" xfId="7483" xr:uid="{6300A554-1135-4E8E-90F1-802466E439D2}"/>
    <cellStyle name="Comma 2 2 3 4 2 3 2 2 2 2" xfId="15163" xr:uid="{6ECB55BB-6DC5-4547-B9D7-BC2912D229C9}"/>
    <cellStyle name="Comma 2 2 3 4 2 3 2 2 2 2 2" xfId="30523" xr:uid="{D78B7308-E58F-4B1F-BF3C-9896B39DCCF3}"/>
    <cellStyle name="Comma 2 2 3 4 2 3 2 2 2 3" xfId="22843" xr:uid="{0EF6EF6B-43C9-48B8-984F-E8F85415FF39}"/>
    <cellStyle name="Comma 2 2 3 4 2 3 2 2 3" xfId="11323" xr:uid="{BBCE6CB4-B67D-47BA-B985-B9FBAFB13D6C}"/>
    <cellStyle name="Comma 2 2 3 4 2 3 2 2 3 2" xfId="26683" xr:uid="{DE064C69-D7AC-411E-8414-F4F2C6EAEFA0}"/>
    <cellStyle name="Comma 2 2 3 4 2 3 2 2 4" xfId="19003" xr:uid="{B6123D72-832D-4445-A6F6-309ECD6BCB27}"/>
    <cellStyle name="Comma 2 2 3 4 2 3 2 3" xfId="5563" xr:uid="{63290660-B694-42D8-A96A-A52AEAA9230B}"/>
    <cellStyle name="Comma 2 2 3 4 2 3 2 3 2" xfId="13243" xr:uid="{86A6FCDD-1AA9-4424-AD84-6AF9200B390A}"/>
    <cellStyle name="Comma 2 2 3 4 2 3 2 3 2 2" xfId="28603" xr:uid="{253325C1-FC0F-4B0B-B762-1A69AC58BD00}"/>
    <cellStyle name="Comma 2 2 3 4 2 3 2 3 3" xfId="20923" xr:uid="{49102E36-89D1-465F-8A61-DAC097A3DB8E}"/>
    <cellStyle name="Comma 2 2 3 4 2 3 2 4" xfId="9403" xr:uid="{989A510B-7E08-4184-88F2-B1BA8B7582F8}"/>
    <cellStyle name="Comma 2 2 3 4 2 3 2 4 2" xfId="24763" xr:uid="{0A97061E-BE46-4619-A5C8-2DA5C869C191}"/>
    <cellStyle name="Comma 2 2 3 4 2 3 2 5" xfId="17083" xr:uid="{E5C3A04F-1202-41A5-ABCB-D48D74BCF8BC}"/>
    <cellStyle name="Comma 2 2 3 4 2 3 3" xfId="2683" xr:uid="{D77C4C1A-FA91-4F69-A509-552B367EDE34}"/>
    <cellStyle name="Comma 2 2 3 4 2 3 3 2" xfId="6523" xr:uid="{D9EA96BB-3902-4F3C-9EF0-0A4723543F84}"/>
    <cellStyle name="Comma 2 2 3 4 2 3 3 2 2" xfId="14203" xr:uid="{CFDD96F8-BB31-4A6F-831E-83E411925A00}"/>
    <cellStyle name="Comma 2 2 3 4 2 3 3 2 2 2" xfId="29563" xr:uid="{9A28E10F-0298-4ADF-8BAD-FB6D9319D1DA}"/>
    <cellStyle name="Comma 2 2 3 4 2 3 3 2 3" xfId="21883" xr:uid="{14AA06B9-838C-4A87-A6E7-4DC0ACDCE349}"/>
    <cellStyle name="Comma 2 2 3 4 2 3 3 3" xfId="10363" xr:uid="{F9890D4D-9282-4B4B-948E-01DA882B1912}"/>
    <cellStyle name="Comma 2 2 3 4 2 3 3 3 2" xfId="25723" xr:uid="{9F97BF52-4246-4631-AD9F-A2D2E2A11252}"/>
    <cellStyle name="Comma 2 2 3 4 2 3 3 4" xfId="18043" xr:uid="{C2A0CCC5-4F41-4955-B92F-9EBB3DC59B33}"/>
    <cellStyle name="Comma 2 2 3 4 2 3 4" xfId="4603" xr:uid="{F6E58D2E-E866-4872-B8D0-385985C9094B}"/>
    <cellStyle name="Comma 2 2 3 4 2 3 4 2" xfId="12283" xr:uid="{508203C6-DE76-41C9-9F32-5208C51FA85A}"/>
    <cellStyle name="Comma 2 2 3 4 2 3 4 2 2" xfId="27643" xr:uid="{A0520AF3-B6D4-409F-9B30-08ADF00763FB}"/>
    <cellStyle name="Comma 2 2 3 4 2 3 4 3" xfId="19963" xr:uid="{DA57232E-6104-4600-BADF-35D560D50244}"/>
    <cellStyle name="Comma 2 2 3 4 2 3 5" xfId="8443" xr:uid="{9C9F421B-3FFF-46E7-8724-B7D68CA823DA}"/>
    <cellStyle name="Comma 2 2 3 4 2 3 5 2" xfId="23803" xr:uid="{C702EAC3-4B5B-4E57-86D7-AC973895C3D2}"/>
    <cellStyle name="Comma 2 2 3 4 2 3 6" xfId="16123" xr:uid="{41C3EBA5-5DBB-4AA2-B3E3-64EB2FACC852}"/>
    <cellStyle name="Comma 2 2 3 4 2 4" xfId="1243" xr:uid="{E5628D2B-EB45-4129-AFB2-D0E3F64A866E}"/>
    <cellStyle name="Comma 2 2 3 4 2 4 2" xfId="3163" xr:uid="{05FEDF1A-6547-4C5D-BEF5-47770D4ECDF3}"/>
    <cellStyle name="Comma 2 2 3 4 2 4 2 2" xfId="7003" xr:uid="{2C82E6BF-574D-4926-A392-9C04592EA287}"/>
    <cellStyle name="Comma 2 2 3 4 2 4 2 2 2" xfId="14683" xr:uid="{8EE6AE09-0932-43D5-B24A-8CA69737CB11}"/>
    <cellStyle name="Comma 2 2 3 4 2 4 2 2 2 2" xfId="30043" xr:uid="{F3311C47-D42B-48EA-88CE-3D31F1A40918}"/>
    <cellStyle name="Comma 2 2 3 4 2 4 2 2 3" xfId="22363" xr:uid="{A202A689-267A-437E-96B0-91F026B38D35}"/>
    <cellStyle name="Comma 2 2 3 4 2 4 2 3" xfId="10843" xr:uid="{0A07001D-A0E0-4C91-A1E8-1179C49C3181}"/>
    <cellStyle name="Comma 2 2 3 4 2 4 2 3 2" xfId="26203" xr:uid="{9C3FB95F-FDE0-4449-A868-9EAC7BBADC97}"/>
    <cellStyle name="Comma 2 2 3 4 2 4 2 4" xfId="18523" xr:uid="{E0C770CB-F9CF-4575-9C70-B6183F3FBDB7}"/>
    <cellStyle name="Comma 2 2 3 4 2 4 3" xfId="5083" xr:uid="{545D4922-AC91-4547-A368-3053C882BC1C}"/>
    <cellStyle name="Comma 2 2 3 4 2 4 3 2" xfId="12763" xr:uid="{3E159C96-6109-4093-A4E8-9E88B50603AE}"/>
    <cellStyle name="Comma 2 2 3 4 2 4 3 2 2" xfId="28123" xr:uid="{56EBAB67-26F8-4DFC-946B-CE7C4A7368EC}"/>
    <cellStyle name="Comma 2 2 3 4 2 4 3 3" xfId="20443" xr:uid="{6E78B2F8-E4CE-4CE3-9274-4CAE2E75F039}"/>
    <cellStyle name="Comma 2 2 3 4 2 4 4" xfId="8923" xr:uid="{20ABEE4F-FB48-442A-83EF-AE1E73D25D1D}"/>
    <cellStyle name="Comma 2 2 3 4 2 4 4 2" xfId="24283" xr:uid="{9CCE63C2-30AA-418D-B2F7-9576A1307877}"/>
    <cellStyle name="Comma 2 2 3 4 2 4 5" xfId="16603" xr:uid="{CA6064A1-CAA8-4D68-B5CB-7CE02C2270F8}"/>
    <cellStyle name="Comma 2 2 3 4 2 5" xfId="2203" xr:uid="{3774610B-074E-4562-87E3-AE115F090311}"/>
    <cellStyle name="Comma 2 2 3 4 2 5 2" xfId="6043" xr:uid="{7FF54D6E-B24E-47F7-A414-6A39F65E63FA}"/>
    <cellStyle name="Comma 2 2 3 4 2 5 2 2" xfId="13723" xr:uid="{981F48D9-5959-4BC1-BDC8-1640ABF62DC0}"/>
    <cellStyle name="Comma 2 2 3 4 2 5 2 2 2" xfId="29083" xr:uid="{77F4F154-3666-4F3C-90F8-3CCD2E31C1CA}"/>
    <cellStyle name="Comma 2 2 3 4 2 5 2 3" xfId="21403" xr:uid="{A0C1E71B-1074-4B83-81D7-400BAA128B57}"/>
    <cellStyle name="Comma 2 2 3 4 2 5 3" xfId="9883" xr:uid="{F2A5C6F6-52FB-46ED-8D77-B01D50C515C9}"/>
    <cellStyle name="Comma 2 2 3 4 2 5 3 2" xfId="25243" xr:uid="{39C851A4-1E48-4EAE-85B6-A3F4714BDE12}"/>
    <cellStyle name="Comma 2 2 3 4 2 5 4" xfId="17563" xr:uid="{0E587F3F-320D-4341-9949-FD2520795260}"/>
    <cellStyle name="Comma 2 2 3 4 2 6" xfId="4123" xr:uid="{60E7CD73-15CD-4DEE-AC61-6F02ACBC7250}"/>
    <cellStyle name="Comma 2 2 3 4 2 6 2" xfId="11803" xr:uid="{821F4739-5B8F-45A9-A8E9-1341FB20BA46}"/>
    <cellStyle name="Comma 2 2 3 4 2 6 2 2" xfId="27163" xr:uid="{8EE99101-4946-4323-AA24-ADFC5383C0DC}"/>
    <cellStyle name="Comma 2 2 3 4 2 6 3" xfId="19483" xr:uid="{48413768-058C-4348-B31B-682570DA0178}"/>
    <cellStyle name="Comma 2 2 3 4 2 7" xfId="7963" xr:uid="{13BF6E80-5EEE-4345-A018-9479F0FC7EA9}"/>
    <cellStyle name="Comma 2 2 3 4 2 7 2" xfId="23323" xr:uid="{BBDC22F5-0137-40B0-9854-1B47254C1B5D}"/>
    <cellStyle name="Comma 2 2 3 4 2 8" xfId="15643" xr:uid="{71CD652F-8CC0-4A9C-A267-BF82FED37A87}"/>
    <cellStyle name="Comma 2 2 3 4 3" xfId="403" xr:uid="{AD68F902-FF3B-4ADE-A417-072BD9FDEF40}"/>
    <cellStyle name="Comma 2 2 3 4 3 2" xfId="883" xr:uid="{9E61A0CD-33C4-4282-A9D8-CA1BFA5CA7CC}"/>
    <cellStyle name="Comma 2 2 3 4 3 2 2" xfId="1843" xr:uid="{D52C13A1-8719-4A30-9AED-089633C64C5D}"/>
    <cellStyle name="Comma 2 2 3 4 3 2 2 2" xfId="3763" xr:uid="{FF8A0015-0E6B-4A21-9A8B-FE71D5487C21}"/>
    <cellStyle name="Comma 2 2 3 4 3 2 2 2 2" xfId="7603" xr:uid="{4B9F69D0-EA2A-4EDC-83AC-C286EA04AA7F}"/>
    <cellStyle name="Comma 2 2 3 4 3 2 2 2 2 2" xfId="15283" xr:uid="{341976C1-00A2-4C63-B222-736383295CDA}"/>
    <cellStyle name="Comma 2 2 3 4 3 2 2 2 2 2 2" xfId="30643" xr:uid="{E11B91ED-F87E-4866-8AA9-892677AB3A5D}"/>
    <cellStyle name="Comma 2 2 3 4 3 2 2 2 2 3" xfId="22963" xr:uid="{39ADA31A-45CD-4C18-BF9E-2552302FE91A}"/>
    <cellStyle name="Comma 2 2 3 4 3 2 2 2 3" xfId="11443" xr:uid="{E24DE4FB-B564-4375-9213-985E61ACD41D}"/>
    <cellStyle name="Comma 2 2 3 4 3 2 2 2 3 2" xfId="26803" xr:uid="{9074412C-EEBE-4807-9DD6-48556CD08966}"/>
    <cellStyle name="Comma 2 2 3 4 3 2 2 2 4" xfId="19123" xr:uid="{17BB6585-AEE2-4773-A56D-D0CDD572B472}"/>
    <cellStyle name="Comma 2 2 3 4 3 2 2 3" xfId="5683" xr:uid="{848A93D3-2FA0-4CAB-853F-B253CAABE2E7}"/>
    <cellStyle name="Comma 2 2 3 4 3 2 2 3 2" xfId="13363" xr:uid="{4A695C84-9390-432A-8662-2997C3DEEA62}"/>
    <cellStyle name="Comma 2 2 3 4 3 2 2 3 2 2" xfId="28723" xr:uid="{957E35AA-5E25-4A2E-9D1A-1BC7C6D83B3C}"/>
    <cellStyle name="Comma 2 2 3 4 3 2 2 3 3" xfId="21043" xr:uid="{D384E0BE-AA1C-42B7-B3B1-710D3D7D5DF3}"/>
    <cellStyle name="Comma 2 2 3 4 3 2 2 4" xfId="9523" xr:uid="{DECAF247-9940-4D5D-960A-D98D5C534E5B}"/>
    <cellStyle name="Comma 2 2 3 4 3 2 2 4 2" xfId="24883" xr:uid="{7D927BFA-F62E-4C8C-B8F1-50A391833527}"/>
    <cellStyle name="Comma 2 2 3 4 3 2 2 5" xfId="17203" xr:uid="{B9AB62F1-2114-4FB4-BFBB-24892362D589}"/>
    <cellStyle name="Comma 2 2 3 4 3 2 3" xfId="2803" xr:uid="{80177D8A-E765-4EA5-95F9-E2E675A06EA3}"/>
    <cellStyle name="Comma 2 2 3 4 3 2 3 2" xfId="6643" xr:uid="{52FCAAA1-E04F-4283-BC24-E0610BA415BD}"/>
    <cellStyle name="Comma 2 2 3 4 3 2 3 2 2" xfId="14323" xr:uid="{C505CE1A-9CBF-4E5B-B19B-4A03282CAC95}"/>
    <cellStyle name="Comma 2 2 3 4 3 2 3 2 2 2" xfId="29683" xr:uid="{A07F59C5-CF21-42A5-A4F3-01091BD3F0B0}"/>
    <cellStyle name="Comma 2 2 3 4 3 2 3 2 3" xfId="22003" xr:uid="{D48D84BB-5275-4747-8355-235C77D30931}"/>
    <cellStyle name="Comma 2 2 3 4 3 2 3 3" xfId="10483" xr:uid="{D9308537-4F93-418F-A0B0-97D0D58BCBA3}"/>
    <cellStyle name="Comma 2 2 3 4 3 2 3 3 2" xfId="25843" xr:uid="{1FA4DFCF-C416-4C2B-B73F-114EEAC743A9}"/>
    <cellStyle name="Comma 2 2 3 4 3 2 3 4" xfId="18163" xr:uid="{7AEA3F3B-1306-41D6-816E-0205261CBC0E}"/>
    <cellStyle name="Comma 2 2 3 4 3 2 4" xfId="4723" xr:uid="{F65CAF77-663B-41A0-ABD5-FF5453F237D8}"/>
    <cellStyle name="Comma 2 2 3 4 3 2 4 2" xfId="12403" xr:uid="{E641393B-2889-4AD9-8C22-3A5851148DDB}"/>
    <cellStyle name="Comma 2 2 3 4 3 2 4 2 2" xfId="27763" xr:uid="{0B37D474-6864-41AA-B62F-02EE3C952E0F}"/>
    <cellStyle name="Comma 2 2 3 4 3 2 4 3" xfId="20083" xr:uid="{38947438-9CB2-4401-8662-5F174424A952}"/>
    <cellStyle name="Comma 2 2 3 4 3 2 5" xfId="8563" xr:uid="{BF843657-E4C8-48C3-8EBC-37DEAF369B74}"/>
    <cellStyle name="Comma 2 2 3 4 3 2 5 2" xfId="23923" xr:uid="{5B7BDA1A-FFF9-42D8-AE4B-65A7F808C3E5}"/>
    <cellStyle name="Comma 2 2 3 4 3 2 6" xfId="16243" xr:uid="{025CFF9F-A741-4B43-9E81-C61CD2323505}"/>
    <cellStyle name="Comma 2 2 3 4 3 3" xfId="1363" xr:uid="{0CF079E9-17C7-472B-9D7E-1A9C27C2F272}"/>
    <cellStyle name="Comma 2 2 3 4 3 3 2" xfId="3283" xr:uid="{619D9EB9-411E-41F8-89C7-AD119DE8A498}"/>
    <cellStyle name="Comma 2 2 3 4 3 3 2 2" xfId="7123" xr:uid="{5CA90967-31A8-428F-B6D0-81CA6DC36986}"/>
    <cellStyle name="Comma 2 2 3 4 3 3 2 2 2" xfId="14803" xr:uid="{2990FB60-B2E3-4DB6-A9F8-9C7B4838C685}"/>
    <cellStyle name="Comma 2 2 3 4 3 3 2 2 2 2" xfId="30163" xr:uid="{477F6AA6-5FCE-446E-BCA9-7A9995BB1C61}"/>
    <cellStyle name="Comma 2 2 3 4 3 3 2 2 3" xfId="22483" xr:uid="{DB2632FE-E4A1-45BE-B9F9-2BFCF1401799}"/>
    <cellStyle name="Comma 2 2 3 4 3 3 2 3" xfId="10963" xr:uid="{E067020B-ED30-4770-A265-89D9B4ED3DA1}"/>
    <cellStyle name="Comma 2 2 3 4 3 3 2 3 2" xfId="26323" xr:uid="{27735A60-24FA-4DE6-94AB-DA73D1552D27}"/>
    <cellStyle name="Comma 2 2 3 4 3 3 2 4" xfId="18643" xr:uid="{CE582163-CBB3-4788-8A0E-DAF1F00D7865}"/>
    <cellStyle name="Comma 2 2 3 4 3 3 3" xfId="5203" xr:uid="{5163F942-04F2-4D41-8666-8F7FE1E9FB68}"/>
    <cellStyle name="Comma 2 2 3 4 3 3 3 2" xfId="12883" xr:uid="{64C6B29E-1D00-4FC2-B338-B173957BE6BF}"/>
    <cellStyle name="Comma 2 2 3 4 3 3 3 2 2" xfId="28243" xr:uid="{499B439B-142A-4CC9-B787-732BBC6F3503}"/>
    <cellStyle name="Comma 2 2 3 4 3 3 3 3" xfId="20563" xr:uid="{C01C61AF-EDD3-49B0-9FAF-810610B3C7C1}"/>
    <cellStyle name="Comma 2 2 3 4 3 3 4" xfId="9043" xr:uid="{DC305EC9-93B5-4742-9665-079AF82C0706}"/>
    <cellStyle name="Comma 2 2 3 4 3 3 4 2" xfId="24403" xr:uid="{CB37006B-621A-4B92-AFE0-B1AF313B27A2}"/>
    <cellStyle name="Comma 2 2 3 4 3 3 5" xfId="16723" xr:uid="{035C6758-7313-4591-B79B-5599566044C2}"/>
    <cellStyle name="Comma 2 2 3 4 3 4" xfId="2323" xr:uid="{253A2D42-0734-41CF-AAC0-5CF8939D8C28}"/>
    <cellStyle name="Comma 2 2 3 4 3 4 2" xfId="6163" xr:uid="{818E6298-5163-4BD5-B58D-F31DEED494A4}"/>
    <cellStyle name="Comma 2 2 3 4 3 4 2 2" xfId="13843" xr:uid="{1EB67F49-CB15-4067-B4D8-0714DAA742E8}"/>
    <cellStyle name="Comma 2 2 3 4 3 4 2 2 2" xfId="29203" xr:uid="{B1DBD393-9F29-49F2-A70C-570A3AA3880C}"/>
    <cellStyle name="Comma 2 2 3 4 3 4 2 3" xfId="21523" xr:uid="{2B9791ED-FF5C-4A46-A313-4B20D1D55285}"/>
    <cellStyle name="Comma 2 2 3 4 3 4 3" xfId="10003" xr:uid="{10255C25-0DC9-4A4C-8DFB-0E73B13B9E3F}"/>
    <cellStyle name="Comma 2 2 3 4 3 4 3 2" xfId="25363" xr:uid="{4265636C-5C33-45B6-9CE8-8072CEA0992C}"/>
    <cellStyle name="Comma 2 2 3 4 3 4 4" xfId="17683" xr:uid="{B2DF3978-D9BA-4144-B50B-9DF0A383B15D}"/>
    <cellStyle name="Comma 2 2 3 4 3 5" xfId="4243" xr:uid="{36AB7727-C574-4A75-B713-A6BA30BE78AA}"/>
    <cellStyle name="Comma 2 2 3 4 3 5 2" xfId="11923" xr:uid="{F08EB7F7-D8E4-42AD-87DC-ECCEEAB5AC67}"/>
    <cellStyle name="Comma 2 2 3 4 3 5 2 2" xfId="27283" xr:uid="{48B8ECE4-DEB1-4946-AF6C-D08583C407BA}"/>
    <cellStyle name="Comma 2 2 3 4 3 5 3" xfId="19603" xr:uid="{C5F6969D-FFC7-477B-BD08-2A976E0E6082}"/>
    <cellStyle name="Comma 2 2 3 4 3 6" xfId="8083" xr:uid="{F15B1A7D-C7F2-4B10-B6AE-35C9C6EBF976}"/>
    <cellStyle name="Comma 2 2 3 4 3 6 2" xfId="23443" xr:uid="{495FE7C9-7CCE-4092-90CB-042FB2D4A6BD}"/>
    <cellStyle name="Comma 2 2 3 4 3 7" xfId="15763" xr:uid="{CAF90441-8E3D-45EB-9AA5-5A75F2224DAF}"/>
    <cellStyle name="Comma 2 2 3 4 4" xfId="643" xr:uid="{36824440-6F96-4B54-9ADF-2CFE40C51F87}"/>
    <cellStyle name="Comma 2 2 3 4 4 2" xfId="1603" xr:uid="{E44CC858-E9AF-4196-830C-E2C7A56284B6}"/>
    <cellStyle name="Comma 2 2 3 4 4 2 2" xfId="3523" xr:uid="{E038ABB4-6918-4C23-8FFC-E609EFE601FB}"/>
    <cellStyle name="Comma 2 2 3 4 4 2 2 2" xfId="7363" xr:uid="{BD213267-57FD-4C32-BA9C-241F155ABC15}"/>
    <cellStyle name="Comma 2 2 3 4 4 2 2 2 2" xfId="15043" xr:uid="{2E9A3687-C514-446A-AD36-DEB1BD7964BF}"/>
    <cellStyle name="Comma 2 2 3 4 4 2 2 2 2 2" xfId="30403" xr:uid="{50C9F715-54B9-4C94-893C-FED0792E1EF6}"/>
    <cellStyle name="Comma 2 2 3 4 4 2 2 2 3" xfId="22723" xr:uid="{048C6B80-05DB-4822-A344-0545A050BA05}"/>
    <cellStyle name="Comma 2 2 3 4 4 2 2 3" xfId="11203" xr:uid="{04D24950-461B-47D9-A488-197928C3A75B}"/>
    <cellStyle name="Comma 2 2 3 4 4 2 2 3 2" xfId="26563" xr:uid="{7F4D4155-9CF2-402A-9A44-3C28B9E41E5F}"/>
    <cellStyle name="Comma 2 2 3 4 4 2 2 4" xfId="18883" xr:uid="{E03E9F50-D0BF-48F9-86F6-17F87FFC2F68}"/>
    <cellStyle name="Comma 2 2 3 4 4 2 3" xfId="5443" xr:uid="{4C0F7A82-4525-48A4-BFD9-BE0AB841ED71}"/>
    <cellStyle name="Comma 2 2 3 4 4 2 3 2" xfId="13123" xr:uid="{87736D51-F6BB-4729-A5A2-3168F8BD4485}"/>
    <cellStyle name="Comma 2 2 3 4 4 2 3 2 2" xfId="28483" xr:uid="{DA0A02DE-C92D-4FA0-AEEF-3263A4D3E79B}"/>
    <cellStyle name="Comma 2 2 3 4 4 2 3 3" xfId="20803" xr:uid="{8D34B31B-8EE1-4C1A-AC9A-4F9A4894EF05}"/>
    <cellStyle name="Comma 2 2 3 4 4 2 4" xfId="9283" xr:uid="{49184AD0-CAEB-4C23-8A34-BF517C84CB66}"/>
    <cellStyle name="Comma 2 2 3 4 4 2 4 2" xfId="24643" xr:uid="{FAD22623-AA17-4CE0-ADA1-7393EA2FE788}"/>
    <cellStyle name="Comma 2 2 3 4 4 2 5" xfId="16963" xr:uid="{E02D2024-95F1-4119-BFAC-2F004129589E}"/>
    <cellStyle name="Comma 2 2 3 4 4 3" xfId="2563" xr:uid="{D4546754-19E3-47E9-9345-AEA41C8FD2EF}"/>
    <cellStyle name="Comma 2 2 3 4 4 3 2" xfId="6403" xr:uid="{C96AD463-3807-4CB4-9058-C0A49A8206AE}"/>
    <cellStyle name="Comma 2 2 3 4 4 3 2 2" xfId="14083" xr:uid="{A2A0A7B2-79AC-4F95-8A05-31083ABE7168}"/>
    <cellStyle name="Comma 2 2 3 4 4 3 2 2 2" xfId="29443" xr:uid="{2CDF688F-9F3E-4520-B0AE-9BD9609EFCEA}"/>
    <cellStyle name="Comma 2 2 3 4 4 3 2 3" xfId="21763" xr:uid="{EBDE95F2-81F7-4DA4-8AAA-F54E3E1484B5}"/>
    <cellStyle name="Comma 2 2 3 4 4 3 3" xfId="10243" xr:uid="{DEA4B7FC-A90A-4BFA-ABD5-0D7B39526ABB}"/>
    <cellStyle name="Comma 2 2 3 4 4 3 3 2" xfId="25603" xr:uid="{DC005A79-98ED-4092-B98E-AFED605797EB}"/>
    <cellStyle name="Comma 2 2 3 4 4 3 4" xfId="17923" xr:uid="{CBA06AAC-0C50-46A0-A8DA-A1201CAEFEA7}"/>
    <cellStyle name="Comma 2 2 3 4 4 4" xfId="4483" xr:uid="{F402F2CD-D3DC-4923-A639-E87051985A48}"/>
    <cellStyle name="Comma 2 2 3 4 4 4 2" xfId="12163" xr:uid="{56718F78-55F1-4AEB-B79C-52AA76FA31C5}"/>
    <cellStyle name="Comma 2 2 3 4 4 4 2 2" xfId="27523" xr:uid="{B32E7B0C-E9FD-48E7-94C1-76AFDC324B4A}"/>
    <cellStyle name="Comma 2 2 3 4 4 4 3" xfId="19843" xr:uid="{A5D85090-CAE9-4C61-A6FD-E3259FAF31B7}"/>
    <cellStyle name="Comma 2 2 3 4 4 5" xfId="8323" xr:uid="{A01E6CEB-4246-4B50-9682-B617046C664F}"/>
    <cellStyle name="Comma 2 2 3 4 4 5 2" xfId="23683" xr:uid="{D20CC9FB-DBCB-4F3F-8B8B-F1C93470873D}"/>
    <cellStyle name="Comma 2 2 3 4 4 6" xfId="16003" xr:uid="{3142DA9C-48C3-4EB9-B36E-3B74CA41BC62}"/>
    <cellStyle name="Comma 2 2 3 4 5" xfId="1123" xr:uid="{985B054E-7B7D-4B8C-917E-1CA51F5BFBA8}"/>
    <cellStyle name="Comma 2 2 3 4 5 2" xfId="3043" xr:uid="{3202D637-7ADF-4E3C-A99F-FD8D8EDF85D5}"/>
    <cellStyle name="Comma 2 2 3 4 5 2 2" xfId="6883" xr:uid="{A99C569C-CC84-4625-96A1-DD05D52D0D11}"/>
    <cellStyle name="Comma 2 2 3 4 5 2 2 2" xfId="14563" xr:uid="{A0B56798-2291-42D3-B7A9-2FC46F09BC6C}"/>
    <cellStyle name="Comma 2 2 3 4 5 2 2 2 2" xfId="29923" xr:uid="{7F536D89-A25A-4D62-BE15-B8CFF7BCF745}"/>
    <cellStyle name="Comma 2 2 3 4 5 2 2 3" xfId="22243" xr:uid="{00A7BFD9-F974-4270-AB6A-42C3390DFD93}"/>
    <cellStyle name="Comma 2 2 3 4 5 2 3" xfId="10723" xr:uid="{9C2814AB-4AEF-4795-B912-816242C2CFB4}"/>
    <cellStyle name="Comma 2 2 3 4 5 2 3 2" xfId="26083" xr:uid="{AA2BF30E-67E6-45B1-A033-E3E10C9FA4A1}"/>
    <cellStyle name="Comma 2 2 3 4 5 2 4" xfId="18403" xr:uid="{432AA321-E16E-45D2-9416-1F114430D64B}"/>
    <cellStyle name="Comma 2 2 3 4 5 3" xfId="4963" xr:uid="{DF45E7C4-4515-4635-BD9C-D810896C1F71}"/>
    <cellStyle name="Comma 2 2 3 4 5 3 2" xfId="12643" xr:uid="{E9880EBB-4D47-4EAC-BF3E-551F0FC7E822}"/>
    <cellStyle name="Comma 2 2 3 4 5 3 2 2" xfId="28003" xr:uid="{0E4C6720-B55D-4269-AAD6-9440ECC3C3D6}"/>
    <cellStyle name="Comma 2 2 3 4 5 3 3" xfId="20323" xr:uid="{5405D6A5-84BB-47E0-A6A0-1FC24A9ED1D4}"/>
    <cellStyle name="Comma 2 2 3 4 5 4" xfId="8803" xr:uid="{1D0BBF08-B7D0-4ADE-B853-02F837F4BCF0}"/>
    <cellStyle name="Comma 2 2 3 4 5 4 2" xfId="24163" xr:uid="{A94B4FB6-5752-4DAF-9A50-E72B3E0A16E2}"/>
    <cellStyle name="Comma 2 2 3 4 5 5" xfId="16483" xr:uid="{5B477530-2E52-4E0B-9333-E25CCCD100F5}"/>
    <cellStyle name="Comma 2 2 3 4 6" xfId="2083" xr:uid="{3A57C095-4168-4E10-8DEE-3E5D67761699}"/>
    <cellStyle name="Comma 2 2 3 4 6 2" xfId="5923" xr:uid="{DB2F1889-0E02-4676-903C-62BA67779833}"/>
    <cellStyle name="Comma 2 2 3 4 6 2 2" xfId="13603" xr:uid="{E3D74DC4-9E99-4393-8D34-D15B59CF3385}"/>
    <cellStyle name="Comma 2 2 3 4 6 2 2 2" xfId="28963" xr:uid="{D7A56EDA-8A9B-46A6-9C2C-26D10A30705D}"/>
    <cellStyle name="Comma 2 2 3 4 6 2 3" xfId="21283" xr:uid="{29071CFD-67FB-437D-9828-A9BFFA48623D}"/>
    <cellStyle name="Comma 2 2 3 4 6 3" xfId="9763" xr:uid="{AB1DC624-0877-47E3-8916-0E9647E2AC64}"/>
    <cellStyle name="Comma 2 2 3 4 6 3 2" xfId="25123" xr:uid="{4BB8B48B-9559-4D4A-BDCC-C5C74268287E}"/>
    <cellStyle name="Comma 2 2 3 4 6 4" xfId="17443" xr:uid="{9C558198-22F8-4BE0-BCC4-A09F510B49D6}"/>
    <cellStyle name="Comma 2 2 3 4 7" xfId="4003" xr:uid="{4120989F-60BD-468D-8056-DCCA06C9B9F2}"/>
    <cellStyle name="Comma 2 2 3 4 7 2" xfId="11683" xr:uid="{7F5D6B3E-66DF-4288-B8D3-C269C81EBA82}"/>
    <cellStyle name="Comma 2 2 3 4 7 2 2" xfId="27043" xr:uid="{1D65F710-A6CF-46EA-A6B4-794CD36F7308}"/>
    <cellStyle name="Comma 2 2 3 4 7 3" xfId="19363" xr:uid="{05F3CEA6-8576-4A56-BF7C-F22C4CABA45A}"/>
    <cellStyle name="Comma 2 2 3 4 8" xfId="7843" xr:uid="{4F1D9BD7-2FAC-4E78-8B2C-1658BA50F09C}"/>
    <cellStyle name="Comma 2 2 3 4 8 2" xfId="23203" xr:uid="{37E1A703-318E-4B5C-8EDF-EF2D5DBB5E34}"/>
    <cellStyle name="Comma 2 2 3 4 9" xfId="15523" xr:uid="{872166CD-0DB8-460F-9A65-31047C736BEA}"/>
    <cellStyle name="Comma 2 2 3 5" xfId="223" xr:uid="{7274B312-245C-4550-BFB5-BD72B793C660}"/>
    <cellStyle name="Comma 2 2 3 5 2" xfId="463" xr:uid="{CABA3707-DE47-4481-BA86-FEC1E103F406}"/>
    <cellStyle name="Comma 2 2 3 5 2 2" xfId="943" xr:uid="{C7E43834-08A9-417E-A9FC-61070ED3AD82}"/>
    <cellStyle name="Comma 2 2 3 5 2 2 2" xfId="1903" xr:uid="{493D927D-52B7-4FF6-89CB-95BF750BA719}"/>
    <cellStyle name="Comma 2 2 3 5 2 2 2 2" xfId="3823" xr:uid="{3DCDDE6E-8ACA-4E48-9E78-9551FAAFF75F}"/>
    <cellStyle name="Comma 2 2 3 5 2 2 2 2 2" xfId="7663" xr:uid="{C773F2C2-E032-489F-A317-85ABFEDBE8D0}"/>
    <cellStyle name="Comma 2 2 3 5 2 2 2 2 2 2" xfId="15343" xr:uid="{46273EB8-8CC1-4ED3-B461-69F183805044}"/>
    <cellStyle name="Comma 2 2 3 5 2 2 2 2 2 2 2" xfId="30703" xr:uid="{2699D93F-5F56-4392-8907-E431007897E0}"/>
    <cellStyle name="Comma 2 2 3 5 2 2 2 2 2 3" xfId="23023" xr:uid="{73236E98-7F5B-475A-9D1E-05D7D9FA804B}"/>
    <cellStyle name="Comma 2 2 3 5 2 2 2 2 3" xfId="11503" xr:uid="{2B038ACD-8949-4FD3-934C-A4295803EF53}"/>
    <cellStyle name="Comma 2 2 3 5 2 2 2 2 3 2" xfId="26863" xr:uid="{0AC6D95A-81CE-4A13-A25C-BA8818E77F62}"/>
    <cellStyle name="Comma 2 2 3 5 2 2 2 2 4" xfId="19183" xr:uid="{7B5F14C9-7E6E-43B3-80DA-A97C3C80B94C}"/>
    <cellStyle name="Comma 2 2 3 5 2 2 2 3" xfId="5743" xr:uid="{517C9CD6-BF9E-44F6-B10C-6528D95087DA}"/>
    <cellStyle name="Comma 2 2 3 5 2 2 2 3 2" xfId="13423" xr:uid="{277677C4-75BE-49DB-B4AA-54FDF52D4BFD}"/>
    <cellStyle name="Comma 2 2 3 5 2 2 2 3 2 2" xfId="28783" xr:uid="{BE17B650-FBE9-43DC-B997-EF44415FE044}"/>
    <cellStyle name="Comma 2 2 3 5 2 2 2 3 3" xfId="21103" xr:uid="{A8152DD0-73EE-481D-B22C-B7ABE10B7DD0}"/>
    <cellStyle name="Comma 2 2 3 5 2 2 2 4" xfId="9583" xr:uid="{9031522A-4AC3-4BAA-A2C3-318094AF1744}"/>
    <cellStyle name="Comma 2 2 3 5 2 2 2 4 2" xfId="24943" xr:uid="{655583E2-F24E-4494-83B1-967C69D49F6F}"/>
    <cellStyle name="Comma 2 2 3 5 2 2 2 5" xfId="17263" xr:uid="{F340A390-6AA5-42CE-B459-C7AA695543B8}"/>
    <cellStyle name="Comma 2 2 3 5 2 2 3" xfId="2863" xr:uid="{8B5D7FEE-8C52-4C95-80F4-BB7368C41516}"/>
    <cellStyle name="Comma 2 2 3 5 2 2 3 2" xfId="6703" xr:uid="{4DC59AC4-2DB6-4536-AC97-A179B37E777D}"/>
    <cellStyle name="Comma 2 2 3 5 2 2 3 2 2" xfId="14383" xr:uid="{52A4B3D3-87A7-4C8B-AEE9-54E3A3B0BC29}"/>
    <cellStyle name="Comma 2 2 3 5 2 2 3 2 2 2" xfId="29743" xr:uid="{59E1ADA8-1FDE-4FAC-8881-6B3FF1BE14B9}"/>
    <cellStyle name="Comma 2 2 3 5 2 2 3 2 3" xfId="22063" xr:uid="{269B84F4-0E2B-45A8-94B8-A9076134959B}"/>
    <cellStyle name="Comma 2 2 3 5 2 2 3 3" xfId="10543" xr:uid="{7701CA77-C8C8-499B-A596-29A7BAFA419B}"/>
    <cellStyle name="Comma 2 2 3 5 2 2 3 3 2" xfId="25903" xr:uid="{E4CBA408-5D85-4857-B385-701CEDDEB250}"/>
    <cellStyle name="Comma 2 2 3 5 2 2 3 4" xfId="18223" xr:uid="{6310B269-F49F-493E-BCF9-E6E7B595CE46}"/>
    <cellStyle name="Comma 2 2 3 5 2 2 4" xfId="4783" xr:uid="{054D3471-FE6C-4015-8341-7A05114C031C}"/>
    <cellStyle name="Comma 2 2 3 5 2 2 4 2" xfId="12463" xr:uid="{0EC8E169-B245-4505-9F82-2A7B3258B314}"/>
    <cellStyle name="Comma 2 2 3 5 2 2 4 2 2" xfId="27823" xr:uid="{360263AD-B878-4757-A36A-8AA5EC9B1696}"/>
    <cellStyle name="Comma 2 2 3 5 2 2 4 3" xfId="20143" xr:uid="{E23B9A32-BA1F-4BD7-BD14-1D40E312D9A9}"/>
    <cellStyle name="Comma 2 2 3 5 2 2 5" xfId="8623" xr:uid="{2D99DB9E-833C-485E-8B12-1621DFC7C1CA}"/>
    <cellStyle name="Comma 2 2 3 5 2 2 5 2" xfId="23983" xr:uid="{81B89124-ABDD-430D-A640-7AF3579F2B42}"/>
    <cellStyle name="Comma 2 2 3 5 2 2 6" xfId="16303" xr:uid="{BFAA3347-C001-4A66-B525-2B3526B3C4CF}"/>
    <cellStyle name="Comma 2 2 3 5 2 3" xfId="1423" xr:uid="{AC2A4DE0-E28D-4AAF-9BDE-C2CC6AF14827}"/>
    <cellStyle name="Comma 2 2 3 5 2 3 2" xfId="3343" xr:uid="{243B5228-85D2-490B-81EB-1CB171A1529F}"/>
    <cellStyle name="Comma 2 2 3 5 2 3 2 2" xfId="7183" xr:uid="{7FFD1B5C-D250-481A-9BA1-09DCAD8A5A99}"/>
    <cellStyle name="Comma 2 2 3 5 2 3 2 2 2" xfId="14863" xr:uid="{C0634CB2-EE9C-46DF-9824-DC2C7C6F397C}"/>
    <cellStyle name="Comma 2 2 3 5 2 3 2 2 2 2" xfId="30223" xr:uid="{F5FF175E-0E7D-4353-9176-51C523051791}"/>
    <cellStyle name="Comma 2 2 3 5 2 3 2 2 3" xfId="22543" xr:uid="{5C8A033F-601C-46E6-85F0-FEF04B56FAE6}"/>
    <cellStyle name="Comma 2 2 3 5 2 3 2 3" xfId="11023" xr:uid="{2BC9B51E-F63D-4C67-A702-9DF02F9110DA}"/>
    <cellStyle name="Comma 2 2 3 5 2 3 2 3 2" xfId="26383" xr:uid="{00B91452-EC57-4AD3-AD9F-352B090893F5}"/>
    <cellStyle name="Comma 2 2 3 5 2 3 2 4" xfId="18703" xr:uid="{2E3DD289-FB28-4E67-9FFA-7FC22BCD2B78}"/>
    <cellStyle name="Comma 2 2 3 5 2 3 3" xfId="5263" xr:uid="{4E0B8C3E-E117-4389-8F0E-C6E69694C163}"/>
    <cellStyle name="Comma 2 2 3 5 2 3 3 2" xfId="12943" xr:uid="{13035090-AE5D-49E0-928B-017DA5E30BBA}"/>
    <cellStyle name="Comma 2 2 3 5 2 3 3 2 2" xfId="28303" xr:uid="{C281D36B-51BE-4452-9C0C-592512B0778D}"/>
    <cellStyle name="Comma 2 2 3 5 2 3 3 3" xfId="20623" xr:uid="{984581C8-844C-4C9D-9A55-9AF217D04C39}"/>
    <cellStyle name="Comma 2 2 3 5 2 3 4" xfId="9103" xr:uid="{AD0CA923-6578-41EF-BBAD-02C6BE9606A7}"/>
    <cellStyle name="Comma 2 2 3 5 2 3 4 2" xfId="24463" xr:uid="{056312C7-97BD-4EBE-B521-3B623FA764AC}"/>
    <cellStyle name="Comma 2 2 3 5 2 3 5" xfId="16783" xr:uid="{97E33215-2049-4D67-9738-846C770686F8}"/>
    <cellStyle name="Comma 2 2 3 5 2 4" xfId="2383" xr:uid="{3A26A1A5-3FC7-4FA9-8805-7C2CC5ECFEDB}"/>
    <cellStyle name="Comma 2 2 3 5 2 4 2" xfId="6223" xr:uid="{1244F94B-1C86-4778-8DC8-AB1D6057A04F}"/>
    <cellStyle name="Comma 2 2 3 5 2 4 2 2" xfId="13903" xr:uid="{8F3B8325-AAFE-4AFB-9DB4-295BD0E69DDC}"/>
    <cellStyle name="Comma 2 2 3 5 2 4 2 2 2" xfId="29263" xr:uid="{C01D7EBC-600F-4327-B108-0FEF33787B42}"/>
    <cellStyle name="Comma 2 2 3 5 2 4 2 3" xfId="21583" xr:uid="{7FF3D73F-54EE-4E21-9B3C-9E43F53600A0}"/>
    <cellStyle name="Comma 2 2 3 5 2 4 3" xfId="10063" xr:uid="{03A5623C-08BD-4376-9686-4AFAF1329E4B}"/>
    <cellStyle name="Comma 2 2 3 5 2 4 3 2" xfId="25423" xr:uid="{09DC0E92-BA2E-4FE6-BEA2-40D76F8C1B7A}"/>
    <cellStyle name="Comma 2 2 3 5 2 4 4" xfId="17743" xr:uid="{7E9F6418-7412-4CEE-9B9D-796667FBD862}"/>
    <cellStyle name="Comma 2 2 3 5 2 5" xfId="4303" xr:uid="{FB220C58-833A-4C29-965D-6B31C7CEC279}"/>
    <cellStyle name="Comma 2 2 3 5 2 5 2" xfId="11983" xr:uid="{1D856D37-4710-4CD2-93A2-F565C0AA5A97}"/>
    <cellStyle name="Comma 2 2 3 5 2 5 2 2" xfId="27343" xr:uid="{62E8298B-5992-41DF-8574-8FE6E28DD6FC}"/>
    <cellStyle name="Comma 2 2 3 5 2 5 3" xfId="19663" xr:uid="{0E753992-7C3B-47EB-B69B-FF29BC736C06}"/>
    <cellStyle name="Comma 2 2 3 5 2 6" xfId="8143" xr:uid="{E6DA8404-1803-49CA-900E-95FF34135B2E}"/>
    <cellStyle name="Comma 2 2 3 5 2 6 2" xfId="23503" xr:uid="{21DBCEA5-01B6-4545-9100-8D852F0700D9}"/>
    <cellStyle name="Comma 2 2 3 5 2 7" xfId="15823" xr:uid="{A13AA866-9DDB-4457-9D17-2536024A817B}"/>
    <cellStyle name="Comma 2 2 3 5 3" xfId="703" xr:uid="{78675252-A15E-46EC-95FF-86ABE5A7701D}"/>
    <cellStyle name="Comma 2 2 3 5 3 2" xfId="1663" xr:uid="{9CB7A023-CBB5-451A-A832-3ABEBCEC9374}"/>
    <cellStyle name="Comma 2 2 3 5 3 2 2" xfId="3583" xr:uid="{E16EB615-54D4-45B9-8AB2-8E0362AA081C}"/>
    <cellStyle name="Comma 2 2 3 5 3 2 2 2" xfId="7423" xr:uid="{549F849C-9779-40EC-B183-6F32F088D243}"/>
    <cellStyle name="Comma 2 2 3 5 3 2 2 2 2" xfId="15103" xr:uid="{6FA229AF-55E3-4065-8DAF-D6B642455B1D}"/>
    <cellStyle name="Comma 2 2 3 5 3 2 2 2 2 2" xfId="30463" xr:uid="{7EBB047E-6F10-41CA-9CBB-9C550B492092}"/>
    <cellStyle name="Comma 2 2 3 5 3 2 2 2 3" xfId="22783" xr:uid="{6329B7F2-F777-4360-96C6-CA19BD13D75F}"/>
    <cellStyle name="Comma 2 2 3 5 3 2 2 3" xfId="11263" xr:uid="{ECC97A74-C8D9-44B8-B31C-B14292AA3F80}"/>
    <cellStyle name="Comma 2 2 3 5 3 2 2 3 2" xfId="26623" xr:uid="{942E67F6-F480-41FD-A8EA-2B4DF7DE538B}"/>
    <cellStyle name="Comma 2 2 3 5 3 2 2 4" xfId="18943" xr:uid="{9A582021-A73E-45F8-82A4-34552A98D010}"/>
    <cellStyle name="Comma 2 2 3 5 3 2 3" xfId="5503" xr:uid="{86063A85-8282-474B-804D-010EB70C7354}"/>
    <cellStyle name="Comma 2 2 3 5 3 2 3 2" xfId="13183" xr:uid="{D40DDB9B-4F47-4784-9D86-8DB63CB0E44B}"/>
    <cellStyle name="Comma 2 2 3 5 3 2 3 2 2" xfId="28543" xr:uid="{EC50E8DD-34B8-434A-868B-470E4D556C5F}"/>
    <cellStyle name="Comma 2 2 3 5 3 2 3 3" xfId="20863" xr:uid="{31472DFE-8DC3-4FC3-902F-D809AF167EE4}"/>
    <cellStyle name="Comma 2 2 3 5 3 2 4" xfId="9343" xr:uid="{D070E941-17A9-4734-B5DC-919783C3CFA5}"/>
    <cellStyle name="Comma 2 2 3 5 3 2 4 2" xfId="24703" xr:uid="{EAB4CDB2-C976-4DF9-AB98-35AFCE4FFCB6}"/>
    <cellStyle name="Comma 2 2 3 5 3 2 5" xfId="17023" xr:uid="{0B6CF60B-E835-46E1-8214-7B6DBE6FFB6B}"/>
    <cellStyle name="Comma 2 2 3 5 3 3" xfId="2623" xr:uid="{C29F7AEE-E7AB-4CF5-9ECA-391A2112171B}"/>
    <cellStyle name="Comma 2 2 3 5 3 3 2" xfId="6463" xr:uid="{5F5777B0-54DA-4695-AE41-7B94F12C42AC}"/>
    <cellStyle name="Comma 2 2 3 5 3 3 2 2" xfId="14143" xr:uid="{9BC00A33-B5ED-4972-997C-A4C0B72E1BC0}"/>
    <cellStyle name="Comma 2 2 3 5 3 3 2 2 2" xfId="29503" xr:uid="{1238F2F2-5CF5-4D7B-8710-2FFF55356CD3}"/>
    <cellStyle name="Comma 2 2 3 5 3 3 2 3" xfId="21823" xr:uid="{52654386-3382-4A37-A75C-DDF0815A5748}"/>
    <cellStyle name="Comma 2 2 3 5 3 3 3" xfId="10303" xr:uid="{DF13997F-03A1-4157-A87E-6C38F399287D}"/>
    <cellStyle name="Comma 2 2 3 5 3 3 3 2" xfId="25663" xr:uid="{5615E901-6248-4B49-BB93-30699626D904}"/>
    <cellStyle name="Comma 2 2 3 5 3 3 4" xfId="17983" xr:uid="{0863FA2E-F088-4650-A5A9-7760814EDD86}"/>
    <cellStyle name="Comma 2 2 3 5 3 4" xfId="4543" xr:uid="{4AFE8CB8-803B-4EE4-A23B-B59214F24322}"/>
    <cellStyle name="Comma 2 2 3 5 3 4 2" xfId="12223" xr:uid="{C5B580DA-159D-4F74-85AD-727A349A3EFC}"/>
    <cellStyle name="Comma 2 2 3 5 3 4 2 2" xfId="27583" xr:uid="{CBE427FE-1EC7-45CD-801D-043C291995B4}"/>
    <cellStyle name="Comma 2 2 3 5 3 4 3" xfId="19903" xr:uid="{C8551065-9951-4813-87B8-E15465EEBFD8}"/>
    <cellStyle name="Comma 2 2 3 5 3 5" xfId="8383" xr:uid="{BAACA7EF-A265-4230-86E5-C76FC8734855}"/>
    <cellStyle name="Comma 2 2 3 5 3 5 2" xfId="23743" xr:uid="{948E6922-7761-4A8C-90CE-6454796E8AEB}"/>
    <cellStyle name="Comma 2 2 3 5 3 6" xfId="16063" xr:uid="{9E08C8DE-4361-4F08-BA77-72181CF30C85}"/>
    <cellStyle name="Comma 2 2 3 5 4" xfId="1183" xr:uid="{6C2152FB-5EA8-42BA-A708-890ABB114233}"/>
    <cellStyle name="Comma 2 2 3 5 4 2" xfId="3103" xr:uid="{EF1F811E-C867-41CD-9BF8-F13A151470AA}"/>
    <cellStyle name="Comma 2 2 3 5 4 2 2" xfId="6943" xr:uid="{31ECB22F-0F95-462B-89F6-CEC47D84255B}"/>
    <cellStyle name="Comma 2 2 3 5 4 2 2 2" xfId="14623" xr:uid="{EEBD0E44-ED51-4EC0-A75C-1308861B88D8}"/>
    <cellStyle name="Comma 2 2 3 5 4 2 2 2 2" xfId="29983" xr:uid="{98E716AA-F450-4A3A-A239-260AB336E671}"/>
    <cellStyle name="Comma 2 2 3 5 4 2 2 3" xfId="22303" xr:uid="{B78F0897-8205-4F77-83FA-20022CB46204}"/>
    <cellStyle name="Comma 2 2 3 5 4 2 3" xfId="10783" xr:uid="{55889E2E-AAF6-4475-9F17-1C5B15E720E7}"/>
    <cellStyle name="Comma 2 2 3 5 4 2 3 2" xfId="26143" xr:uid="{3FC0ABE5-167B-401A-840F-713008E5E3E4}"/>
    <cellStyle name="Comma 2 2 3 5 4 2 4" xfId="18463" xr:uid="{F5638AD0-1338-4A87-9815-56950984CD9B}"/>
    <cellStyle name="Comma 2 2 3 5 4 3" xfId="5023" xr:uid="{E4F65570-8DD6-4455-8DB7-917C1FA0D42F}"/>
    <cellStyle name="Comma 2 2 3 5 4 3 2" xfId="12703" xr:uid="{DA39B474-277B-4769-92C9-897B5E455722}"/>
    <cellStyle name="Comma 2 2 3 5 4 3 2 2" xfId="28063" xr:uid="{7E63412B-C031-4E5A-A66E-D6AAB0CE2007}"/>
    <cellStyle name="Comma 2 2 3 5 4 3 3" xfId="20383" xr:uid="{BBD3450F-E071-4B4D-94E2-D6A0CDD51602}"/>
    <cellStyle name="Comma 2 2 3 5 4 4" xfId="8863" xr:uid="{39FA3E4A-BA0A-4AD8-B749-73FB85C8D05A}"/>
    <cellStyle name="Comma 2 2 3 5 4 4 2" xfId="24223" xr:uid="{A1277BDD-CD08-4984-A23D-7FF6261DE0F3}"/>
    <cellStyle name="Comma 2 2 3 5 4 5" xfId="16543" xr:uid="{42842801-78DB-474E-8780-BDCEFC8D58CC}"/>
    <cellStyle name="Comma 2 2 3 5 5" xfId="2143" xr:uid="{D2A3E839-B1DA-4DCF-B185-76BB7FD13EBC}"/>
    <cellStyle name="Comma 2 2 3 5 5 2" xfId="5983" xr:uid="{7225EBEB-13E5-406D-918B-D8C990C61B58}"/>
    <cellStyle name="Comma 2 2 3 5 5 2 2" xfId="13663" xr:uid="{FC4C7402-6347-44CE-A53D-58888B80ACB7}"/>
    <cellStyle name="Comma 2 2 3 5 5 2 2 2" xfId="29023" xr:uid="{867FF8D3-4A31-4CF9-AA96-D61AE983C231}"/>
    <cellStyle name="Comma 2 2 3 5 5 2 3" xfId="21343" xr:uid="{8B323ADD-DF56-44E3-B286-75D164F0CB33}"/>
    <cellStyle name="Comma 2 2 3 5 5 3" xfId="9823" xr:uid="{753ABDE0-7438-4FFF-BD88-53C034F34A32}"/>
    <cellStyle name="Comma 2 2 3 5 5 3 2" xfId="25183" xr:uid="{9F94DFBB-10DA-4CA0-8CFF-47D6250746AD}"/>
    <cellStyle name="Comma 2 2 3 5 5 4" xfId="17503" xr:uid="{CA01F26E-FA03-46AB-9464-34F77974D148}"/>
    <cellStyle name="Comma 2 2 3 5 6" xfId="4063" xr:uid="{2F4874BE-E911-4E34-A690-83966FFA2A93}"/>
    <cellStyle name="Comma 2 2 3 5 6 2" xfId="11743" xr:uid="{36447022-D027-4C95-A922-A930E85DE499}"/>
    <cellStyle name="Comma 2 2 3 5 6 2 2" xfId="27103" xr:uid="{2B1A5801-127B-47DE-B722-C45F0F495EFD}"/>
    <cellStyle name="Comma 2 2 3 5 6 3" xfId="19423" xr:uid="{465BEED6-8618-4271-A7A9-816AD8CBAB05}"/>
    <cellStyle name="Comma 2 2 3 5 7" xfId="7903" xr:uid="{C066C342-90F3-4B5E-87C0-704F616D3AB4}"/>
    <cellStyle name="Comma 2 2 3 5 7 2" xfId="23263" xr:uid="{52BE77BF-AA35-49B8-B1A0-D48C33428F29}"/>
    <cellStyle name="Comma 2 2 3 5 8" xfId="15583" xr:uid="{22A574A0-8E9C-449F-8B35-DDC2ADEE1DF1}"/>
    <cellStyle name="Comma 2 2 3 6" xfId="343" xr:uid="{847F40DA-B24C-4F66-A17E-7B495013F20E}"/>
    <cellStyle name="Comma 2 2 3 6 2" xfId="823" xr:uid="{316EBCA7-3D45-4BCF-9154-797E8D45CA04}"/>
    <cellStyle name="Comma 2 2 3 6 2 2" xfId="1783" xr:uid="{D6BD808F-560C-4D96-B071-CA34C33DCE0D}"/>
    <cellStyle name="Comma 2 2 3 6 2 2 2" xfId="3703" xr:uid="{ADAF54EC-FA1A-4B2D-89C7-745D5D03B527}"/>
    <cellStyle name="Comma 2 2 3 6 2 2 2 2" xfId="7543" xr:uid="{B2A66C4F-509E-4E09-B918-7CE5E13E10CF}"/>
    <cellStyle name="Comma 2 2 3 6 2 2 2 2 2" xfId="15223" xr:uid="{9A5E8162-854D-44D2-B203-5F4C1C85A49E}"/>
    <cellStyle name="Comma 2 2 3 6 2 2 2 2 2 2" xfId="30583" xr:uid="{601DF89D-8484-402E-9B88-BDABB3938675}"/>
    <cellStyle name="Comma 2 2 3 6 2 2 2 2 3" xfId="22903" xr:uid="{19C38D70-BE0D-42F4-9A4B-009ADC79F825}"/>
    <cellStyle name="Comma 2 2 3 6 2 2 2 3" xfId="11383" xr:uid="{F9CB8B09-15F3-4CD4-A2F8-72DCA222716F}"/>
    <cellStyle name="Comma 2 2 3 6 2 2 2 3 2" xfId="26743" xr:uid="{95860866-7F0A-4504-B15A-7A5CF4D9A01C}"/>
    <cellStyle name="Comma 2 2 3 6 2 2 2 4" xfId="19063" xr:uid="{EDBD3DF3-EB61-4B0F-AE4A-1F53EA1E5C1B}"/>
    <cellStyle name="Comma 2 2 3 6 2 2 3" xfId="5623" xr:uid="{6A67245A-AF48-4F83-AC3D-336DF88B8558}"/>
    <cellStyle name="Comma 2 2 3 6 2 2 3 2" xfId="13303" xr:uid="{37632D92-FADC-4922-92E1-6E22F3B17CEA}"/>
    <cellStyle name="Comma 2 2 3 6 2 2 3 2 2" xfId="28663" xr:uid="{2595AA0F-DBE9-4B9E-9D16-64B33F7EE15D}"/>
    <cellStyle name="Comma 2 2 3 6 2 2 3 3" xfId="20983" xr:uid="{8D4A30D6-E6D3-42D1-998E-DEA9E7A0BB71}"/>
    <cellStyle name="Comma 2 2 3 6 2 2 4" xfId="9463" xr:uid="{F87A0EAC-3922-4C4B-AC10-0537C0435345}"/>
    <cellStyle name="Comma 2 2 3 6 2 2 4 2" xfId="24823" xr:uid="{B98F7B47-42F0-451F-9438-FED5BD194738}"/>
    <cellStyle name="Comma 2 2 3 6 2 2 5" xfId="17143" xr:uid="{E7298B72-7349-4F20-B6FC-489F8A2D9372}"/>
    <cellStyle name="Comma 2 2 3 6 2 3" xfId="2743" xr:uid="{AF3BC0ED-0ED3-4E38-A0B9-1F43D4267CDC}"/>
    <cellStyle name="Comma 2 2 3 6 2 3 2" xfId="6583" xr:uid="{63AFFA30-AA40-49AD-A640-B6776BA772B4}"/>
    <cellStyle name="Comma 2 2 3 6 2 3 2 2" xfId="14263" xr:uid="{15A18FD5-D9D0-46A8-8398-E5D2E8DAC142}"/>
    <cellStyle name="Comma 2 2 3 6 2 3 2 2 2" xfId="29623" xr:uid="{12F37F18-D2C2-4BBA-A3CE-BE7E5190C035}"/>
    <cellStyle name="Comma 2 2 3 6 2 3 2 3" xfId="21943" xr:uid="{A4B6BDCD-BD51-4733-B620-7F08209F82C4}"/>
    <cellStyle name="Comma 2 2 3 6 2 3 3" xfId="10423" xr:uid="{DF538E69-0AAB-41E1-A032-86434F673BAE}"/>
    <cellStyle name="Comma 2 2 3 6 2 3 3 2" xfId="25783" xr:uid="{70B543AB-195E-4236-8450-3AFCD3A24182}"/>
    <cellStyle name="Comma 2 2 3 6 2 3 4" xfId="18103" xr:uid="{D65E942B-4310-4A6C-ADFC-5FE0F3A86F62}"/>
    <cellStyle name="Comma 2 2 3 6 2 4" xfId="4663" xr:uid="{67352A7E-C25C-423A-BDE1-6F50BAA35A77}"/>
    <cellStyle name="Comma 2 2 3 6 2 4 2" xfId="12343" xr:uid="{3BB977B7-7121-4DC2-90A1-27CAEFE01BEB}"/>
    <cellStyle name="Comma 2 2 3 6 2 4 2 2" xfId="27703" xr:uid="{C46D4AB5-FFA8-41FE-9F3E-137AFE1358D9}"/>
    <cellStyle name="Comma 2 2 3 6 2 4 3" xfId="20023" xr:uid="{DCC8C2C4-C11C-474C-A8AC-71C18B28487A}"/>
    <cellStyle name="Comma 2 2 3 6 2 5" xfId="8503" xr:uid="{71DDBD33-6FE8-4124-9C66-159976534B0A}"/>
    <cellStyle name="Comma 2 2 3 6 2 5 2" xfId="23863" xr:uid="{0366E14A-0DF0-4541-9484-088EFDE45A14}"/>
    <cellStyle name="Comma 2 2 3 6 2 6" xfId="16183" xr:uid="{D34BBD4E-5C8A-4066-AE13-6BE7A88F1145}"/>
    <cellStyle name="Comma 2 2 3 6 3" xfId="1303" xr:uid="{3FC0469D-80BC-498D-B0A0-656AB07405A2}"/>
    <cellStyle name="Comma 2 2 3 6 3 2" xfId="3223" xr:uid="{174228E5-E451-42E6-AB81-935B13744636}"/>
    <cellStyle name="Comma 2 2 3 6 3 2 2" xfId="7063" xr:uid="{601DBD43-795D-4E14-9256-719BE5568F16}"/>
    <cellStyle name="Comma 2 2 3 6 3 2 2 2" xfId="14743" xr:uid="{CE548665-1744-4AA0-A655-6FE7C01CF630}"/>
    <cellStyle name="Comma 2 2 3 6 3 2 2 2 2" xfId="30103" xr:uid="{6920218F-C936-440A-A1EA-97832FF6B1EB}"/>
    <cellStyle name="Comma 2 2 3 6 3 2 2 3" xfId="22423" xr:uid="{B8D5678C-12F4-40A4-BD83-9AA2A28ABED2}"/>
    <cellStyle name="Comma 2 2 3 6 3 2 3" xfId="10903" xr:uid="{FF4EAFCD-EFAC-4DBB-A43F-906DC1659AA3}"/>
    <cellStyle name="Comma 2 2 3 6 3 2 3 2" xfId="26263" xr:uid="{3AB2B0F6-E6C9-4472-96C3-E4DA62E6C682}"/>
    <cellStyle name="Comma 2 2 3 6 3 2 4" xfId="18583" xr:uid="{0213F319-FAC5-4A28-ADC9-A545B10AEDD1}"/>
    <cellStyle name="Comma 2 2 3 6 3 3" xfId="5143" xr:uid="{D720607E-A446-43EE-B097-6153201C8A1A}"/>
    <cellStyle name="Comma 2 2 3 6 3 3 2" xfId="12823" xr:uid="{BF24AB63-7911-4F01-9FA3-D98545B149FD}"/>
    <cellStyle name="Comma 2 2 3 6 3 3 2 2" xfId="28183" xr:uid="{D66D6852-F819-4CC6-9BDF-3243952D6C0D}"/>
    <cellStyle name="Comma 2 2 3 6 3 3 3" xfId="20503" xr:uid="{582707CF-619F-4128-82B6-F32125536F65}"/>
    <cellStyle name="Comma 2 2 3 6 3 4" xfId="8983" xr:uid="{0880ECED-A2CE-4BAE-8D91-8D526567DD02}"/>
    <cellStyle name="Comma 2 2 3 6 3 4 2" xfId="24343" xr:uid="{7843EA41-D88A-4597-BEF5-5DD17CACE7DD}"/>
    <cellStyle name="Comma 2 2 3 6 3 5" xfId="16663" xr:uid="{592B3FA3-136E-49D4-B121-5ECA119CBF47}"/>
    <cellStyle name="Comma 2 2 3 6 4" xfId="2263" xr:uid="{F0EC7653-C369-45A6-BDFB-2CD26567F7C5}"/>
    <cellStyle name="Comma 2 2 3 6 4 2" xfId="6103" xr:uid="{2D55E733-B53D-4BE8-B35C-3731CA09A833}"/>
    <cellStyle name="Comma 2 2 3 6 4 2 2" xfId="13783" xr:uid="{DC6AA036-D882-4EAE-918B-32CE53A93401}"/>
    <cellStyle name="Comma 2 2 3 6 4 2 2 2" xfId="29143" xr:uid="{E21F0E7A-478B-49BB-B6A4-388F56D107AF}"/>
    <cellStyle name="Comma 2 2 3 6 4 2 3" xfId="21463" xr:uid="{100B49DF-3700-42C9-B500-F24C525330AD}"/>
    <cellStyle name="Comma 2 2 3 6 4 3" xfId="9943" xr:uid="{EAED4C8A-5177-4B71-B3FA-40AF86505188}"/>
    <cellStyle name="Comma 2 2 3 6 4 3 2" xfId="25303" xr:uid="{1398FB25-99DF-4F4B-8C6C-BFAE60645106}"/>
    <cellStyle name="Comma 2 2 3 6 4 4" xfId="17623" xr:uid="{56FC3D7F-E206-4CF4-A07C-30556AEEBA6E}"/>
    <cellStyle name="Comma 2 2 3 6 5" xfId="4183" xr:uid="{90910A0A-0059-4702-9FCC-C61E9961B83D}"/>
    <cellStyle name="Comma 2 2 3 6 5 2" xfId="11863" xr:uid="{1BC30BA6-8C98-49CA-98E1-A82AF5541006}"/>
    <cellStyle name="Comma 2 2 3 6 5 2 2" xfId="27223" xr:uid="{7ADDD2FF-206A-4D0C-95EF-5F549EC83BA8}"/>
    <cellStyle name="Comma 2 2 3 6 5 3" xfId="19543" xr:uid="{D44714C2-FD97-4021-AC17-4ADF63606073}"/>
    <cellStyle name="Comma 2 2 3 6 6" xfId="8023" xr:uid="{B6C47595-F414-4DE2-81F9-7B7B57888646}"/>
    <cellStyle name="Comma 2 2 3 6 6 2" xfId="23383" xr:uid="{77B4F10E-B967-4193-941C-FF6AC5DC8F44}"/>
    <cellStyle name="Comma 2 2 3 6 7" xfId="15703" xr:uid="{16A426C8-7B80-48D1-8A8D-D4062B235AD8}"/>
    <cellStyle name="Comma 2 2 3 7" xfId="583" xr:uid="{CC7643D4-39DF-476B-9754-D9040DF655AA}"/>
    <cellStyle name="Comma 2 2 3 7 2" xfId="1543" xr:uid="{249BC249-7975-47DF-93E0-AE8129AE7AAD}"/>
    <cellStyle name="Comma 2 2 3 7 2 2" xfId="3463" xr:uid="{7E99567B-19A7-4D0F-BDC7-73379F43F3BB}"/>
    <cellStyle name="Comma 2 2 3 7 2 2 2" xfId="7303" xr:uid="{B8E27A2D-5ADD-41DC-8BBA-0491982D4FFA}"/>
    <cellStyle name="Comma 2 2 3 7 2 2 2 2" xfId="14983" xr:uid="{529FCE71-48DC-4440-86D6-91A95A35447D}"/>
    <cellStyle name="Comma 2 2 3 7 2 2 2 2 2" xfId="30343" xr:uid="{BEB966BF-9ED5-4D46-A4FD-E9C2F21F0C07}"/>
    <cellStyle name="Comma 2 2 3 7 2 2 2 3" xfId="22663" xr:uid="{B098FDC2-D5BC-4809-9DC2-0C2349F1963A}"/>
    <cellStyle name="Comma 2 2 3 7 2 2 3" xfId="11143" xr:uid="{99D23E3A-E7DF-48AE-9BBC-29E26C90CD73}"/>
    <cellStyle name="Comma 2 2 3 7 2 2 3 2" xfId="26503" xr:uid="{962D6F49-0236-489A-A754-632EE1071F4B}"/>
    <cellStyle name="Comma 2 2 3 7 2 2 4" xfId="18823" xr:uid="{4DC44E82-4039-4C2B-B139-A7A106DC90F1}"/>
    <cellStyle name="Comma 2 2 3 7 2 3" xfId="5383" xr:uid="{8DA1EE09-93B1-4FAD-A411-03691DF79EEE}"/>
    <cellStyle name="Comma 2 2 3 7 2 3 2" xfId="13063" xr:uid="{47412754-CAC1-49CF-94BD-4E83A31D3A1F}"/>
    <cellStyle name="Comma 2 2 3 7 2 3 2 2" xfId="28423" xr:uid="{3FFD79B4-E072-42A1-B4CC-9320521F563D}"/>
    <cellStyle name="Comma 2 2 3 7 2 3 3" xfId="20743" xr:uid="{117F528D-86E9-4128-88D1-E92A4AEA6A87}"/>
    <cellStyle name="Comma 2 2 3 7 2 4" xfId="9223" xr:uid="{34B515BC-E549-44D3-B4D3-137BB5A0D19A}"/>
    <cellStyle name="Comma 2 2 3 7 2 4 2" xfId="24583" xr:uid="{4EB3799E-C819-4067-AA9B-86432E40E147}"/>
    <cellStyle name="Comma 2 2 3 7 2 5" xfId="16903" xr:uid="{1C357CDF-BBE1-444B-A879-2772DA37CFA6}"/>
    <cellStyle name="Comma 2 2 3 7 3" xfId="2503" xr:uid="{69A8C5F0-46F0-446E-85EE-0C54DEEE455A}"/>
    <cellStyle name="Comma 2 2 3 7 3 2" xfId="6343" xr:uid="{FCA19A7F-9626-4D1C-9D86-BC75D275AEAA}"/>
    <cellStyle name="Comma 2 2 3 7 3 2 2" xfId="14023" xr:uid="{545B0A63-4771-4E0E-B03A-789EECD2F924}"/>
    <cellStyle name="Comma 2 2 3 7 3 2 2 2" xfId="29383" xr:uid="{023423ED-F3E7-4EFA-8093-07A86F98891D}"/>
    <cellStyle name="Comma 2 2 3 7 3 2 3" xfId="21703" xr:uid="{6F2619DA-2492-489A-B599-BBB1CC702E3E}"/>
    <cellStyle name="Comma 2 2 3 7 3 3" xfId="10183" xr:uid="{900603F5-3CED-42C0-BC9A-7F56FF858555}"/>
    <cellStyle name="Comma 2 2 3 7 3 3 2" xfId="25543" xr:uid="{BA76A1F2-614F-4C48-9BE9-F56436117862}"/>
    <cellStyle name="Comma 2 2 3 7 3 4" xfId="17863" xr:uid="{7A6E34E0-A91A-4F40-B9A0-273C7EFD253D}"/>
    <cellStyle name="Comma 2 2 3 7 4" xfId="4423" xr:uid="{DBF407E4-DC10-4B75-AE33-593F1FBFDEAB}"/>
    <cellStyle name="Comma 2 2 3 7 4 2" xfId="12103" xr:uid="{29BFBC11-E1AA-4CF7-98BE-0A7C9DB8BE57}"/>
    <cellStyle name="Comma 2 2 3 7 4 2 2" xfId="27463" xr:uid="{B25E1503-3E24-4E4F-A8A3-0F91EFBF57E3}"/>
    <cellStyle name="Comma 2 2 3 7 4 3" xfId="19783" xr:uid="{0F30CE3B-2535-4931-99DD-09F2C1516BF7}"/>
    <cellStyle name="Comma 2 2 3 7 5" xfId="8263" xr:uid="{995F0DB1-8F6E-492C-86BF-C6E22E30FBE8}"/>
    <cellStyle name="Comma 2 2 3 7 5 2" xfId="23623" xr:uid="{9AA81AA3-DBE0-49DA-AB98-C1CA92E92EFE}"/>
    <cellStyle name="Comma 2 2 3 7 6" xfId="15943" xr:uid="{DE732676-1377-4434-AA9D-31A78AAA3F95}"/>
    <cellStyle name="Comma 2 2 3 8" xfId="1063" xr:uid="{593251E3-2457-4983-B0C9-8A63D7F497C8}"/>
    <cellStyle name="Comma 2 2 3 8 2" xfId="2983" xr:uid="{77D7181E-5422-413E-9812-FCE2FCCE370F}"/>
    <cellStyle name="Comma 2 2 3 8 2 2" xfId="6823" xr:uid="{514D339B-334A-4E94-90CB-5D04D4110104}"/>
    <cellStyle name="Comma 2 2 3 8 2 2 2" xfId="14503" xr:uid="{5CDA98D1-A2CF-44A5-BE69-E9002B5E277B}"/>
    <cellStyle name="Comma 2 2 3 8 2 2 2 2" xfId="29863" xr:uid="{2D4C8809-134C-4E98-807D-3ACF6B8A29FA}"/>
    <cellStyle name="Comma 2 2 3 8 2 2 3" xfId="22183" xr:uid="{F9C44900-104E-48F3-9C24-40327C5CEDDC}"/>
    <cellStyle name="Comma 2 2 3 8 2 3" xfId="10663" xr:uid="{3842B04E-2248-4B23-8559-65871445FBC2}"/>
    <cellStyle name="Comma 2 2 3 8 2 3 2" xfId="26023" xr:uid="{863782D9-A329-4834-B49E-02237C164ACD}"/>
    <cellStyle name="Comma 2 2 3 8 2 4" xfId="18343" xr:uid="{65348169-54D2-4C62-BEAF-94BF5B26D7CF}"/>
    <cellStyle name="Comma 2 2 3 8 3" xfId="4903" xr:uid="{D8612BBE-2883-4B79-A7E8-925756CF6C06}"/>
    <cellStyle name="Comma 2 2 3 8 3 2" xfId="12583" xr:uid="{62B56B0D-D256-4D02-9D9B-A1D8DAC4F7A6}"/>
    <cellStyle name="Comma 2 2 3 8 3 2 2" xfId="27943" xr:uid="{6C9BAB99-E396-4FD1-872E-33A5E933BA97}"/>
    <cellStyle name="Comma 2 2 3 8 3 3" xfId="20263" xr:uid="{C566E2B6-D86A-4124-A83F-A5AE156348AB}"/>
    <cellStyle name="Comma 2 2 3 8 4" xfId="8743" xr:uid="{817CF269-BB12-428D-ADD2-DD49ED637EF7}"/>
    <cellStyle name="Comma 2 2 3 8 4 2" xfId="24103" xr:uid="{B45F5986-909D-493D-97DB-C6C0633B1609}"/>
    <cellStyle name="Comma 2 2 3 8 5" xfId="16423" xr:uid="{F94A2B89-0189-4A2E-B7D0-C96E54144B8C}"/>
    <cellStyle name="Comma 2 2 3 9" xfId="2023" xr:uid="{F30C6AB4-9D37-4877-AFB0-60808047D630}"/>
    <cellStyle name="Comma 2 2 3 9 2" xfId="5863" xr:uid="{E7A9CC86-3437-41AE-AD1E-2262A499FD97}"/>
    <cellStyle name="Comma 2 2 3 9 2 2" xfId="13543" xr:uid="{8AF39CE5-B120-4CC0-86CA-A8BE76CE9DAE}"/>
    <cellStyle name="Comma 2 2 3 9 2 2 2" xfId="28903" xr:uid="{D940DE86-FB55-4475-8B3C-FF3DD7CD7C40}"/>
    <cellStyle name="Comma 2 2 3 9 2 3" xfId="21223" xr:uid="{B123589F-E72C-48D8-871D-897F30358797}"/>
    <cellStyle name="Comma 2 2 3 9 3" xfId="9703" xr:uid="{F7760CB1-93EA-4660-8620-C8EDEA513F61}"/>
    <cellStyle name="Comma 2 2 3 9 3 2" xfId="25063" xr:uid="{E1454EDF-BCE0-4710-BC0C-1317AF08710B}"/>
    <cellStyle name="Comma 2 2 3 9 4" xfId="17383" xr:uid="{BBE6C971-DA66-41C7-8E19-55033525D615}"/>
    <cellStyle name="Comma 2 2 4" xfId="108" xr:uid="{4EB56746-2192-4D19-BC5A-F6DD042A8364}"/>
    <cellStyle name="Comma 2 2 4 10" xfId="3948" xr:uid="{A3E5FABF-9354-4402-B40C-6D9E329958E2}"/>
    <cellStyle name="Comma 2 2 4 10 2" xfId="11628" xr:uid="{07FF9582-1520-4BA3-94C2-BCC8F6E17A89}"/>
    <cellStyle name="Comma 2 2 4 10 2 2" xfId="26988" xr:uid="{B82A3268-84DE-4296-B17D-C62965A8F014}"/>
    <cellStyle name="Comma 2 2 4 10 3" xfId="19308" xr:uid="{6A3C515F-2416-454F-BD78-6786931974EA}"/>
    <cellStyle name="Comma 2 2 4 11" xfId="7788" xr:uid="{9ACDDE7E-8665-4629-A793-C494ECDD626C}"/>
    <cellStyle name="Comma 2 2 4 11 2" xfId="23148" xr:uid="{98456379-FBE1-4320-AC12-8592D8F8CA18}"/>
    <cellStyle name="Comma 2 2 4 12" xfId="15468" xr:uid="{B5A9A146-CFA9-47FC-A382-DD80A99080FD}"/>
    <cellStyle name="Comma 2 2 4 2" xfId="123" xr:uid="{D608F6D2-87CF-4535-B11F-04DC6F57DFC6}"/>
    <cellStyle name="Comma 2 2 4 2 10" xfId="7803" xr:uid="{AFB43EC9-FCD6-4623-9F8A-47FD6A2B1E65}"/>
    <cellStyle name="Comma 2 2 4 2 10 2" xfId="23163" xr:uid="{CD945CCF-F750-4A01-93CB-4733F8CC7447}"/>
    <cellStyle name="Comma 2 2 4 2 11" xfId="15483" xr:uid="{9647EB18-9027-43CA-A4B7-415C4099D51D}"/>
    <cellStyle name="Comma 2 2 4 2 2" xfId="153" xr:uid="{914F7D53-1186-4217-A4DD-B9B8A7F3B527}"/>
    <cellStyle name="Comma 2 2 4 2 2 10" xfId="15513" xr:uid="{0F620356-B67F-45D0-8B97-257461CC2C92}"/>
    <cellStyle name="Comma 2 2 4 2 2 2" xfId="213" xr:uid="{A69E3430-F676-4751-B482-B997173F39EF}"/>
    <cellStyle name="Comma 2 2 4 2 2 2 2" xfId="333" xr:uid="{97A122FE-C0E3-4615-B41C-1C40C79360A8}"/>
    <cellStyle name="Comma 2 2 4 2 2 2 2 2" xfId="573" xr:uid="{7DE70095-AE40-4F9C-83B1-4CC6FCC7CF77}"/>
    <cellStyle name="Comma 2 2 4 2 2 2 2 2 2" xfId="1053" xr:uid="{1CD2DC53-1949-4BF9-911E-0E1975C2CD43}"/>
    <cellStyle name="Comma 2 2 4 2 2 2 2 2 2 2" xfId="2013" xr:uid="{42CD27F8-E1D9-462B-A5F8-FD13BEEBDE0F}"/>
    <cellStyle name="Comma 2 2 4 2 2 2 2 2 2 2 2" xfId="3933" xr:uid="{D0B26BA4-9291-4A6A-81B4-32ABAAAD7722}"/>
    <cellStyle name="Comma 2 2 4 2 2 2 2 2 2 2 2 2" xfId="7773" xr:uid="{E4A820A2-BF45-47A0-BA05-1E59AF7E0FFC}"/>
    <cellStyle name="Comma 2 2 4 2 2 2 2 2 2 2 2 2 2" xfId="15453" xr:uid="{3B53B241-A4A2-4108-868D-3FA042A0B50C}"/>
    <cellStyle name="Comma 2 2 4 2 2 2 2 2 2 2 2 2 2 2" xfId="30813" xr:uid="{F845CFC0-2559-4299-A36A-AD4677A39089}"/>
    <cellStyle name="Comma 2 2 4 2 2 2 2 2 2 2 2 2 3" xfId="23133" xr:uid="{B518D52C-C18B-4E0D-90F0-020372880728}"/>
    <cellStyle name="Comma 2 2 4 2 2 2 2 2 2 2 2 3" xfId="11613" xr:uid="{09875446-203F-425E-83F7-D83388C35BBA}"/>
    <cellStyle name="Comma 2 2 4 2 2 2 2 2 2 2 2 3 2" xfId="26973" xr:uid="{225C9398-91A7-47CE-9B49-DE0D5158D3A7}"/>
    <cellStyle name="Comma 2 2 4 2 2 2 2 2 2 2 2 4" xfId="19293" xr:uid="{74C7F386-A2A4-4AB6-9ABF-C84FF1462F21}"/>
    <cellStyle name="Comma 2 2 4 2 2 2 2 2 2 2 3" xfId="5853" xr:uid="{5D5752A3-B97E-4398-8D81-F14B0511A566}"/>
    <cellStyle name="Comma 2 2 4 2 2 2 2 2 2 2 3 2" xfId="13533" xr:uid="{2476C05F-8DD6-435A-B13F-B133942607F4}"/>
    <cellStyle name="Comma 2 2 4 2 2 2 2 2 2 2 3 2 2" xfId="28893" xr:uid="{B95B3B69-2C2D-4D5B-954E-38C6107C3B9E}"/>
    <cellStyle name="Comma 2 2 4 2 2 2 2 2 2 2 3 3" xfId="21213" xr:uid="{327DC4BE-293E-4B06-AAB5-578652D13BE6}"/>
    <cellStyle name="Comma 2 2 4 2 2 2 2 2 2 2 4" xfId="9693" xr:uid="{31BE2614-3910-4B79-A5A4-0F08677EFAD3}"/>
    <cellStyle name="Comma 2 2 4 2 2 2 2 2 2 2 4 2" xfId="25053" xr:uid="{897458EA-569F-4CD9-BA79-0A544B54BDF3}"/>
    <cellStyle name="Comma 2 2 4 2 2 2 2 2 2 2 5" xfId="17373" xr:uid="{3CCE3E4C-F8BF-4FD6-A065-5BEDD5D29AC2}"/>
    <cellStyle name="Comma 2 2 4 2 2 2 2 2 2 3" xfId="2973" xr:uid="{4BB8C6B4-D011-4741-A2CC-E1B0004EB6CF}"/>
    <cellStyle name="Comma 2 2 4 2 2 2 2 2 2 3 2" xfId="6813" xr:uid="{FACD4D7A-012D-4047-BDD7-497CF2881ACB}"/>
    <cellStyle name="Comma 2 2 4 2 2 2 2 2 2 3 2 2" xfId="14493" xr:uid="{DC3EDC64-57ED-488E-B8F6-F7A169D57535}"/>
    <cellStyle name="Comma 2 2 4 2 2 2 2 2 2 3 2 2 2" xfId="29853" xr:uid="{DB11A071-D96D-4B99-AA7A-F90433B0DC3D}"/>
    <cellStyle name="Comma 2 2 4 2 2 2 2 2 2 3 2 3" xfId="22173" xr:uid="{A284B904-ED61-4C93-853F-650B1B7CA906}"/>
    <cellStyle name="Comma 2 2 4 2 2 2 2 2 2 3 3" xfId="10653" xr:uid="{39C5BAC3-2075-46E1-9F33-4294A4581B3B}"/>
    <cellStyle name="Comma 2 2 4 2 2 2 2 2 2 3 3 2" xfId="26013" xr:uid="{B204D587-9ED2-41E7-AD3F-610C6A5E3BD4}"/>
    <cellStyle name="Comma 2 2 4 2 2 2 2 2 2 3 4" xfId="18333" xr:uid="{E8EFE89B-F6FD-47CC-94F1-B8488A51676B}"/>
    <cellStyle name="Comma 2 2 4 2 2 2 2 2 2 4" xfId="4893" xr:uid="{4E38205D-01AF-49BF-8958-9385AB9CD7A2}"/>
    <cellStyle name="Comma 2 2 4 2 2 2 2 2 2 4 2" xfId="12573" xr:uid="{A5F84E2F-4682-43C8-ABBF-E58445E6D0CE}"/>
    <cellStyle name="Comma 2 2 4 2 2 2 2 2 2 4 2 2" xfId="27933" xr:uid="{4CDD3DBA-6DDC-4A30-9D2F-8CF628DEC860}"/>
    <cellStyle name="Comma 2 2 4 2 2 2 2 2 2 4 3" xfId="20253" xr:uid="{7457A081-EAFB-4167-9211-ABB5C90712DE}"/>
    <cellStyle name="Comma 2 2 4 2 2 2 2 2 2 5" xfId="8733" xr:uid="{CDB32167-40C4-4334-AC5B-8AE603E5054A}"/>
    <cellStyle name="Comma 2 2 4 2 2 2 2 2 2 5 2" xfId="24093" xr:uid="{F6B3C0A8-F353-41F2-84DC-52A82E1D28DF}"/>
    <cellStyle name="Comma 2 2 4 2 2 2 2 2 2 6" xfId="16413" xr:uid="{1DB31821-5772-4956-B062-0AE5BAACCAD8}"/>
    <cellStyle name="Comma 2 2 4 2 2 2 2 2 3" xfId="1533" xr:uid="{031470E2-C2C8-4D92-8E0D-BC0B6FECD43A}"/>
    <cellStyle name="Comma 2 2 4 2 2 2 2 2 3 2" xfId="3453" xr:uid="{F2D244BE-8814-49A8-B693-FB8CFF302D15}"/>
    <cellStyle name="Comma 2 2 4 2 2 2 2 2 3 2 2" xfId="7293" xr:uid="{05EE6A95-C03E-4493-BDBF-FB608D7451EE}"/>
    <cellStyle name="Comma 2 2 4 2 2 2 2 2 3 2 2 2" xfId="14973" xr:uid="{11993319-F310-40D5-8327-361F3DD89FD0}"/>
    <cellStyle name="Comma 2 2 4 2 2 2 2 2 3 2 2 2 2" xfId="30333" xr:uid="{935930B1-1DF9-4EA8-A6D2-D2E8C0B21BC1}"/>
    <cellStyle name="Comma 2 2 4 2 2 2 2 2 3 2 2 3" xfId="22653" xr:uid="{C524BD16-D14F-474E-A3EC-EFAF582F0E24}"/>
    <cellStyle name="Comma 2 2 4 2 2 2 2 2 3 2 3" xfId="11133" xr:uid="{48DE724A-FE8A-427F-8344-FD998FFE0B27}"/>
    <cellStyle name="Comma 2 2 4 2 2 2 2 2 3 2 3 2" xfId="26493" xr:uid="{6122F28C-4AAF-474C-A8AB-EF49863F5FED}"/>
    <cellStyle name="Comma 2 2 4 2 2 2 2 2 3 2 4" xfId="18813" xr:uid="{B31D0ED6-428F-4E4D-AB4F-FAE5226E6AD3}"/>
    <cellStyle name="Comma 2 2 4 2 2 2 2 2 3 3" xfId="5373" xr:uid="{66951926-0FD8-44B0-A783-58BAB0998044}"/>
    <cellStyle name="Comma 2 2 4 2 2 2 2 2 3 3 2" xfId="13053" xr:uid="{AB846615-572F-4E9E-BD62-50831D6E6C4B}"/>
    <cellStyle name="Comma 2 2 4 2 2 2 2 2 3 3 2 2" xfId="28413" xr:uid="{EADA6CF0-3CBF-482C-BC00-A373771E17EB}"/>
    <cellStyle name="Comma 2 2 4 2 2 2 2 2 3 3 3" xfId="20733" xr:uid="{866F3B34-FE49-476B-93DA-B1A26B8F348F}"/>
    <cellStyle name="Comma 2 2 4 2 2 2 2 2 3 4" xfId="9213" xr:uid="{1B4246DB-26BA-4670-8E40-FC44D3EA480B}"/>
    <cellStyle name="Comma 2 2 4 2 2 2 2 2 3 4 2" xfId="24573" xr:uid="{B0E6B4E7-F3DF-4871-A6F8-C4217350F0A8}"/>
    <cellStyle name="Comma 2 2 4 2 2 2 2 2 3 5" xfId="16893" xr:uid="{5B5D78A8-40FB-429F-A141-B20A37C44672}"/>
    <cellStyle name="Comma 2 2 4 2 2 2 2 2 4" xfId="2493" xr:uid="{867EEDA6-903B-4105-B7C8-4F59F3D8E437}"/>
    <cellStyle name="Comma 2 2 4 2 2 2 2 2 4 2" xfId="6333" xr:uid="{00CB11FD-E303-42A5-B7ED-E2253A342C10}"/>
    <cellStyle name="Comma 2 2 4 2 2 2 2 2 4 2 2" xfId="14013" xr:uid="{CBC38BEF-D63E-4B98-858C-9D769F3FC013}"/>
    <cellStyle name="Comma 2 2 4 2 2 2 2 2 4 2 2 2" xfId="29373" xr:uid="{2E4CD35F-B724-49F5-836F-4E166D10F235}"/>
    <cellStyle name="Comma 2 2 4 2 2 2 2 2 4 2 3" xfId="21693" xr:uid="{730107D7-C3A3-45AE-BF24-10EE6AA1C081}"/>
    <cellStyle name="Comma 2 2 4 2 2 2 2 2 4 3" xfId="10173" xr:uid="{2ED16227-6F02-42C6-B50D-0F8C666CE43B}"/>
    <cellStyle name="Comma 2 2 4 2 2 2 2 2 4 3 2" xfId="25533" xr:uid="{06B1B730-C67C-4C4A-A70C-B7EF2DC86EA6}"/>
    <cellStyle name="Comma 2 2 4 2 2 2 2 2 4 4" xfId="17853" xr:uid="{64163CB0-B69E-4C25-8C85-B8B69D06A31C}"/>
    <cellStyle name="Comma 2 2 4 2 2 2 2 2 5" xfId="4413" xr:uid="{ACB395A1-8BF3-4662-AC66-12C8BC50E3A5}"/>
    <cellStyle name="Comma 2 2 4 2 2 2 2 2 5 2" xfId="12093" xr:uid="{841D0136-E0CA-4B9B-BEE6-22C37E19EE17}"/>
    <cellStyle name="Comma 2 2 4 2 2 2 2 2 5 2 2" xfId="27453" xr:uid="{CAA2C3A4-1D14-4765-85BF-6F13D5914494}"/>
    <cellStyle name="Comma 2 2 4 2 2 2 2 2 5 3" xfId="19773" xr:uid="{34EC31DB-EE35-45CB-95DC-EA79DFA92C39}"/>
    <cellStyle name="Comma 2 2 4 2 2 2 2 2 6" xfId="8253" xr:uid="{CBEC158A-9766-484B-AA42-EDD97ECD3C82}"/>
    <cellStyle name="Comma 2 2 4 2 2 2 2 2 6 2" xfId="23613" xr:uid="{69E70B37-AF5D-45D3-A288-732355BF3852}"/>
    <cellStyle name="Comma 2 2 4 2 2 2 2 2 7" xfId="15933" xr:uid="{5C00E592-ACCE-47C6-B4FC-4260A0234F5B}"/>
    <cellStyle name="Comma 2 2 4 2 2 2 2 3" xfId="813" xr:uid="{B10396E2-F236-4688-BEF3-2B6A861BBE0C}"/>
    <cellStyle name="Comma 2 2 4 2 2 2 2 3 2" xfId="1773" xr:uid="{2E66E99C-BC8C-4867-AD1C-94D564453ACB}"/>
    <cellStyle name="Comma 2 2 4 2 2 2 2 3 2 2" xfId="3693" xr:uid="{7ADEBFB1-045A-4B80-9F64-64D07C2B0E85}"/>
    <cellStyle name="Comma 2 2 4 2 2 2 2 3 2 2 2" xfId="7533" xr:uid="{C37BA755-92F8-43AC-BF95-86952C9B3F5C}"/>
    <cellStyle name="Comma 2 2 4 2 2 2 2 3 2 2 2 2" xfId="15213" xr:uid="{0D8B425A-3DEE-4391-A647-7B406D31A082}"/>
    <cellStyle name="Comma 2 2 4 2 2 2 2 3 2 2 2 2 2" xfId="30573" xr:uid="{359FE724-ED69-4685-963D-E3AEC5AA67FE}"/>
    <cellStyle name="Comma 2 2 4 2 2 2 2 3 2 2 2 3" xfId="22893" xr:uid="{3C197223-8EFC-4460-932E-C3775B01B016}"/>
    <cellStyle name="Comma 2 2 4 2 2 2 2 3 2 2 3" xfId="11373" xr:uid="{95C2A0D3-BF48-414C-89D4-5D1B73F478E3}"/>
    <cellStyle name="Comma 2 2 4 2 2 2 2 3 2 2 3 2" xfId="26733" xr:uid="{139775F1-BC8A-43FF-9D07-44D713FD50F4}"/>
    <cellStyle name="Comma 2 2 4 2 2 2 2 3 2 2 4" xfId="19053" xr:uid="{F60BFBB5-D496-4884-A28B-5383BA4054DF}"/>
    <cellStyle name="Comma 2 2 4 2 2 2 2 3 2 3" xfId="5613" xr:uid="{608B1F70-57F6-4356-BC45-BC6AB9742C44}"/>
    <cellStyle name="Comma 2 2 4 2 2 2 2 3 2 3 2" xfId="13293" xr:uid="{9D0CD6AD-E28D-4C84-B257-8C8AD3087FFB}"/>
    <cellStyle name="Comma 2 2 4 2 2 2 2 3 2 3 2 2" xfId="28653" xr:uid="{B6ED5663-801D-42D2-9406-9B822BA45A63}"/>
    <cellStyle name="Comma 2 2 4 2 2 2 2 3 2 3 3" xfId="20973" xr:uid="{23B807D2-D93E-4C09-A033-9DF0282650E9}"/>
    <cellStyle name="Comma 2 2 4 2 2 2 2 3 2 4" xfId="9453" xr:uid="{D2E9CDC4-A29C-4358-A8F2-8D1115220C28}"/>
    <cellStyle name="Comma 2 2 4 2 2 2 2 3 2 4 2" xfId="24813" xr:uid="{E9EE5365-7702-40E7-9C84-FB8A6911510B}"/>
    <cellStyle name="Comma 2 2 4 2 2 2 2 3 2 5" xfId="17133" xr:uid="{B124130C-DFB0-4C24-A9F4-4998AE5993D5}"/>
    <cellStyle name="Comma 2 2 4 2 2 2 2 3 3" xfId="2733" xr:uid="{5BD3E97B-12FF-4226-B509-814DF06B6B57}"/>
    <cellStyle name="Comma 2 2 4 2 2 2 2 3 3 2" xfId="6573" xr:uid="{2D080023-A501-475F-9AC6-128FCF7B6B8C}"/>
    <cellStyle name="Comma 2 2 4 2 2 2 2 3 3 2 2" xfId="14253" xr:uid="{4A4BC967-DAD7-4E27-8336-F321C0FEB5D1}"/>
    <cellStyle name="Comma 2 2 4 2 2 2 2 3 3 2 2 2" xfId="29613" xr:uid="{EF717E25-9493-43A3-B3F4-ED8AB869F444}"/>
    <cellStyle name="Comma 2 2 4 2 2 2 2 3 3 2 3" xfId="21933" xr:uid="{F3AE4693-F358-4AC8-858A-40F8AA544E1F}"/>
    <cellStyle name="Comma 2 2 4 2 2 2 2 3 3 3" xfId="10413" xr:uid="{D335D80D-E60B-4E3C-8D2C-1C6B905F7487}"/>
    <cellStyle name="Comma 2 2 4 2 2 2 2 3 3 3 2" xfId="25773" xr:uid="{3831DFCF-9B8C-4EBE-84ED-2CAA110E4EB6}"/>
    <cellStyle name="Comma 2 2 4 2 2 2 2 3 3 4" xfId="18093" xr:uid="{1CDE4BFD-1C4E-4107-A0DF-B91E78F87A78}"/>
    <cellStyle name="Comma 2 2 4 2 2 2 2 3 4" xfId="4653" xr:uid="{10B3555F-5602-4510-8BD2-7B83AB804237}"/>
    <cellStyle name="Comma 2 2 4 2 2 2 2 3 4 2" xfId="12333" xr:uid="{2807DACE-AB69-493C-9057-EA7EB2495127}"/>
    <cellStyle name="Comma 2 2 4 2 2 2 2 3 4 2 2" xfId="27693" xr:uid="{B83CF45F-731E-47BE-AA21-B6C4DE669ED5}"/>
    <cellStyle name="Comma 2 2 4 2 2 2 2 3 4 3" xfId="20013" xr:uid="{60E1E011-7EA8-44B5-95B1-AD1D49602564}"/>
    <cellStyle name="Comma 2 2 4 2 2 2 2 3 5" xfId="8493" xr:uid="{F6E16A88-61CE-4712-B961-EF94692977FA}"/>
    <cellStyle name="Comma 2 2 4 2 2 2 2 3 5 2" xfId="23853" xr:uid="{0A5AC327-E2FA-41EF-81E5-D5D8B3BDFB77}"/>
    <cellStyle name="Comma 2 2 4 2 2 2 2 3 6" xfId="16173" xr:uid="{3BB74EA2-F034-4033-9BEA-D5DD0B562D80}"/>
    <cellStyle name="Comma 2 2 4 2 2 2 2 4" xfId="1293" xr:uid="{B4C5D128-81C4-4CB2-90A6-4E46DAD1B892}"/>
    <cellStyle name="Comma 2 2 4 2 2 2 2 4 2" xfId="3213" xr:uid="{9A4877F8-66FC-4D62-AF65-149FBAF9D76A}"/>
    <cellStyle name="Comma 2 2 4 2 2 2 2 4 2 2" xfId="7053" xr:uid="{F2EC2A3A-FE3A-40E5-80AB-019EA045CB7D}"/>
    <cellStyle name="Comma 2 2 4 2 2 2 2 4 2 2 2" xfId="14733" xr:uid="{B0C41017-DF0D-4D8E-B74A-50C836450B78}"/>
    <cellStyle name="Comma 2 2 4 2 2 2 2 4 2 2 2 2" xfId="30093" xr:uid="{1CD27FF1-8988-4CA5-AD1D-02EE149B5873}"/>
    <cellStyle name="Comma 2 2 4 2 2 2 2 4 2 2 3" xfId="22413" xr:uid="{13300DFA-C7F6-43FB-8E52-25B3E4D2A10C}"/>
    <cellStyle name="Comma 2 2 4 2 2 2 2 4 2 3" xfId="10893" xr:uid="{6A3465C9-9559-4F2B-B1D6-09C1704F729C}"/>
    <cellStyle name="Comma 2 2 4 2 2 2 2 4 2 3 2" xfId="26253" xr:uid="{134DF36A-AEB3-433F-B43E-0DCE6B6A495C}"/>
    <cellStyle name="Comma 2 2 4 2 2 2 2 4 2 4" xfId="18573" xr:uid="{E265C21A-E9EF-4B7F-99EE-4BB7F5267621}"/>
    <cellStyle name="Comma 2 2 4 2 2 2 2 4 3" xfId="5133" xr:uid="{E210B264-D1E4-41A7-8FAE-AB4F56A00512}"/>
    <cellStyle name="Comma 2 2 4 2 2 2 2 4 3 2" xfId="12813" xr:uid="{85A757F4-4F4B-4138-AF03-0B01B14F9E3F}"/>
    <cellStyle name="Comma 2 2 4 2 2 2 2 4 3 2 2" xfId="28173" xr:uid="{FB6876B9-0FE2-4051-9FE8-1F46D4CD2FBE}"/>
    <cellStyle name="Comma 2 2 4 2 2 2 2 4 3 3" xfId="20493" xr:uid="{C738D4F2-49B3-4709-983B-2A88BF081290}"/>
    <cellStyle name="Comma 2 2 4 2 2 2 2 4 4" xfId="8973" xr:uid="{7606D4C0-610A-40E4-91A2-F18446649292}"/>
    <cellStyle name="Comma 2 2 4 2 2 2 2 4 4 2" xfId="24333" xr:uid="{3EC15DFA-DE71-472E-9E80-D90BDEE7A1E0}"/>
    <cellStyle name="Comma 2 2 4 2 2 2 2 4 5" xfId="16653" xr:uid="{1255955E-04FF-4628-91BA-1CB2FD68720B}"/>
    <cellStyle name="Comma 2 2 4 2 2 2 2 5" xfId="2253" xr:uid="{CA460252-E09A-4F7F-B39F-B3F5FEB377D3}"/>
    <cellStyle name="Comma 2 2 4 2 2 2 2 5 2" xfId="6093" xr:uid="{2F46849C-57A1-4D31-91B6-81070D03005F}"/>
    <cellStyle name="Comma 2 2 4 2 2 2 2 5 2 2" xfId="13773" xr:uid="{DF28A553-1E4E-4E78-B7FD-429376CDF8F1}"/>
    <cellStyle name="Comma 2 2 4 2 2 2 2 5 2 2 2" xfId="29133" xr:uid="{B649FEE3-40DD-499E-989C-DB6489D8D0D3}"/>
    <cellStyle name="Comma 2 2 4 2 2 2 2 5 2 3" xfId="21453" xr:uid="{7A1A3D91-6014-44E1-9783-EC2F40E0751B}"/>
    <cellStyle name="Comma 2 2 4 2 2 2 2 5 3" xfId="9933" xr:uid="{73315306-880D-4221-BAFC-F7AD68238638}"/>
    <cellStyle name="Comma 2 2 4 2 2 2 2 5 3 2" xfId="25293" xr:uid="{D3FD18CD-5F54-4609-B367-BD7EA6552EB7}"/>
    <cellStyle name="Comma 2 2 4 2 2 2 2 5 4" xfId="17613" xr:uid="{31CDA7D1-4A19-4E84-9C3B-0653F8AB60EC}"/>
    <cellStyle name="Comma 2 2 4 2 2 2 2 6" xfId="4173" xr:uid="{4780C706-7516-4140-8956-675F1C4082E6}"/>
    <cellStyle name="Comma 2 2 4 2 2 2 2 6 2" xfId="11853" xr:uid="{F34D69B9-438F-40AE-B60A-71C33FA5C851}"/>
    <cellStyle name="Comma 2 2 4 2 2 2 2 6 2 2" xfId="27213" xr:uid="{9D5D823C-0B38-49E7-A181-1966F399CDCF}"/>
    <cellStyle name="Comma 2 2 4 2 2 2 2 6 3" xfId="19533" xr:uid="{B51FF16B-A456-4D55-8769-94CBA5B0AF5C}"/>
    <cellStyle name="Comma 2 2 4 2 2 2 2 7" xfId="8013" xr:uid="{2B6BCC80-B7ED-452A-AAD4-7347B503859A}"/>
    <cellStyle name="Comma 2 2 4 2 2 2 2 7 2" xfId="23373" xr:uid="{EF57E5A4-A0D9-438C-B038-79281D338AE8}"/>
    <cellStyle name="Comma 2 2 4 2 2 2 2 8" xfId="15693" xr:uid="{92EBC57F-0944-4EEE-BCCA-D1BA3184425C}"/>
    <cellStyle name="Comma 2 2 4 2 2 2 3" xfId="453" xr:uid="{BF68448A-9C71-471C-B51A-43E992E17174}"/>
    <cellStyle name="Comma 2 2 4 2 2 2 3 2" xfId="933" xr:uid="{A075E67B-BDA0-4051-B01B-AC3DBDD84191}"/>
    <cellStyle name="Comma 2 2 4 2 2 2 3 2 2" xfId="1893" xr:uid="{3F031149-05AF-4F7A-9A85-22E76469C8A0}"/>
    <cellStyle name="Comma 2 2 4 2 2 2 3 2 2 2" xfId="3813" xr:uid="{B33075E1-D86F-4ECD-9731-0ACBB41F1673}"/>
    <cellStyle name="Comma 2 2 4 2 2 2 3 2 2 2 2" xfId="7653" xr:uid="{FEC91B25-E122-4F3E-B584-B2E753541769}"/>
    <cellStyle name="Comma 2 2 4 2 2 2 3 2 2 2 2 2" xfId="15333" xr:uid="{B658C46A-15C4-40B4-A820-6F5C1231C17A}"/>
    <cellStyle name="Comma 2 2 4 2 2 2 3 2 2 2 2 2 2" xfId="30693" xr:uid="{93880339-E726-4BCF-9A8F-F37F3921A827}"/>
    <cellStyle name="Comma 2 2 4 2 2 2 3 2 2 2 2 3" xfId="23013" xr:uid="{DF1F1FAC-8504-4558-A7FF-EDC6F7E10132}"/>
    <cellStyle name="Comma 2 2 4 2 2 2 3 2 2 2 3" xfId="11493" xr:uid="{8EA808AA-8F67-4B6C-BCB5-B37CE572BD7B}"/>
    <cellStyle name="Comma 2 2 4 2 2 2 3 2 2 2 3 2" xfId="26853" xr:uid="{7652C358-3318-42E6-ACC0-2DDA2398B829}"/>
    <cellStyle name="Comma 2 2 4 2 2 2 3 2 2 2 4" xfId="19173" xr:uid="{9A7F2801-2C7B-4363-8745-1C3CA8B96096}"/>
    <cellStyle name="Comma 2 2 4 2 2 2 3 2 2 3" xfId="5733" xr:uid="{EDAAED4C-3C71-41DD-868C-57EB2AB64E4E}"/>
    <cellStyle name="Comma 2 2 4 2 2 2 3 2 2 3 2" xfId="13413" xr:uid="{9FEE2664-3D51-4C80-AE90-475804444644}"/>
    <cellStyle name="Comma 2 2 4 2 2 2 3 2 2 3 2 2" xfId="28773" xr:uid="{E95F41A0-50D0-4FC5-8EDE-E401A765EFB9}"/>
    <cellStyle name="Comma 2 2 4 2 2 2 3 2 2 3 3" xfId="21093" xr:uid="{752C86B2-0738-4C52-AA34-B88474DC569B}"/>
    <cellStyle name="Comma 2 2 4 2 2 2 3 2 2 4" xfId="9573" xr:uid="{D387759B-E309-4767-AF0B-239953D38166}"/>
    <cellStyle name="Comma 2 2 4 2 2 2 3 2 2 4 2" xfId="24933" xr:uid="{C5C8F0ED-7F70-43BB-B00A-B72C12BED9B5}"/>
    <cellStyle name="Comma 2 2 4 2 2 2 3 2 2 5" xfId="17253" xr:uid="{3E6E2A36-2835-4212-BE68-B9A6E203938B}"/>
    <cellStyle name="Comma 2 2 4 2 2 2 3 2 3" xfId="2853" xr:uid="{B5BD4A0B-D0F7-44A3-A1F8-DD84FC9A5C12}"/>
    <cellStyle name="Comma 2 2 4 2 2 2 3 2 3 2" xfId="6693" xr:uid="{0AB4F238-E5C4-4148-8CB7-177F2BC70B4F}"/>
    <cellStyle name="Comma 2 2 4 2 2 2 3 2 3 2 2" xfId="14373" xr:uid="{40CB3EBA-FADF-48CA-B56C-D0131C53E5F3}"/>
    <cellStyle name="Comma 2 2 4 2 2 2 3 2 3 2 2 2" xfId="29733" xr:uid="{C283A5EB-FFF2-4F8B-B97A-97A2441EE541}"/>
    <cellStyle name="Comma 2 2 4 2 2 2 3 2 3 2 3" xfId="22053" xr:uid="{4A1A8C22-6DDD-4F0F-ADDB-0A81D9FBD97B}"/>
    <cellStyle name="Comma 2 2 4 2 2 2 3 2 3 3" xfId="10533" xr:uid="{A4AE994E-1F61-4A9A-A0F1-E1AC66E4F4F6}"/>
    <cellStyle name="Comma 2 2 4 2 2 2 3 2 3 3 2" xfId="25893" xr:uid="{DFC3FCFA-8814-4323-A4C3-F4CB1ECF5E5D}"/>
    <cellStyle name="Comma 2 2 4 2 2 2 3 2 3 4" xfId="18213" xr:uid="{9930836D-F8AD-4A73-AFB9-F146E7062ED2}"/>
    <cellStyle name="Comma 2 2 4 2 2 2 3 2 4" xfId="4773" xr:uid="{A510676C-6F28-4297-8F91-5111F7272B21}"/>
    <cellStyle name="Comma 2 2 4 2 2 2 3 2 4 2" xfId="12453" xr:uid="{017867B3-513A-4411-B497-8C2BE3D28C91}"/>
    <cellStyle name="Comma 2 2 4 2 2 2 3 2 4 2 2" xfId="27813" xr:uid="{C23DEE62-0D5E-4D4A-AFEE-4C39A3E48809}"/>
    <cellStyle name="Comma 2 2 4 2 2 2 3 2 4 3" xfId="20133" xr:uid="{DFD205E0-7B94-4232-B775-3F7A79DE7167}"/>
    <cellStyle name="Comma 2 2 4 2 2 2 3 2 5" xfId="8613" xr:uid="{2A7F2C0C-998E-42F1-B054-2AA8CD343BA6}"/>
    <cellStyle name="Comma 2 2 4 2 2 2 3 2 5 2" xfId="23973" xr:uid="{4BC712EE-182D-4EB7-BF64-279EA02388FA}"/>
    <cellStyle name="Comma 2 2 4 2 2 2 3 2 6" xfId="16293" xr:uid="{AE1992B3-5DC7-405F-B1AE-391156DFFBCA}"/>
    <cellStyle name="Comma 2 2 4 2 2 2 3 3" xfId="1413" xr:uid="{154AC078-8DC5-42B6-86F3-70C5C90E4433}"/>
    <cellStyle name="Comma 2 2 4 2 2 2 3 3 2" xfId="3333" xr:uid="{61C419E7-5AAD-4957-9354-7C5D3F949A66}"/>
    <cellStyle name="Comma 2 2 4 2 2 2 3 3 2 2" xfId="7173" xr:uid="{EADBE90D-39B3-4B17-9CFA-040968470509}"/>
    <cellStyle name="Comma 2 2 4 2 2 2 3 3 2 2 2" xfId="14853" xr:uid="{72EA33C2-126F-4616-9AD2-95E657AE09FA}"/>
    <cellStyle name="Comma 2 2 4 2 2 2 3 3 2 2 2 2" xfId="30213" xr:uid="{79F57D67-C1AE-4986-8DA8-7FE8FAF47273}"/>
    <cellStyle name="Comma 2 2 4 2 2 2 3 3 2 2 3" xfId="22533" xr:uid="{79213A97-03F5-4E0B-B805-E6309CEB5F90}"/>
    <cellStyle name="Comma 2 2 4 2 2 2 3 3 2 3" xfId="11013" xr:uid="{9F68774F-9AE1-4098-BB61-ABEB90703FFE}"/>
    <cellStyle name="Comma 2 2 4 2 2 2 3 3 2 3 2" xfId="26373" xr:uid="{4E09F8D5-3D3A-4791-8CA0-87776DC21E5C}"/>
    <cellStyle name="Comma 2 2 4 2 2 2 3 3 2 4" xfId="18693" xr:uid="{9F2DF153-4C7F-4AF2-81A5-3618AA429C7F}"/>
    <cellStyle name="Comma 2 2 4 2 2 2 3 3 3" xfId="5253" xr:uid="{A145BC13-55EF-42D3-AFF6-AFF9BE9A0B79}"/>
    <cellStyle name="Comma 2 2 4 2 2 2 3 3 3 2" xfId="12933" xr:uid="{F213EED1-D8F9-47EB-A8AF-7658E3569A25}"/>
    <cellStyle name="Comma 2 2 4 2 2 2 3 3 3 2 2" xfId="28293" xr:uid="{4BD8B6D1-9A19-475A-82C2-B0675D9AEA96}"/>
    <cellStyle name="Comma 2 2 4 2 2 2 3 3 3 3" xfId="20613" xr:uid="{D1DF710E-33DC-44B6-809A-8CB7B698333B}"/>
    <cellStyle name="Comma 2 2 4 2 2 2 3 3 4" xfId="9093" xr:uid="{A3BF9110-4E9C-4A84-B006-E3F92967A5BC}"/>
    <cellStyle name="Comma 2 2 4 2 2 2 3 3 4 2" xfId="24453" xr:uid="{31E3DD60-E5AC-4344-AD23-43902AEB6567}"/>
    <cellStyle name="Comma 2 2 4 2 2 2 3 3 5" xfId="16773" xr:uid="{2E980BF3-8BE7-4163-A309-45ABAE9510EA}"/>
    <cellStyle name="Comma 2 2 4 2 2 2 3 4" xfId="2373" xr:uid="{769AAC36-57AE-467A-9973-F7AB22E6E408}"/>
    <cellStyle name="Comma 2 2 4 2 2 2 3 4 2" xfId="6213" xr:uid="{2FBADF70-E681-42A4-9F3D-B85DBB56F979}"/>
    <cellStyle name="Comma 2 2 4 2 2 2 3 4 2 2" xfId="13893" xr:uid="{D12C9DAF-221B-4250-BE1D-3E9E65637DEF}"/>
    <cellStyle name="Comma 2 2 4 2 2 2 3 4 2 2 2" xfId="29253" xr:uid="{AF7B6177-76CC-48B5-8BE8-ABFD3295AD2C}"/>
    <cellStyle name="Comma 2 2 4 2 2 2 3 4 2 3" xfId="21573" xr:uid="{4DE85FFA-0A5C-4360-9F33-4EB6CDBE602B}"/>
    <cellStyle name="Comma 2 2 4 2 2 2 3 4 3" xfId="10053" xr:uid="{DD8336BC-2FB2-45CD-A4B8-F1BD52F22ACE}"/>
    <cellStyle name="Comma 2 2 4 2 2 2 3 4 3 2" xfId="25413" xr:uid="{FEADDF44-B7D2-4C3B-95CE-6C4C8A30957B}"/>
    <cellStyle name="Comma 2 2 4 2 2 2 3 4 4" xfId="17733" xr:uid="{C16CF97C-B323-4AD7-A44A-1A1A7C8EDF53}"/>
    <cellStyle name="Comma 2 2 4 2 2 2 3 5" xfId="4293" xr:uid="{5878928A-9DC4-4BAA-BC42-633B3736F158}"/>
    <cellStyle name="Comma 2 2 4 2 2 2 3 5 2" xfId="11973" xr:uid="{99B70C98-B842-4BCA-8D76-55DBC0E9E5EE}"/>
    <cellStyle name="Comma 2 2 4 2 2 2 3 5 2 2" xfId="27333" xr:uid="{889F8AA6-4841-4B51-9921-189E635EFF6D}"/>
    <cellStyle name="Comma 2 2 4 2 2 2 3 5 3" xfId="19653" xr:uid="{C758B340-63E5-4B9A-9176-ED9E22D96ACA}"/>
    <cellStyle name="Comma 2 2 4 2 2 2 3 6" xfId="8133" xr:uid="{32F1B033-E737-4E14-A94F-68F0FDA02835}"/>
    <cellStyle name="Comma 2 2 4 2 2 2 3 6 2" xfId="23493" xr:uid="{FADF8671-918D-4BAC-B996-9C6BBB8C2B5D}"/>
    <cellStyle name="Comma 2 2 4 2 2 2 3 7" xfId="15813" xr:uid="{B831D1C6-F5C2-4C16-AEAB-3FA1F9A74672}"/>
    <cellStyle name="Comma 2 2 4 2 2 2 4" xfId="693" xr:uid="{4AFC8FD0-446B-4A7D-82B7-DA7F58DE8327}"/>
    <cellStyle name="Comma 2 2 4 2 2 2 4 2" xfId="1653" xr:uid="{1DABF579-3BE1-4C6A-BBDE-24BCDEF9E48C}"/>
    <cellStyle name="Comma 2 2 4 2 2 2 4 2 2" xfId="3573" xr:uid="{C9316710-A5F1-455E-B264-077C2B0625FC}"/>
    <cellStyle name="Comma 2 2 4 2 2 2 4 2 2 2" xfId="7413" xr:uid="{B25BFBF7-CDEC-4FDE-8787-77AC19D21B9A}"/>
    <cellStyle name="Comma 2 2 4 2 2 2 4 2 2 2 2" xfId="15093" xr:uid="{8930E0A4-8009-4794-BA4B-8025368B252C}"/>
    <cellStyle name="Comma 2 2 4 2 2 2 4 2 2 2 2 2" xfId="30453" xr:uid="{3F1D56D3-6038-4626-AD7B-82CF098D0851}"/>
    <cellStyle name="Comma 2 2 4 2 2 2 4 2 2 2 3" xfId="22773" xr:uid="{8DDB750B-D548-4165-A3C9-D9FB35055F37}"/>
    <cellStyle name="Comma 2 2 4 2 2 2 4 2 2 3" xfId="11253" xr:uid="{FCCB1525-B5FE-4D20-95ED-EF91C486A989}"/>
    <cellStyle name="Comma 2 2 4 2 2 2 4 2 2 3 2" xfId="26613" xr:uid="{2B1E9963-F69C-4EBC-BF87-F4F91753F2B4}"/>
    <cellStyle name="Comma 2 2 4 2 2 2 4 2 2 4" xfId="18933" xr:uid="{E3AB9569-F86F-4E01-B2C0-DF3CC9307936}"/>
    <cellStyle name="Comma 2 2 4 2 2 2 4 2 3" xfId="5493" xr:uid="{5F8CE256-382F-40DD-890A-EAD39F29BD3C}"/>
    <cellStyle name="Comma 2 2 4 2 2 2 4 2 3 2" xfId="13173" xr:uid="{2C5869F7-4FB7-44C6-9A6A-AA6C56A7B7ED}"/>
    <cellStyle name="Comma 2 2 4 2 2 2 4 2 3 2 2" xfId="28533" xr:uid="{736DDACF-D18B-410C-A0F1-36FDE89EFCC3}"/>
    <cellStyle name="Comma 2 2 4 2 2 2 4 2 3 3" xfId="20853" xr:uid="{54058FC9-EE10-4F6F-9EB0-A65CA7BCC5AF}"/>
    <cellStyle name="Comma 2 2 4 2 2 2 4 2 4" xfId="9333" xr:uid="{B29CFB09-1A53-43F6-B046-8F4CCC96E9DA}"/>
    <cellStyle name="Comma 2 2 4 2 2 2 4 2 4 2" xfId="24693" xr:uid="{E9E3FFEC-EF72-4F18-9546-A3D311C79532}"/>
    <cellStyle name="Comma 2 2 4 2 2 2 4 2 5" xfId="17013" xr:uid="{CD8F1C66-240D-4687-805F-1D2F35DC630B}"/>
    <cellStyle name="Comma 2 2 4 2 2 2 4 3" xfId="2613" xr:uid="{2EF2CA69-F450-4C2F-88D7-1D7563D75520}"/>
    <cellStyle name="Comma 2 2 4 2 2 2 4 3 2" xfId="6453" xr:uid="{95196DC9-1ECA-4D18-8BEE-C2AB3678D210}"/>
    <cellStyle name="Comma 2 2 4 2 2 2 4 3 2 2" xfId="14133" xr:uid="{7970DAE1-D079-4631-9636-E054D66C843E}"/>
    <cellStyle name="Comma 2 2 4 2 2 2 4 3 2 2 2" xfId="29493" xr:uid="{B09CE711-9265-4F4A-8FA4-4B77B46A5A42}"/>
    <cellStyle name="Comma 2 2 4 2 2 2 4 3 2 3" xfId="21813" xr:uid="{21D30A74-0AF7-434C-80A2-F9884FB7B277}"/>
    <cellStyle name="Comma 2 2 4 2 2 2 4 3 3" xfId="10293" xr:uid="{5C2EFFFA-BE81-44D6-B6F3-9D1AC0CE68C9}"/>
    <cellStyle name="Comma 2 2 4 2 2 2 4 3 3 2" xfId="25653" xr:uid="{5528B127-72E2-4603-9BBE-1DB5AEC2238B}"/>
    <cellStyle name="Comma 2 2 4 2 2 2 4 3 4" xfId="17973" xr:uid="{2F7AB5A3-8DC0-4A79-8C1A-51D601A64FA6}"/>
    <cellStyle name="Comma 2 2 4 2 2 2 4 4" xfId="4533" xr:uid="{F9DF4849-0B6A-4AD4-830B-F13B27CE3EF4}"/>
    <cellStyle name="Comma 2 2 4 2 2 2 4 4 2" xfId="12213" xr:uid="{8242676A-C0AE-491F-9B87-81C892004A94}"/>
    <cellStyle name="Comma 2 2 4 2 2 2 4 4 2 2" xfId="27573" xr:uid="{A49D8685-3CB8-4B08-BB5B-C1EBE774B204}"/>
    <cellStyle name="Comma 2 2 4 2 2 2 4 4 3" xfId="19893" xr:uid="{6A40A219-AD33-4F33-8E3D-7F82F0EEABCF}"/>
    <cellStyle name="Comma 2 2 4 2 2 2 4 5" xfId="8373" xr:uid="{659D755F-B4C8-44DA-B965-EABE599246A4}"/>
    <cellStyle name="Comma 2 2 4 2 2 2 4 5 2" xfId="23733" xr:uid="{5A5BD40E-8598-4B41-B18A-14ABA759EA36}"/>
    <cellStyle name="Comma 2 2 4 2 2 2 4 6" xfId="16053" xr:uid="{EA135195-B457-4832-B71B-0A870D65DECC}"/>
    <cellStyle name="Comma 2 2 4 2 2 2 5" xfId="1173" xr:uid="{E91B2E20-6199-4D1F-959E-7DEC838B5F48}"/>
    <cellStyle name="Comma 2 2 4 2 2 2 5 2" xfId="3093" xr:uid="{964C9DA2-D9B0-42A7-AB99-48B7259B65A1}"/>
    <cellStyle name="Comma 2 2 4 2 2 2 5 2 2" xfId="6933" xr:uid="{7588C706-CD5C-47E7-8DAA-E264605AEF90}"/>
    <cellStyle name="Comma 2 2 4 2 2 2 5 2 2 2" xfId="14613" xr:uid="{12AC6230-DF3F-4DF4-9BBB-D8246C63E469}"/>
    <cellStyle name="Comma 2 2 4 2 2 2 5 2 2 2 2" xfId="29973" xr:uid="{0FD47CB2-AF32-4D70-92CB-8623107E093C}"/>
    <cellStyle name="Comma 2 2 4 2 2 2 5 2 2 3" xfId="22293" xr:uid="{9E63F958-5090-4948-8187-C9EFDD2D63FA}"/>
    <cellStyle name="Comma 2 2 4 2 2 2 5 2 3" xfId="10773" xr:uid="{55B80755-1252-4569-8E32-F88FDCB84E4E}"/>
    <cellStyle name="Comma 2 2 4 2 2 2 5 2 3 2" xfId="26133" xr:uid="{F86CD660-EDE0-4B08-A1B3-60FC627D57B8}"/>
    <cellStyle name="Comma 2 2 4 2 2 2 5 2 4" xfId="18453" xr:uid="{5E164041-2591-4C04-9638-980DE6390042}"/>
    <cellStyle name="Comma 2 2 4 2 2 2 5 3" xfId="5013" xr:uid="{0FA8CA3B-916F-4A2D-9E9E-B599A9787374}"/>
    <cellStyle name="Comma 2 2 4 2 2 2 5 3 2" xfId="12693" xr:uid="{82E8F5E1-141E-4117-8FA2-55BA380516DF}"/>
    <cellStyle name="Comma 2 2 4 2 2 2 5 3 2 2" xfId="28053" xr:uid="{4CEF9EF8-80F3-4A06-A1A0-16CE55BF31C8}"/>
    <cellStyle name="Comma 2 2 4 2 2 2 5 3 3" xfId="20373" xr:uid="{B18B7A36-FAAC-4B94-9C1E-A47D002D769D}"/>
    <cellStyle name="Comma 2 2 4 2 2 2 5 4" xfId="8853" xr:uid="{DA90BFFF-7615-4803-ADF9-EE9FE7A2A960}"/>
    <cellStyle name="Comma 2 2 4 2 2 2 5 4 2" xfId="24213" xr:uid="{EA61BDD1-ED34-428A-BA97-C3D5DDF850F3}"/>
    <cellStyle name="Comma 2 2 4 2 2 2 5 5" xfId="16533" xr:uid="{377D147C-21E2-4DF5-ABA2-13A72576C53D}"/>
    <cellStyle name="Comma 2 2 4 2 2 2 6" xfId="2133" xr:uid="{001E953B-145A-4DB8-888B-8F6E0A9F89AA}"/>
    <cellStyle name="Comma 2 2 4 2 2 2 6 2" xfId="5973" xr:uid="{C6CF59F5-8DF3-4CA3-B963-F94AFD4025A5}"/>
    <cellStyle name="Comma 2 2 4 2 2 2 6 2 2" xfId="13653" xr:uid="{288E06A8-C61C-46C0-845F-92A85D2AC5A2}"/>
    <cellStyle name="Comma 2 2 4 2 2 2 6 2 2 2" xfId="29013" xr:uid="{8987EEDA-66DD-40BC-8AD2-6C055578A982}"/>
    <cellStyle name="Comma 2 2 4 2 2 2 6 2 3" xfId="21333" xr:uid="{D47EA5F7-F055-4BA0-B6FD-D88DCDC2E45D}"/>
    <cellStyle name="Comma 2 2 4 2 2 2 6 3" xfId="9813" xr:uid="{441293FF-66DE-4383-A4B3-52AC1D7CE8B7}"/>
    <cellStyle name="Comma 2 2 4 2 2 2 6 3 2" xfId="25173" xr:uid="{7054B43E-9F8D-4E91-B094-500F8D291855}"/>
    <cellStyle name="Comma 2 2 4 2 2 2 6 4" xfId="17493" xr:uid="{383BAA0E-4714-453C-ACEC-B6BFBBCAFCA3}"/>
    <cellStyle name="Comma 2 2 4 2 2 2 7" xfId="4053" xr:uid="{167DF9C3-6006-4C72-BAA1-AC9F3FDC52E8}"/>
    <cellStyle name="Comma 2 2 4 2 2 2 7 2" xfId="11733" xr:uid="{DC3EDF19-FBC7-4B8E-88A9-EF736BBCF04F}"/>
    <cellStyle name="Comma 2 2 4 2 2 2 7 2 2" xfId="27093" xr:uid="{C36D9B23-9838-488E-B7DB-37591A27EC6A}"/>
    <cellStyle name="Comma 2 2 4 2 2 2 7 3" xfId="19413" xr:uid="{83F93662-0B40-4DAA-99AE-67A6A5D2D7AD}"/>
    <cellStyle name="Comma 2 2 4 2 2 2 8" xfId="7893" xr:uid="{194C145F-0FA6-44B1-978D-3737BE5A52D0}"/>
    <cellStyle name="Comma 2 2 4 2 2 2 8 2" xfId="23253" xr:uid="{0EFDCAC0-61C5-4A26-BE48-A061CCC7B96D}"/>
    <cellStyle name="Comma 2 2 4 2 2 2 9" xfId="15573" xr:uid="{E251FE30-088B-4B19-8AEA-1C1BE976ACE4}"/>
    <cellStyle name="Comma 2 2 4 2 2 3" xfId="273" xr:uid="{4D177BD7-3D7F-4429-8FBB-3BF9C3BE9B68}"/>
    <cellStyle name="Comma 2 2 4 2 2 3 2" xfId="513" xr:uid="{F79E791C-2779-49B3-A720-FFB16DBA4AEC}"/>
    <cellStyle name="Comma 2 2 4 2 2 3 2 2" xfId="993" xr:uid="{718160DF-BEC0-45F1-A164-C34A9709D486}"/>
    <cellStyle name="Comma 2 2 4 2 2 3 2 2 2" xfId="1953" xr:uid="{F1B1245A-C965-4570-9123-37A1393C3A14}"/>
    <cellStyle name="Comma 2 2 4 2 2 3 2 2 2 2" xfId="3873" xr:uid="{9B51F1D9-F9E3-40DB-BDCF-DC7E5A799C7D}"/>
    <cellStyle name="Comma 2 2 4 2 2 3 2 2 2 2 2" xfId="7713" xr:uid="{A045207C-EB28-4C16-AC60-EA8AE2005D31}"/>
    <cellStyle name="Comma 2 2 4 2 2 3 2 2 2 2 2 2" xfId="15393" xr:uid="{793F4767-8ED8-40F3-8C6B-353C53DE239A}"/>
    <cellStyle name="Comma 2 2 4 2 2 3 2 2 2 2 2 2 2" xfId="30753" xr:uid="{7F1D3A41-FB46-429B-9045-1E3D369F58BD}"/>
    <cellStyle name="Comma 2 2 4 2 2 3 2 2 2 2 2 3" xfId="23073" xr:uid="{67F6B7A5-649F-48BE-9C13-1B74D7EB9951}"/>
    <cellStyle name="Comma 2 2 4 2 2 3 2 2 2 2 3" xfId="11553" xr:uid="{E1AD844F-AAB4-430B-B25D-7D473BE7D082}"/>
    <cellStyle name="Comma 2 2 4 2 2 3 2 2 2 2 3 2" xfId="26913" xr:uid="{2FB836A2-35C9-42BC-BC26-AF81FD59E52B}"/>
    <cellStyle name="Comma 2 2 4 2 2 3 2 2 2 2 4" xfId="19233" xr:uid="{6336D6DF-F84E-484D-BD5B-971F52C62279}"/>
    <cellStyle name="Comma 2 2 4 2 2 3 2 2 2 3" xfId="5793" xr:uid="{06358B58-6276-403B-B4B9-6662E6DE160C}"/>
    <cellStyle name="Comma 2 2 4 2 2 3 2 2 2 3 2" xfId="13473" xr:uid="{7A6ACD6A-8780-4F9E-8105-56CFF2E7C09A}"/>
    <cellStyle name="Comma 2 2 4 2 2 3 2 2 2 3 2 2" xfId="28833" xr:uid="{E617958A-B42B-46FD-BC1F-2F6DFA8E4EEB}"/>
    <cellStyle name="Comma 2 2 4 2 2 3 2 2 2 3 3" xfId="21153" xr:uid="{24D88CCE-CDA3-43B1-817B-E0F909DA7EBB}"/>
    <cellStyle name="Comma 2 2 4 2 2 3 2 2 2 4" xfId="9633" xr:uid="{7E9EB220-77C2-41B6-BBD2-AE197DCB9A7F}"/>
    <cellStyle name="Comma 2 2 4 2 2 3 2 2 2 4 2" xfId="24993" xr:uid="{4464EE3C-9DA8-4E6E-951B-34A39B78F674}"/>
    <cellStyle name="Comma 2 2 4 2 2 3 2 2 2 5" xfId="17313" xr:uid="{AD31E548-875E-4F10-B663-3E89C48B2DFC}"/>
    <cellStyle name="Comma 2 2 4 2 2 3 2 2 3" xfId="2913" xr:uid="{2A6AFD57-B6C9-4D4D-9882-BB46C2963202}"/>
    <cellStyle name="Comma 2 2 4 2 2 3 2 2 3 2" xfId="6753" xr:uid="{A1C7BA34-A61E-4CEB-B53F-E64F9FEB9D4B}"/>
    <cellStyle name="Comma 2 2 4 2 2 3 2 2 3 2 2" xfId="14433" xr:uid="{F683B724-CE8F-4DDE-88F5-293269A3B592}"/>
    <cellStyle name="Comma 2 2 4 2 2 3 2 2 3 2 2 2" xfId="29793" xr:uid="{08E0E729-F001-45A1-B899-AF90D3EC3DF7}"/>
    <cellStyle name="Comma 2 2 4 2 2 3 2 2 3 2 3" xfId="22113" xr:uid="{9E923E0B-FD39-48E9-8AF2-811984A8E1B3}"/>
    <cellStyle name="Comma 2 2 4 2 2 3 2 2 3 3" xfId="10593" xr:uid="{AB7B3C81-3BAC-460E-AD17-6CC13797198C}"/>
    <cellStyle name="Comma 2 2 4 2 2 3 2 2 3 3 2" xfId="25953" xr:uid="{A45CC87F-ECDB-4C90-9B42-B5D2A7D76D95}"/>
    <cellStyle name="Comma 2 2 4 2 2 3 2 2 3 4" xfId="18273" xr:uid="{6D189067-E12D-4F87-9469-03306643750D}"/>
    <cellStyle name="Comma 2 2 4 2 2 3 2 2 4" xfId="4833" xr:uid="{96915A5E-58F4-45A0-B849-18389A1A6079}"/>
    <cellStyle name="Comma 2 2 4 2 2 3 2 2 4 2" xfId="12513" xr:uid="{1BD4D55B-3124-4FFF-B9A3-5202FCDBD715}"/>
    <cellStyle name="Comma 2 2 4 2 2 3 2 2 4 2 2" xfId="27873" xr:uid="{5B92ED83-01FD-4D93-92B3-BD0A217BC2FE}"/>
    <cellStyle name="Comma 2 2 4 2 2 3 2 2 4 3" xfId="20193" xr:uid="{DD515BC2-76AE-4264-9DBA-04AF3B4BBDEF}"/>
    <cellStyle name="Comma 2 2 4 2 2 3 2 2 5" xfId="8673" xr:uid="{29BBBA68-CDC2-4393-91F3-9C694F4BE165}"/>
    <cellStyle name="Comma 2 2 4 2 2 3 2 2 5 2" xfId="24033" xr:uid="{A67EF2B4-FBB3-4A5E-993A-1872821889DA}"/>
    <cellStyle name="Comma 2 2 4 2 2 3 2 2 6" xfId="16353" xr:uid="{549212AE-DC51-4C8A-9F26-9033F6E9024A}"/>
    <cellStyle name="Comma 2 2 4 2 2 3 2 3" xfId="1473" xr:uid="{1540E761-D283-4DE1-8DDC-2EAC7FB532A2}"/>
    <cellStyle name="Comma 2 2 4 2 2 3 2 3 2" xfId="3393" xr:uid="{E6A75215-6C71-4C15-A2A2-19852A2089AA}"/>
    <cellStyle name="Comma 2 2 4 2 2 3 2 3 2 2" xfId="7233" xr:uid="{FC6E40F7-D64A-47F8-9958-20EDC87C542F}"/>
    <cellStyle name="Comma 2 2 4 2 2 3 2 3 2 2 2" xfId="14913" xr:uid="{F37259EC-BED9-4E3E-85C6-67AF2FD27361}"/>
    <cellStyle name="Comma 2 2 4 2 2 3 2 3 2 2 2 2" xfId="30273" xr:uid="{28A37444-F3D9-40E1-8484-095A010F5EDE}"/>
    <cellStyle name="Comma 2 2 4 2 2 3 2 3 2 2 3" xfId="22593" xr:uid="{7A146633-7CB5-4F81-9BF4-0473043977F9}"/>
    <cellStyle name="Comma 2 2 4 2 2 3 2 3 2 3" xfId="11073" xr:uid="{CC374677-61BA-46C8-B56F-F86E044A1E23}"/>
    <cellStyle name="Comma 2 2 4 2 2 3 2 3 2 3 2" xfId="26433" xr:uid="{0AF57041-19D1-49AE-817A-73C675526899}"/>
    <cellStyle name="Comma 2 2 4 2 2 3 2 3 2 4" xfId="18753" xr:uid="{DEF6D172-CF2D-4331-BF8A-411C970B10AE}"/>
    <cellStyle name="Comma 2 2 4 2 2 3 2 3 3" xfId="5313" xr:uid="{9737443A-464A-44A3-9C1A-02CAD17BDFDE}"/>
    <cellStyle name="Comma 2 2 4 2 2 3 2 3 3 2" xfId="12993" xr:uid="{16548D4E-C873-4B42-AB05-1DFE8B933A0E}"/>
    <cellStyle name="Comma 2 2 4 2 2 3 2 3 3 2 2" xfId="28353" xr:uid="{419CC8DF-8A7C-4E2E-BCDE-76C5F030BD5F}"/>
    <cellStyle name="Comma 2 2 4 2 2 3 2 3 3 3" xfId="20673" xr:uid="{F97E78F6-76F7-4F22-899C-B7619C207706}"/>
    <cellStyle name="Comma 2 2 4 2 2 3 2 3 4" xfId="9153" xr:uid="{8AF8ACF9-D52A-41A1-B7EB-34575FFCDF4A}"/>
    <cellStyle name="Comma 2 2 4 2 2 3 2 3 4 2" xfId="24513" xr:uid="{0D6F8BB6-7D08-41EC-BEB3-5CC06630C9D5}"/>
    <cellStyle name="Comma 2 2 4 2 2 3 2 3 5" xfId="16833" xr:uid="{0C7A079C-16F3-4F61-9C79-CF9A269B8C6C}"/>
    <cellStyle name="Comma 2 2 4 2 2 3 2 4" xfId="2433" xr:uid="{7D58E168-92B6-447C-A429-180A66F35ECB}"/>
    <cellStyle name="Comma 2 2 4 2 2 3 2 4 2" xfId="6273" xr:uid="{BB24B6B8-E505-4035-A964-F5D26FF3F44D}"/>
    <cellStyle name="Comma 2 2 4 2 2 3 2 4 2 2" xfId="13953" xr:uid="{B643FBE6-A925-4917-89E9-48A7695DB0F3}"/>
    <cellStyle name="Comma 2 2 4 2 2 3 2 4 2 2 2" xfId="29313" xr:uid="{91555B83-3FB8-4965-B1C1-5CBA4E7A9EAF}"/>
    <cellStyle name="Comma 2 2 4 2 2 3 2 4 2 3" xfId="21633" xr:uid="{33E17EA2-ACBE-4826-AF4F-6733B76865D5}"/>
    <cellStyle name="Comma 2 2 4 2 2 3 2 4 3" xfId="10113" xr:uid="{21E9805F-302A-4FF5-8B01-B49EAC444912}"/>
    <cellStyle name="Comma 2 2 4 2 2 3 2 4 3 2" xfId="25473" xr:uid="{27851B9F-62D4-4ADC-BB61-0BA455C4A1CF}"/>
    <cellStyle name="Comma 2 2 4 2 2 3 2 4 4" xfId="17793" xr:uid="{B082E85C-8B52-4028-AF9A-BE7290468F51}"/>
    <cellStyle name="Comma 2 2 4 2 2 3 2 5" xfId="4353" xr:uid="{ED12165C-80F3-48DB-BD20-648DF4371310}"/>
    <cellStyle name="Comma 2 2 4 2 2 3 2 5 2" xfId="12033" xr:uid="{E58237EF-AF82-46D8-B616-19957056744B}"/>
    <cellStyle name="Comma 2 2 4 2 2 3 2 5 2 2" xfId="27393" xr:uid="{843EE57A-56AD-4320-B1AF-6255D5237150}"/>
    <cellStyle name="Comma 2 2 4 2 2 3 2 5 3" xfId="19713" xr:uid="{06C698FF-4054-4786-BAB5-80BCEEA5F91F}"/>
    <cellStyle name="Comma 2 2 4 2 2 3 2 6" xfId="8193" xr:uid="{29BFDA27-52C2-40C6-A17B-B0FE1CB878C0}"/>
    <cellStyle name="Comma 2 2 4 2 2 3 2 6 2" xfId="23553" xr:uid="{5FBB2F65-C553-427E-856C-FF9B2C2B28D0}"/>
    <cellStyle name="Comma 2 2 4 2 2 3 2 7" xfId="15873" xr:uid="{C2C71CCB-B297-4184-9D6C-707D60C11080}"/>
    <cellStyle name="Comma 2 2 4 2 2 3 3" xfId="753" xr:uid="{09856710-86BD-4282-A649-59C1879E5394}"/>
    <cellStyle name="Comma 2 2 4 2 2 3 3 2" xfId="1713" xr:uid="{7307A238-5231-4BC8-ACF2-84EF5D658F7F}"/>
    <cellStyle name="Comma 2 2 4 2 2 3 3 2 2" xfId="3633" xr:uid="{245174F7-3A6E-4500-9093-F99CB629FE96}"/>
    <cellStyle name="Comma 2 2 4 2 2 3 3 2 2 2" xfId="7473" xr:uid="{FFDD4A8F-B4DB-43C6-9350-F8E05C759D02}"/>
    <cellStyle name="Comma 2 2 4 2 2 3 3 2 2 2 2" xfId="15153" xr:uid="{BCF4BD73-D353-4282-90D7-B7E46A22D3F9}"/>
    <cellStyle name="Comma 2 2 4 2 2 3 3 2 2 2 2 2" xfId="30513" xr:uid="{EFFE9B3B-2245-42B7-9FF2-56031CE1474D}"/>
    <cellStyle name="Comma 2 2 4 2 2 3 3 2 2 2 3" xfId="22833" xr:uid="{0697335C-99B3-413B-BE4F-8A1915EED829}"/>
    <cellStyle name="Comma 2 2 4 2 2 3 3 2 2 3" xfId="11313" xr:uid="{DA418D82-74A8-4281-B521-888F8F5DDFC5}"/>
    <cellStyle name="Comma 2 2 4 2 2 3 3 2 2 3 2" xfId="26673" xr:uid="{F98866DB-23B7-49A7-9794-96D16F317BCB}"/>
    <cellStyle name="Comma 2 2 4 2 2 3 3 2 2 4" xfId="18993" xr:uid="{03A29F03-7BA6-4ED3-B67B-07D3CA9127D2}"/>
    <cellStyle name="Comma 2 2 4 2 2 3 3 2 3" xfId="5553" xr:uid="{F283AC1D-4606-405D-B4EC-06DE640D57E1}"/>
    <cellStyle name="Comma 2 2 4 2 2 3 3 2 3 2" xfId="13233" xr:uid="{371DEDBA-D702-45A7-B203-4F1D47AB5A60}"/>
    <cellStyle name="Comma 2 2 4 2 2 3 3 2 3 2 2" xfId="28593" xr:uid="{62945CAA-C000-4C50-92C6-C132831AF2D9}"/>
    <cellStyle name="Comma 2 2 4 2 2 3 3 2 3 3" xfId="20913" xr:uid="{3F4C79A5-9924-4B21-AA1A-E1D3F7784048}"/>
    <cellStyle name="Comma 2 2 4 2 2 3 3 2 4" xfId="9393" xr:uid="{EBF8DC1D-E40C-4855-81EA-C940F692C871}"/>
    <cellStyle name="Comma 2 2 4 2 2 3 3 2 4 2" xfId="24753" xr:uid="{4B068E9C-F395-4BBA-9F71-8B9192799FD7}"/>
    <cellStyle name="Comma 2 2 4 2 2 3 3 2 5" xfId="17073" xr:uid="{C4A51187-CB3A-439F-9321-5F87329EBE6C}"/>
    <cellStyle name="Comma 2 2 4 2 2 3 3 3" xfId="2673" xr:uid="{035FA37C-8B26-4B2C-9C74-881F7D2BE27B}"/>
    <cellStyle name="Comma 2 2 4 2 2 3 3 3 2" xfId="6513" xr:uid="{4747837F-7F5E-4B7E-8D80-F6229A0959F3}"/>
    <cellStyle name="Comma 2 2 4 2 2 3 3 3 2 2" xfId="14193" xr:uid="{526BBD88-508E-4B6A-B656-4BF5624BACBA}"/>
    <cellStyle name="Comma 2 2 4 2 2 3 3 3 2 2 2" xfId="29553" xr:uid="{CDF3C9B9-024E-40CF-AA75-9D8B2867A292}"/>
    <cellStyle name="Comma 2 2 4 2 2 3 3 3 2 3" xfId="21873" xr:uid="{F4E581B2-46BF-4B48-B0F0-223AA0497DA9}"/>
    <cellStyle name="Comma 2 2 4 2 2 3 3 3 3" xfId="10353" xr:uid="{BB3BE584-F670-4BD9-89C6-45AA26DC855A}"/>
    <cellStyle name="Comma 2 2 4 2 2 3 3 3 3 2" xfId="25713" xr:uid="{FE2253B5-0F1F-48BC-8D8B-E05BDDC1BE2D}"/>
    <cellStyle name="Comma 2 2 4 2 2 3 3 3 4" xfId="18033" xr:uid="{B0CD71D0-EF52-49AE-8CF3-7F4815ECC56E}"/>
    <cellStyle name="Comma 2 2 4 2 2 3 3 4" xfId="4593" xr:uid="{EC95BB48-3940-4026-9A8C-ED210DF4771D}"/>
    <cellStyle name="Comma 2 2 4 2 2 3 3 4 2" xfId="12273" xr:uid="{F031306F-59F8-47E2-A064-E6A20DA869B2}"/>
    <cellStyle name="Comma 2 2 4 2 2 3 3 4 2 2" xfId="27633" xr:uid="{1DE8BB02-A0B5-4F29-985B-5B15F81F4ED2}"/>
    <cellStyle name="Comma 2 2 4 2 2 3 3 4 3" xfId="19953" xr:uid="{29FD54A6-18DD-4B06-A819-AAEEAB0D6A4F}"/>
    <cellStyle name="Comma 2 2 4 2 2 3 3 5" xfId="8433" xr:uid="{C8095C81-8233-4A47-9D06-452F72CDF4E4}"/>
    <cellStyle name="Comma 2 2 4 2 2 3 3 5 2" xfId="23793" xr:uid="{53C107AB-9840-4DDB-AF76-7D3612D7766E}"/>
    <cellStyle name="Comma 2 2 4 2 2 3 3 6" xfId="16113" xr:uid="{E90DC7B8-5CBF-4884-96AB-95FB0EE38E62}"/>
    <cellStyle name="Comma 2 2 4 2 2 3 4" xfId="1233" xr:uid="{022D198E-6DF9-43FF-AD80-844C1EF0C813}"/>
    <cellStyle name="Comma 2 2 4 2 2 3 4 2" xfId="3153" xr:uid="{7BC56C67-1506-4FCC-A15F-BB64D2B1B07A}"/>
    <cellStyle name="Comma 2 2 4 2 2 3 4 2 2" xfId="6993" xr:uid="{CF01B219-2FE1-4ABA-85D3-20CA8F628EDC}"/>
    <cellStyle name="Comma 2 2 4 2 2 3 4 2 2 2" xfId="14673" xr:uid="{FA534490-481F-47A8-BA06-CB6215BA489B}"/>
    <cellStyle name="Comma 2 2 4 2 2 3 4 2 2 2 2" xfId="30033" xr:uid="{807A7825-7189-4D64-BB7A-5262BCD18ECA}"/>
    <cellStyle name="Comma 2 2 4 2 2 3 4 2 2 3" xfId="22353" xr:uid="{88B8C7ED-8FA4-4F63-833D-833C91548083}"/>
    <cellStyle name="Comma 2 2 4 2 2 3 4 2 3" xfId="10833" xr:uid="{E2B90038-EA3A-4B87-B232-3A2B34EA70E4}"/>
    <cellStyle name="Comma 2 2 4 2 2 3 4 2 3 2" xfId="26193" xr:uid="{D467B31E-0C3C-47FB-B9EE-608389258166}"/>
    <cellStyle name="Comma 2 2 4 2 2 3 4 2 4" xfId="18513" xr:uid="{36CED103-14BD-45E4-9593-8475A7CC8622}"/>
    <cellStyle name="Comma 2 2 4 2 2 3 4 3" xfId="5073" xr:uid="{80FC718E-F62F-4328-8096-B8C7A6C18690}"/>
    <cellStyle name="Comma 2 2 4 2 2 3 4 3 2" xfId="12753" xr:uid="{79718E28-27E5-4226-98EB-F56F08C34C60}"/>
    <cellStyle name="Comma 2 2 4 2 2 3 4 3 2 2" xfId="28113" xr:uid="{059D5239-A76B-475D-A563-6E9FEE8971A9}"/>
    <cellStyle name="Comma 2 2 4 2 2 3 4 3 3" xfId="20433" xr:uid="{B2D597CC-3E3D-4088-A30A-B87A7D8DA522}"/>
    <cellStyle name="Comma 2 2 4 2 2 3 4 4" xfId="8913" xr:uid="{51CE9C15-81BA-42D8-A27E-FB9851B6A54E}"/>
    <cellStyle name="Comma 2 2 4 2 2 3 4 4 2" xfId="24273" xr:uid="{0C87AB90-3736-4C5C-9F4B-29C990B53546}"/>
    <cellStyle name="Comma 2 2 4 2 2 3 4 5" xfId="16593" xr:uid="{3E50CE53-FE5A-408A-AAE5-484AC0E64841}"/>
    <cellStyle name="Comma 2 2 4 2 2 3 5" xfId="2193" xr:uid="{9816C1E5-E00A-4B5B-BF9A-BCBE04CA99EE}"/>
    <cellStyle name="Comma 2 2 4 2 2 3 5 2" xfId="6033" xr:uid="{5E1AF540-BA27-4632-9826-C9049F540F51}"/>
    <cellStyle name="Comma 2 2 4 2 2 3 5 2 2" xfId="13713" xr:uid="{75290B89-C1D2-46C2-A0B3-A1798582034B}"/>
    <cellStyle name="Comma 2 2 4 2 2 3 5 2 2 2" xfId="29073" xr:uid="{ADE9E9F0-DD64-4E34-8B30-161F20051239}"/>
    <cellStyle name="Comma 2 2 4 2 2 3 5 2 3" xfId="21393" xr:uid="{0995A565-14FA-4B73-A53B-F8F5F9275AA1}"/>
    <cellStyle name="Comma 2 2 4 2 2 3 5 3" xfId="9873" xr:uid="{63084735-8590-4AB1-BA0F-623542D8754B}"/>
    <cellStyle name="Comma 2 2 4 2 2 3 5 3 2" xfId="25233" xr:uid="{1056BF3A-3062-4242-BC09-E0BB07E9A77F}"/>
    <cellStyle name="Comma 2 2 4 2 2 3 5 4" xfId="17553" xr:uid="{8ED515B5-B450-4118-9E68-FB0D5528C1E1}"/>
    <cellStyle name="Comma 2 2 4 2 2 3 6" xfId="4113" xr:uid="{ACEA5135-4FC0-4588-B9B4-54EF0F6BEC3D}"/>
    <cellStyle name="Comma 2 2 4 2 2 3 6 2" xfId="11793" xr:uid="{D45373A8-D03A-4F0C-BA50-868E1BD7DA4D}"/>
    <cellStyle name="Comma 2 2 4 2 2 3 6 2 2" xfId="27153" xr:uid="{D24E2C29-3BB3-4192-B440-1F878A642163}"/>
    <cellStyle name="Comma 2 2 4 2 2 3 6 3" xfId="19473" xr:uid="{70966328-23D4-40AD-9B7C-7260F0EC2131}"/>
    <cellStyle name="Comma 2 2 4 2 2 3 7" xfId="7953" xr:uid="{6A200629-C9A1-472D-BF4F-243BE82C59FA}"/>
    <cellStyle name="Comma 2 2 4 2 2 3 7 2" xfId="23313" xr:uid="{F88CBBC0-D1D1-46A6-8E75-B064139497F9}"/>
    <cellStyle name="Comma 2 2 4 2 2 3 8" xfId="15633" xr:uid="{D7EB661D-E1D9-4A0A-8DD0-E131F91A9360}"/>
    <cellStyle name="Comma 2 2 4 2 2 4" xfId="393" xr:uid="{7DCF487D-C3E7-4827-AB35-5960A61D6D65}"/>
    <cellStyle name="Comma 2 2 4 2 2 4 2" xfId="873" xr:uid="{47279CCB-95FA-4434-A803-BD08E84D7761}"/>
    <cellStyle name="Comma 2 2 4 2 2 4 2 2" xfId="1833" xr:uid="{58C231F7-D0EB-4314-A18A-4371E02E9604}"/>
    <cellStyle name="Comma 2 2 4 2 2 4 2 2 2" xfId="3753" xr:uid="{68ADFB3F-4239-4210-8FD3-3E964FAAD273}"/>
    <cellStyle name="Comma 2 2 4 2 2 4 2 2 2 2" xfId="7593" xr:uid="{EF6C01F8-8F16-4358-944D-031647F33417}"/>
    <cellStyle name="Comma 2 2 4 2 2 4 2 2 2 2 2" xfId="15273" xr:uid="{2D812CAE-986A-4440-B38D-D94809D5420B}"/>
    <cellStyle name="Comma 2 2 4 2 2 4 2 2 2 2 2 2" xfId="30633" xr:uid="{D7DFF5D1-6393-49AB-85DB-EA90202C0B32}"/>
    <cellStyle name="Comma 2 2 4 2 2 4 2 2 2 2 3" xfId="22953" xr:uid="{DD361711-E7DF-4AB9-9E3A-D67CA0E68E19}"/>
    <cellStyle name="Comma 2 2 4 2 2 4 2 2 2 3" xfId="11433" xr:uid="{271F852F-D437-4F46-A803-F6FBB3C7172C}"/>
    <cellStyle name="Comma 2 2 4 2 2 4 2 2 2 3 2" xfId="26793" xr:uid="{62C48BA4-2EF6-4C8B-930B-B4CD8EC3A7E1}"/>
    <cellStyle name="Comma 2 2 4 2 2 4 2 2 2 4" xfId="19113" xr:uid="{72744617-9044-4A72-9596-0FA125059844}"/>
    <cellStyle name="Comma 2 2 4 2 2 4 2 2 3" xfId="5673" xr:uid="{E7D0EBC3-92E8-4FD7-BD3A-748976103DEB}"/>
    <cellStyle name="Comma 2 2 4 2 2 4 2 2 3 2" xfId="13353" xr:uid="{E04181CA-4C46-4CB6-ABB9-499CB9A3E224}"/>
    <cellStyle name="Comma 2 2 4 2 2 4 2 2 3 2 2" xfId="28713" xr:uid="{6B6A2BC3-E40D-442A-9F7B-736F31041D42}"/>
    <cellStyle name="Comma 2 2 4 2 2 4 2 2 3 3" xfId="21033" xr:uid="{1823A4F8-9D12-454C-A9FC-BE3C00AFDED2}"/>
    <cellStyle name="Comma 2 2 4 2 2 4 2 2 4" xfId="9513" xr:uid="{FCD29F9C-44A5-46C7-B8BE-4CA9E5D7DA9F}"/>
    <cellStyle name="Comma 2 2 4 2 2 4 2 2 4 2" xfId="24873" xr:uid="{2113BE0C-EB20-4124-B7BC-A43687FAEADB}"/>
    <cellStyle name="Comma 2 2 4 2 2 4 2 2 5" xfId="17193" xr:uid="{7C72EE69-226A-4C74-BEE0-9A7022271EE9}"/>
    <cellStyle name="Comma 2 2 4 2 2 4 2 3" xfId="2793" xr:uid="{10B95777-B3B5-453A-A31F-20313C62F40A}"/>
    <cellStyle name="Comma 2 2 4 2 2 4 2 3 2" xfId="6633" xr:uid="{E5275A80-48A2-4073-9B9F-09357833E9EF}"/>
    <cellStyle name="Comma 2 2 4 2 2 4 2 3 2 2" xfId="14313" xr:uid="{0B8F7449-E97F-4619-BED6-3EE715EF4DFA}"/>
    <cellStyle name="Comma 2 2 4 2 2 4 2 3 2 2 2" xfId="29673" xr:uid="{ECD126E0-B778-44E5-8CDA-B64D1CC7C996}"/>
    <cellStyle name="Comma 2 2 4 2 2 4 2 3 2 3" xfId="21993" xr:uid="{3F88AC85-63B0-4CE1-8A4C-57B1998D5045}"/>
    <cellStyle name="Comma 2 2 4 2 2 4 2 3 3" xfId="10473" xr:uid="{7B07099E-176B-459F-9774-0F6A2A8FEC05}"/>
    <cellStyle name="Comma 2 2 4 2 2 4 2 3 3 2" xfId="25833" xr:uid="{688D58E5-7F81-43B7-B5E9-3060BA933383}"/>
    <cellStyle name="Comma 2 2 4 2 2 4 2 3 4" xfId="18153" xr:uid="{52628412-DF8A-4F28-849E-024449900741}"/>
    <cellStyle name="Comma 2 2 4 2 2 4 2 4" xfId="4713" xr:uid="{47292751-9285-4C64-BFB6-93106E773F26}"/>
    <cellStyle name="Comma 2 2 4 2 2 4 2 4 2" xfId="12393" xr:uid="{6DE61E1A-7B64-4BCB-BC5B-8342DB5BA4AC}"/>
    <cellStyle name="Comma 2 2 4 2 2 4 2 4 2 2" xfId="27753" xr:uid="{D0601C67-CF1D-4873-BFA1-D3D8C2C8C4CD}"/>
    <cellStyle name="Comma 2 2 4 2 2 4 2 4 3" xfId="20073" xr:uid="{541DFB58-7D4D-4E84-9857-60DA7C825B08}"/>
    <cellStyle name="Comma 2 2 4 2 2 4 2 5" xfId="8553" xr:uid="{61E6E5F6-AB42-4FD7-8D9A-39D5B45421C5}"/>
    <cellStyle name="Comma 2 2 4 2 2 4 2 5 2" xfId="23913" xr:uid="{A4E16152-301F-4850-A7AD-BE7647D6C2BA}"/>
    <cellStyle name="Comma 2 2 4 2 2 4 2 6" xfId="16233" xr:uid="{58C523AB-8670-46C0-BCF7-07CFEC142023}"/>
    <cellStyle name="Comma 2 2 4 2 2 4 3" xfId="1353" xr:uid="{0A70F8E9-5204-43F2-8905-F5722DD7A511}"/>
    <cellStyle name="Comma 2 2 4 2 2 4 3 2" xfId="3273" xr:uid="{DDCC0975-6ED6-4FC4-86E4-A2C4290B8A45}"/>
    <cellStyle name="Comma 2 2 4 2 2 4 3 2 2" xfId="7113" xr:uid="{13FD2852-1CF4-4CFD-9D73-FC558457FBD4}"/>
    <cellStyle name="Comma 2 2 4 2 2 4 3 2 2 2" xfId="14793" xr:uid="{B5876AFF-81F9-4293-BF7A-6A717D324F26}"/>
    <cellStyle name="Comma 2 2 4 2 2 4 3 2 2 2 2" xfId="30153" xr:uid="{2AF76886-5356-4A25-B71E-1AF56B3AD82E}"/>
    <cellStyle name="Comma 2 2 4 2 2 4 3 2 2 3" xfId="22473" xr:uid="{C54A87F8-CC60-48FF-8418-1ABDDAAB6DB4}"/>
    <cellStyle name="Comma 2 2 4 2 2 4 3 2 3" xfId="10953" xr:uid="{56469349-65AD-498F-8B89-3F3C0FF51AC2}"/>
    <cellStyle name="Comma 2 2 4 2 2 4 3 2 3 2" xfId="26313" xr:uid="{8A457724-DFF7-41A0-A412-991DC29D42FA}"/>
    <cellStyle name="Comma 2 2 4 2 2 4 3 2 4" xfId="18633" xr:uid="{2BD2AD24-F76F-4413-8DB2-4AA58EE45175}"/>
    <cellStyle name="Comma 2 2 4 2 2 4 3 3" xfId="5193" xr:uid="{79DAF2DF-7A43-40FB-A988-DF79C39C52F1}"/>
    <cellStyle name="Comma 2 2 4 2 2 4 3 3 2" xfId="12873" xr:uid="{6D1D8BD6-6F97-41D4-B573-B462CA42F19E}"/>
    <cellStyle name="Comma 2 2 4 2 2 4 3 3 2 2" xfId="28233" xr:uid="{1A729E5A-E454-48A7-A868-0871D277A980}"/>
    <cellStyle name="Comma 2 2 4 2 2 4 3 3 3" xfId="20553" xr:uid="{944E72E4-7579-407E-993B-ABC9F07AADF6}"/>
    <cellStyle name="Comma 2 2 4 2 2 4 3 4" xfId="9033" xr:uid="{36A0ABB2-E79E-4914-8624-420D50985D44}"/>
    <cellStyle name="Comma 2 2 4 2 2 4 3 4 2" xfId="24393" xr:uid="{F5DBE42E-85CC-4234-96B7-0871B762D168}"/>
    <cellStyle name="Comma 2 2 4 2 2 4 3 5" xfId="16713" xr:uid="{1BAD9F97-3E70-4C7C-A4B0-D5FD66380BC8}"/>
    <cellStyle name="Comma 2 2 4 2 2 4 4" xfId="2313" xr:uid="{07087BD3-CD0F-4D27-81CD-AFF279AE4CB3}"/>
    <cellStyle name="Comma 2 2 4 2 2 4 4 2" xfId="6153" xr:uid="{34842484-1A62-49EE-AD30-DF1351A7710E}"/>
    <cellStyle name="Comma 2 2 4 2 2 4 4 2 2" xfId="13833" xr:uid="{AF9C1541-A33E-41F4-B172-1C51AC60433D}"/>
    <cellStyle name="Comma 2 2 4 2 2 4 4 2 2 2" xfId="29193" xr:uid="{B24F0D09-E015-43D2-96ED-EDE8CCD6EA6D}"/>
    <cellStyle name="Comma 2 2 4 2 2 4 4 2 3" xfId="21513" xr:uid="{8D69A2CE-92A3-429F-8D57-753D5D279CC7}"/>
    <cellStyle name="Comma 2 2 4 2 2 4 4 3" xfId="9993" xr:uid="{09E3F675-59FB-4F58-AE31-A3D964A4C337}"/>
    <cellStyle name="Comma 2 2 4 2 2 4 4 3 2" xfId="25353" xr:uid="{0BCEDC8F-5067-479A-B29F-DF47A4C91260}"/>
    <cellStyle name="Comma 2 2 4 2 2 4 4 4" xfId="17673" xr:uid="{01F5C174-C252-40DE-91A2-ABA2ED2FA16E}"/>
    <cellStyle name="Comma 2 2 4 2 2 4 5" xfId="4233" xr:uid="{FB7BA0C8-F1F3-4DA5-BB1F-8F5792F7358C}"/>
    <cellStyle name="Comma 2 2 4 2 2 4 5 2" xfId="11913" xr:uid="{F40B31DB-D275-40DF-93CB-21AF75FF387E}"/>
    <cellStyle name="Comma 2 2 4 2 2 4 5 2 2" xfId="27273" xr:uid="{7DDC7D03-337C-4CDE-9A09-D918860C8EE9}"/>
    <cellStyle name="Comma 2 2 4 2 2 4 5 3" xfId="19593" xr:uid="{4BDDCFB0-EE6B-4A47-B0BA-84D71C702C43}"/>
    <cellStyle name="Comma 2 2 4 2 2 4 6" xfId="8073" xr:uid="{43E07F36-655A-4035-B326-A3629A571BC2}"/>
    <cellStyle name="Comma 2 2 4 2 2 4 6 2" xfId="23433" xr:uid="{40A69582-717B-4095-8490-AA9F26E75DE4}"/>
    <cellStyle name="Comma 2 2 4 2 2 4 7" xfId="15753" xr:uid="{BF6BCBE6-F6B0-4DFE-8050-E0E541D0DE03}"/>
    <cellStyle name="Comma 2 2 4 2 2 5" xfId="633" xr:uid="{1F060A25-F1AD-4E60-BFD0-E1CC0C575FFE}"/>
    <cellStyle name="Comma 2 2 4 2 2 5 2" xfId="1593" xr:uid="{524D47F0-CF3D-4AE8-BD94-64F8EC398A24}"/>
    <cellStyle name="Comma 2 2 4 2 2 5 2 2" xfId="3513" xr:uid="{2383B269-346D-43C7-B8B8-88238BA1807F}"/>
    <cellStyle name="Comma 2 2 4 2 2 5 2 2 2" xfId="7353" xr:uid="{909BCE86-07E4-4724-A21C-39DD2B9148B4}"/>
    <cellStyle name="Comma 2 2 4 2 2 5 2 2 2 2" xfId="15033" xr:uid="{D9D4324D-D841-4D7A-82BA-F7EF5B3CEDB1}"/>
    <cellStyle name="Comma 2 2 4 2 2 5 2 2 2 2 2" xfId="30393" xr:uid="{6D2CDE54-C97F-41F0-A655-6AB26073777E}"/>
    <cellStyle name="Comma 2 2 4 2 2 5 2 2 2 3" xfId="22713" xr:uid="{1DE3A55D-7A44-4DC8-BB0B-22CC85C33C5E}"/>
    <cellStyle name="Comma 2 2 4 2 2 5 2 2 3" xfId="11193" xr:uid="{05F24E7D-A818-4576-AFEF-8C1A97AD8620}"/>
    <cellStyle name="Comma 2 2 4 2 2 5 2 2 3 2" xfId="26553" xr:uid="{6343678C-B5CD-4B27-B6BF-536E2AC566F3}"/>
    <cellStyle name="Comma 2 2 4 2 2 5 2 2 4" xfId="18873" xr:uid="{CA585063-FEA7-464A-8A7B-1C9136DA8CA9}"/>
    <cellStyle name="Comma 2 2 4 2 2 5 2 3" xfId="5433" xr:uid="{EF385891-7811-40BE-B998-5ED166805751}"/>
    <cellStyle name="Comma 2 2 4 2 2 5 2 3 2" xfId="13113" xr:uid="{4735C044-FA39-4E15-AEC5-1D626C700273}"/>
    <cellStyle name="Comma 2 2 4 2 2 5 2 3 2 2" xfId="28473" xr:uid="{10B1A16D-9522-4CA2-86E8-A092BCCED862}"/>
    <cellStyle name="Comma 2 2 4 2 2 5 2 3 3" xfId="20793" xr:uid="{214DA1B4-6F72-48D8-8FF2-22885D6F55C0}"/>
    <cellStyle name="Comma 2 2 4 2 2 5 2 4" xfId="9273" xr:uid="{BEEAF2F0-F2E0-4E19-B90A-0729AB107452}"/>
    <cellStyle name="Comma 2 2 4 2 2 5 2 4 2" xfId="24633" xr:uid="{D74E98F5-72FF-41F3-9993-9F602A47F4D0}"/>
    <cellStyle name="Comma 2 2 4 2 2 5 2 5" xfId="16953" xr:uid="{7A1484FB-8C5F-4F68-A48A-63F98FB88A7C}"/>
    <cellStyle name="Comma 2 2 4 2 2 5 3" xfId="2553" xr:uid="{E55F8C19-C815-442F-8E33-ADE1ECCA03DA}"/>
    <cellStyle name="Comma 2 2 4 2 2 5 3 2" xfId="6393" xr:uid="{9A6B181D-4C56-4DCA-ABFB-1E54BCC02FAC}"/>
    <cellStyle name="Comma 2 2 4 2 2 5 3 2 2" xfId="14073" xr:uid="{BA5B92CB-548E-4C86-BDC8-D6DEAD3B8225}"/>
    <cellStyle name="Comma 2 2 4 2 2 5 3 2 2 2" xfId="29433" xr:uid="{A2E5A7C6-7639-4C9D-9E75-FA27D0EC37B6}"/>
    <cellStyle name="Comma 2 2 4 2 2 5 3 2 3" xfId="21753" xr:uid="{0E957671-77A3-4EBD-85FD-ED631C4F1CAE}"/>
    <cellStyle name="Comma 2 2 4 2 2 5 3 3" xfId="10233" xr:uid="{A11853FE-FDCE-46DD-8D1D-E9BE39C88E9E}"/>
    <cellStyle name="Comma 2 2 4 2 2 5 3 3 2" xfId="25593" xr:uid="{ACD543A2-572E-48F9-A0D6-EE82771331F3}"/>
    <cellStyle name="Comma 2 2 4 2 2 5 3 4" xfId="17913" xr:uid="{169ABB9A-40B4-4739-8913-9BC82D77E73D}"/>
    <cellStyle name="Comma 2 2 4 2 2 5 4" xfId="4473" xr:uid="{FDD520D9-C4FF-4430-90DC-A97362CEA585}"/>
    <cellStyle name="Comma 2 2 4 2 2 5 4 2" xfId="12153" xr:uid="{D0483913-AB66-4D28-B214-738C6213BE24}"/>
    <cellStyle name="Comma 2 2 4 2 2 5 4 2 2" xfId="27513" xr:uid="{B1FB270B-A7BE-4FA3-ACDF-4BD93B2B09BF}"/>
    <cellStyle name="Comma 2 2 4 2 2 5 4 3" xfId="19833" xr:uid="{AFACC406-FF7E-43CF-80F0-D6FE8A2B4C0D}"/>
    <cellStyle name="Comma 2 2 4 2 2 5 5" xfId="8313" xr:uid="{5932DFCF-812B-40E0-88A3-1F0600509669}"/>
    <cellStyle name="Comma 2 2 4 2 2 5 5 2" xfId="23673" xr:uid="{6FC9EEA3-570A-477D-A969-945FBA9C8235}"/>
    <cellStyle name="Comma 2 2 4 2 2 5 6" xfId="15993" xr:uid="{7BFE424F-6F4E-4D80-99C2-D161666F7BED}"/>
    <cellStyle name="Comma 2 2 4 2 2 6" xfId="1113" xr:uid="{0982F30A-DD38-4A19-9111-6B9A496B5C32}"/>
    <cellStyle name="Comma 2 2 4 2 2 6 2" xfId="3033" xr:uid="{07B39171-03F5-42BE-87E1-D58E829E4816}"/>
    <cellStyle name="Comma 2 2 4 2 2 6 2 2" xfId="6873" xr:uid="{DE863BC3-6CB0-47A3-9E5F-C268270B71A7}"/>
    <cellStyle name="Comma 2 2 4 2 2 6 2 2 2" xfId="14553" xr:uid="{AEDC9C17-AAA7-4840-8B79-29D6A919C565}"/>
    <cellStyle name="Comma 2 2 4 2 2 6 2 2 2 2" xfId="29913" xr:uid="{2A39B990-DC66-4C6E-A397-B7E2ABBE3DC2}"/>
    <cellStyle name="Comma 2 2 4 2 2 6 2 2 3" xfId="22233" xr:uid="{50E3F17B-2D86-40E5-8FB5-C85B23457C1D}"/>
    <cellStyle name="Comma 2 2 4 2 2 6 2 3" xfId="10713" xr:uid="{593D48FA-10F6-4404-8C4B-6D66078FC065}"/>
    <cellStyle name="Comma 2 2 4 2 2 6 2 3 2" xfId="26073" xr:uid="{E7A2385C-9E35-46AC-B57D-171084E73623}"/>
    <cellStyle name="Comma 2 2 4 2 2 6 2 4" xfId="18393" xr:uid="{6AC4820F-A6E8-4144-909F-B7B6C9835365}"/>
    <cellStyle name="Comma 2 2 4 2 2 6 3" xfId="4953" xr:uid="{9DE433B5-861A-4DD2-BEA7-A2F0002ACBB9}"/>
    <cellStyle name="Comma 2 2 4 2 2 6 3 2" xfId="12633" xr:uid="{900F2778-E084-4845-A2BF-4E4BB41D65C8}"/>
    <cellStyle name="Comma 2 2 4 2 2 6 3 2 2" xfId="27993" xr:uid="{3596F48E-CE06-4A2D-818E-C204A33E31B7}"/>
    <cellStyle name="Comma 2 2 4 2 2 6 3 3" xfId="20313" xr:uid="{6DF98A1F-9B1C-46E4-AAB1-794954C47912}"/>
    <cellStyle name="Comma 2 2 4 2 2 6 4" xfId="8793" xr:uid="{A53F6673-50CB-4E9C-BE49-BE5801850644}"/>
    <cellStyle name="Comma 2 2 4 2 2 6 4 2" xfId="24153" xr:uid="{615D9991-E423-472E-88F2-1FC78FB3BDD9}"/>
    <cellStyle name="Comma 2 2 4 2 2 6 5" xfId="16473" xr:uid="{A24565FE-0D04-46AF-AEA6-B1814264DA9A}"/>
    <cellStyle name="Comma 2 2 4 2 2 7" xfId="2073" xr:uid="{2DECD336-2D99-4A97-907D-95E4FAA231E4}"/>
    <cellStyle name="Comma 2 2 4 2 2 7 2" xfId="5913" xr:uid="{D2E6C95D-101B-459C-8760-D5FC0AE6E37B}"/>
    <cellStyle name="Comma 2 2 4 2 2 7 2 2" xfId="13593" xr:uid="{30AE8B8F-C223-41ED-8474-4FF0FE13BCB7}"/>
    <cellStyle name="Comma 2 2 4 2 2 7 2 2 2" xfId="28953" xr:uid="{8E472BD2-24A7-4E42-A28B-E85F38E5EFF9}"/>
    <cellStyle name="Comma 2 2 4 2 2 7 2 3" xfId="21273" xr:uid="{00460ADD-3596-415D-B9D8-25E392B4CB89}"/>
    <cellStyle name="Comma 2 2 4 2 2 7 3" xfId="9753" xr:uid="{CE879436-D191-4477-8433-0C3A58FF05BF}"/>
    <cellStyle name="Comma 2 2 4 2 2 7 3 2" xfId="25113" xr:uid="{68BF7FF7-BD4D-418D-8D07-7E6A4D5B65AC}"/>
    <cellStyle name="Comma 2 2 4 2 2 7 4" xfId="17433" xr:uid="{01F37B16-4FAC-4EFB-BC38-26A496ED4B7A}"/>
    <cellStyle name="Comma 2 2 4 2 2 8" xfId="3993" xr:uid="{71A2BE44-00D9-48D1-9D2F-D5E6B079BF7F}"/>
    <cellStyle name="Comma 2 2 4 2 2 8 2" xfId="11673" xr:uid="{911B2880-FCBD-4086-AAE1-BE07735C2BEB}"/>
    <cellStyle name="Comma 2 2 4 2 2 8 2 2" xfId="27033" xr:uid="{41B16D20-A93A-4548-849D-938CB7D04AF6}"/>
    <cellStyle name="Comma 2 2 4 2 2 8 3" xfId="19353" xr:uid="{83F68CAB-BF17-44A4-AB6E-7C0D34FFF11E}"/>
    <cellStyle name="Comma 2 2 4 2 2 9" xfId="7833" xr:uid="{54A974E6-C7D0-419F-AA06-85D31DBE0B23}"/>
    <cellStyle name="Comma 2 2 4 2 2 9 2" xfId="23193" xr:uid="{BB4A844C-1550-4F74-89AD-8D617A5D22FB}"/>
    <cellStyle name="Comma 2 2 4 2 3" xfId="183" xr:uid="{7814A9E6-9955-4596-AC9E-C77F2DC02BC2}"/>
    <cellStyle name="Comma 2 2 4 2 3 2" xfId="303" xr:uid="{DD5F751B-DF78-4BCB-BACC-540CF605FB5A}"/>
    <cellStyle name="Comma 2 2 4 2 3 2 2" xfId="543" xr:uid="{7285891B-BC9A-465F-84A0-66F745BB82A8}"/>
    <cellStyle name="Comma 2 2 4 2 3 2 2 2" xfId="1023" xr:uid="{F977083C-2442-41C4-A49E-DB633D8AB8EE}"/>
    <cellStyle name="Comma 2 2 4 2 3 2 2 2 2" xfId="1983" xr:uid="{457D869A-29D1-478C-AA0B-AF63DF5FE591}"/>
    <cellStyle name="Comma 2 2 4 2 3 2 2 2 2 2" xfId="3903" xr:uid="{1BB54532-4900-477A-95DB-F5A72E603543}"/>
    <cellStyle name="Comma 2 2 4 2 3 2 2 2 2 2 2" xfId="7743" xr:uid="{60C968D5-DF66-41C1-8ED2-726B1EA8D8F0}"/>
    <cellStyle name="Comma 2 2 4 2 3 2 2 2 2 2 2 2" xfId="15423" xr:uid="{D9B4BB44-7119-4D95-AC2D-354AE3E57620}"/>
    <cellStyle name="Comma 2 2 4 2 3 2 2 2 2 2 2 2 2" xfId="30783" xr:uid="{4C69C6E8-E94E-4D9E-B519-EEABE4EE7E44}"/>
    <cellStyle name="Comma 2 2 4 2 3 2 2 2 2 2 2 3" xfId="23103" xr:uid="{BCA650CE-359A-49DA-99A3-1BB656965D75}"/>
    <cellStyle name="Comma 2 2 4 2 3 2 2 2 2 2 3" xfId="11583" xr:uid="{AA09261A-4998-4A08-86B3-F9248DE9F8CD}"/>
    <cellStyle name="Comma 2 2 4 2 3 2 2 2 2 2 3 2" xfId="26943" xr:uid="{D4FC88BD-D1DD-4BA9-BC3E-6038356709F7}"/>
    <cellStyle name="Comma 2 2 4 2 3 2 2 2 2 2 4" xfId="19263" xr:uid="{FBC4DEA7-16F0-4A01-A815-75731B489062}"/>
    <cellStyle name="Comma 2 2 4 2 3 2 2 2 2 3" xfId="5823" xr:uid="{9E349981-2B18-4708-A662-FEAC140A7A58}"/>
    <cellStyle name="Comma 2 2 4 2 3 2 2 2 2 3 2" xfId="13503" xr:uid="{9EB9CF38-217E-4318-A327-8302938FBE87}"/>
    <cellStyle name="Comma 2 2 4 2 3 2 2 2 2 3 2 2" xfId="28863" xr:uid="{360D71A1-E878-4822-9CA3-E8CC4EC490DA}"/>
    <cellStyle name="Comma 2 2 4 2 3 2 2 2 2 3 3" xfId="21183" xr:uid="{0543CE6A-9C34-45BE-B85B-7F6C4AE71D09}"/>
    <cellStyle name="Comma 2 2 4 2 3 2 2 2 2 4" xfId="9663" xr:uid="{5C010521-44D0-4591-BCEA-B91F9E9653EB}"/>
    <cellStyle name="Comma 2 2 4 2 3 2 2 2 2 4 2" xfId="25023" xr:uid="{1F3892B7-449A-421E-AE55-ECAC8D741F9C}"/>
    <cellStyle name="Comma 2 2 4 2 3 2 2 2 2 5" xfId="17343" xr:uid="{7D263D2B-CC8B-4F81-8889-747EAB3DA8EF}"/>
    <cellStyle name="Comma 2 2 4 2 3 2 2 2 3" xfId="2943" xr:uid="{6ECB10F4-0010-4E39-9A65-91AF6CA9D210}"/>
    <cellStyle name="Comma 2 2 4 2 3 2 2 2 3 2" xfId="6783" xr:uid="{4704AC81-688D-46C0-9AA7-6798A1CA5F6D}"/>
    <cellStyle name="Comma 2 2 4 2 3 2 2 2 3 2 2" xfId="14463" xr:uid="{44FF71D4-9748-4600-93E5-C83D19E673F3}"/>
    <cellStyle name="Comma 2 2 4 2 3 2 2 2 3 2 2 2" xfId="29823" xr:uid="{07AEFCED-3480-44DA-9A2C-E94D95E36E13}"/>
    <cellStyle name="Comma 2 2 4 2 3 2 2 2 3 2 3" xfId="22143" xr:uid="{163DD2CF-2AAE-4A89-9316-E75A29DE7753}"/>
    <cellStyle name="Comma 2 2 4 2 3 2 2 2 3 3" xfId="10623" xr:uid="{2F2E0306-1274-4CBC-A8B7-5D6AD4EF5AAA}"/>
    <cellStyle name="Comma 2 2 4 2 3 2 2 2 3 3 2" xfId="25983" xr:uid="{2EDB7650-8272-417F-971C-828D22C39621}"/>
    <cellStyle name="Comma 2 2 4 2 3 2 2 2 3 4" xfId="18303" xr:uid="{58C94615-A34E-4F98-A851-7359521D8C35}"/>
    <cellStyle name="Comma 2 2 4 2 3 2 2 2 4" xfId="4863" xr:uid="{C82F031C-B9C9-416E-9700-756E295BCF09}"/>
    <cellStyle name="Comma 2 2 4 2 3 2 2 2 4 2" xfId="12543" xr:uid="{59AB6A17-3A77-4B76-AB16-12ED5DA3A263}"/>
    <cellStyle name="Comma 2 2 4 2 3 2 2 2 4 2 2" xfId="27903" xr:uid="{C6F286A2-36E9-4CC2-AB7E-391B6D8316D8}"/>
    <cellStyle name="Comma 2 2 4 2 3 2 2 2 4 3" xfId="20223" xr:uid="{8D274A7D-0129-4D72-9382-F98DC21E261C}"/>
    <cellStyle name="Comma 2 2 4 2 3 2 2 2 5" xfId="8703" xr:uid="{C894665A-7929-4998-9848-332F225A98E0}"/>
    <cellStyle name="Comma 2 2 4 2 3 2 2 2 5 2" xfId="24063" xr:uid="{854FBEE8-AC4E-4497-A635-E2B8979D0F8F}"/>
    <cellStyle name="Comma 2 2 4 2 3 2 2 2 6" xfId="16383" xr:uid="{A92690E7-BBAB-4E55-BA6B-6809F9B84960}"/>
    <cellStyle name="Comma 2 2 4 2 3 2 2 3" xfId="1503" xr:uid="{8C942A41-DAF5-4108-B22A-4EA065B4548C}"/>
    <cellStyle name="Comma 2 2 4 2 3 2 2 3 2" xfId="3423" xr:uid="{C3FFAECC-3C07-42BF-BECC-9FCD8375E4A3}"/>
    <cellStyle name="Comma 2 2 4 2 3 2 2 3 2 2" xfId="7263" xr:uid="{F8167C2A-9324-4CB7-BDC2-7068387A34C1}"/>
    <cellStyle name="Comma 2 2 4 2 3 2 2 3 2 2 2" xfId="14943" xr:uid="{3453E19B-B8FE-49EC-927C-5871F8E11EA0}"/>
    <cellStyle name="Comma 2 2 4 2 3 2 2 3 2 2 2 2" xfId="30303" xr:uid="{20A2DD51-09E2-41A5-AA7E-1D628CE119D4}"/>
    <cellStyle name="Comma 2 2 4 2 3 2 2 3 2 2 3" xfId="22623" xr:uid="{61C42089-1239-4189-9B38-220043ABBF4F}"/>
    <cellStyle name="Comma 2 2 4 2 3 2 2 3 2 3" xfId="11103" xr:uid="{C5F98C49-7748-4EAB-B45B-50909474BFA4}"/>
    <cellStyle name="Comma 2 2 4 2 3 2 2 3 2 3 2" xfId="26463" xr:uid="{9B17D046-AC61-4306-A072-F714E8FBE4C6}"/>
    <cellStyle name="Comma 2 2 4 2 3 2 2 3 2 4" xfId="18783" xr:uid="{3FCCC135-78FD-4E5C-B7ED-8037E07A9F0A}"/>
    <cellStyle name="Comma 2 2 4 2 3 2 2 3 3" xfId="5343" xr:uid="{17AAC24F-573A-4B3D-9FF1-65DD6724343A}"/>
    <cellStyle name="Comma 2 2 4 2 3 2 2 3 3 2" xfId="13023" xr:uid="{5A61B3D2-8C6C-4A92-9250-148F9DEC3648}"/>
    <cellStyle name="Comma 2 2 4 2 3 2 2 3 3 2 2" xfId="28383" xr:uid="{9D152297-648C-4FEE-AFB2-6B2F177896AE}"/>
    <cellStyle name="Comma 2 2 4 2 3 2 2 3 3 3" xfId="20703" xr:uid="{BB23BD85-AF99-48E7-B788-48A3260D4748}"/>
    <cellStyle name="Comma 2 2 4 2 3 2 2 3 4" xfId="9183" xr:uid="{CCE5222F-E7F5-4860-BA38-483BC03C85F7}"/>
    <cellStyle name="Comma 2 2 4 2 3 2 2 3 4 2" xfId="24543" xr:uid="{155113E9-176F-4888-B940-D22D1F149652}"/>
    <cellStyle name="Comma 2 2 4 2 3 2 2 3 5" xfId="16863" xr:uid="{B768E372-9B5B-4691-87C8-11CFECDE308B}"/>
    <cellStyle name="Comma 2 2 4 2 3 2 2 4" xfId="2463" xr:uid="{BE8D561D-C0E4-4940-96E5-E549C0502871}"/>
    <cellStyle name="Comma 2 2 4 2 3 2 2 4 2" xfId="6303" xr:uid="{726F2E18-E1CC-47A6-973E-16CCD37FCBA9}"/>
    <cellStyle name="Comma 2 2 4 2 3 2 2 4 2 2" xfId="13983" xr:uid="{37864468-2205-4C64-BE5D-4FDF22F43C97}"/>
    <cellStyle name="Comma 2 2 4 2 3 2 2 4 2 2 2" xfId="29343" xr:uid="{1CA4C9C0-22B5-4B8B-A3FC-69B467E011D7}"/>
    <cellStyle name="Comma 2 2 4 2 3 2 2 4 2 3" xfId="21663" xr:uid="{268F4368-19A0-4C9E-A9E8-9C5B891488A6}"/>
    <cellStyle name="Comma 2 2 4 2 3 2 2 4 3" xfId="10143" xr:uid="{D5455646-3C6A-410E-A32E-0E3667F351D8}"/>
    <cellStyle name="Comma 2 2 4 2 3 2 2 4 3 2" xfId="25503" xr:uid="{75AA6B2B-63ED-465D-B662-F716DA6AC2FA}"/>
    <cellStyle name="Comma 2 2 4 2 3 2 2 4 4" xfId="17823" xr:uid="{26ED8676-34C0-48D2-B2A3-1B06C1121147}"/>
    <cellStyle name="Comma 2 2 4 2 3 2 2 5" xfId="4383" xr:uid="{6AEF88FF-8C7F-45F1-B407-2850D0B8C0CF}"/>
    <cellStyle name="Comma 2 2 4 2 3 2 2 5 2" xfId="12063" xr:uid="{984BF65D-16AF-45C2-BF24-47A653D96482}"/>
    <cellStyle name="Comma 2 2 4 2 3 2 2 5 2 2" xfId="27423" xr:uid="{9240CE53-45E1-4AB7-85C0-5F4EFE4566EA}"/>
    <cellStyle name="Comma 2 2 4 2 3 2 2 5 3" xfId="19743" xr:uid="{C6A43C00-FC5E-4002-9031-3E070923C0FD}"/>
    <cellStyle name="Comma 2 2 4 2 3 2 2 6" xfId="8223" xr:uid="{8DAC6A19-3142-45D2-B3B5-5749E89A6DC5}"/>
    <cellStyle name="Comma 2 2 4 2 3 2 2 6 2" xfId="23583" xr:uid="{8C99AE4A-4315-4363-B62C-F34F6F6F665C}"/>
    <cellStyle name="Comma 2 2 4 2 3 2 2 7" xfId="15903" xr:uid="{83FB1336-D9D6-4232-A086-1A3ECC3F6965}"/>
    <cellStyle name="Comma 2 2 4 2 3 2 3" xfId="783" xr:uid="{C7143B40-C944-45AD-B4A1-35A4C01E4FD4}"/>
    <cellStyle name="Comma 2 2 4 2 3 2 3 2" xfId="1743" xr:uid="{7DD06B72-CC2F-4C94-99E6-1A479475A5DB}"/>
    <cellStyle name="Comma 2 2 4 2 3 2 3 2 2" xfId="3663" xr:uid="{59709D6D-2F8F-4366-8DC5-C0664019879C}"/>
    <cellStyle name="Comma 2 2 4 2 3 2 3 2 2 2" xfId="7503" xr:uid="{49AE7A2A-6F03-4AC2-93A0-074C8B5F4D02}"/>
    <cellStyle name="Comma 2 2 4 2 3 2 3 2 2 2 2" xfId="15183" xr:uid="{22234E98-7E73-45EA-8DA1-B086CC20D13F}"/>
    <cellStyle name="Comma 2 2 4 2 3 2 3 2 2 2 2 2" xfId="30543" xr:uid="{3ABC3A37-48FE-439A-9881-CDD000AF995B}"/>
    <cellStyle name="Comma 2 2 4 2 3 2 3 2 2 2 3" xfId="22863" xr:uid="{A530F14E-A955-451E-93C4-AB2FFDFF0596}"/>
    <cellStyle name="Comma 2 2 4 2 3 2 3 2 2 3" xfId="11343" xr:uid="{ED4B2631-E9D4-484E-904E-B0675C0D8289}"/>
    <cellStyle name="Comma 2 2 4 2 3 2 3 2 2 3 2" xfId="26703" xr:uid="{C60540C5-0CE1-470A-9817-03C00B26A4E2}"/>
    <cellStyle name="Comma 2 2 4 2 3 2 3 2 2 4" xfId="19023" xr:uid="{F63A8318-1E7B-45EB-A619-36F5B326DE4D}"/>
    <cellStyle name="Comma 2 2 4 2 3 2 3 2 3" xfId="5583" xr:uid="{2BE44E28-EF6B-45AE-90D6-BB286F553DE4}"/>
    <cellStyle name="Comma 2 2 4 2 3 2 3 2 3 2" xfId="13263" xr:uid="{76140ABC-89C7-49EB-ABB7-AEB0D767773B}"/>
    <cellStyle name="Comma 2 2 4 2 3 2 3 2 3 2 2" xfId="28623" xr:uid="{A145051A-D7E7-4957-B364-6F0D5E3A1678}"/>
    <cellStyle name="Comma 2 2 4 2 3 2 3 2 3 3" xfId="20943" xr:uid="{7DBCA00E-BC04-4FF5-B9A2-4E3FC6AE8E9A}"/>
    <cellStyle name="Comma 2 2 4 2 3 2 3 2 4" xfId="9423" xr:uid="{4615E40B-49AF-43F7-AEC7-A14285AF07A0}"/>
    <cellStyle name="Comma 2 2 4 2 3 2 3 2 4 2" xfId="24783" xr:uid="{181F827E-1DA4-40BF-B527-47461E644084}"/>
    <cellStyle name="Comma 2 2 4 2 3 2 3 2 5" xfId="17103" xr:uid="{E4E37DE5-DE5C-42FB-AD3B-05BACAD578CB}"/>
    <cellStyle name="Comma 2 2 4 2 3 2 3 3" xfId="2703" xr:uid="{8E306EAE-A284-4E4B-B137-2882C9CAADE6}"/>
    <cellStyle name="Comma 2 2 4 2 3 2 3 3 2" xfId="6543" xr:uid="{9554092C-9334-4EFB-A031-0384F49A9A24}"/>
    <cellStyle name="Comma 2 2 4 2 3 2 3 3 2 2" xfId="14223" xr:uid="{0C0132B7-0723-4F8D-871A-E80346C8A51C}"/>
    <cellStyle name="Comma 2 2 4 2 3 2 3 3 2 2 2" xfId="29583" xr:uid="{C512E847-ECEF-46C7-8B4A-6330E192FC0F}"/>
    <cellStyle name="Comma 2 2 4 2 3 2 3 3 2 3" xfId="21903" xr:uid="{F5B0CB54-6CE5-4EE4-9F0C-5E6A68730629}"/>
    <cellStyle name="Comma 2 2 4 2 3 2 3 3 3" xfId="10383" xr:uid="{150DCDBF-259B-4A68-9D3A-5148988E58D0}"/>
    <cellStyle name="Comma 2 2 4 2 3 2 3 3 3 2" xfId="25743" xr:uid="{DF5659E7-16E9-4DA7-B2E3-8A357BE9D442}"/>
    <cellStyle name="Comma 2 2 4 2 3 2 3 3 4" xfId="18063" xr:uid="{7AB1E1BA-3D64-45EA-980C-C55B91CDD6BD}"/>
    <cellStyle name="Comma 2 2 4 2 3 2 3 4" xfId="4623" xr:uid="{CC546013-A7EA-49DF-ACE0-FD2DE907B12D}"/>
    <cellStyle name="Comma 2 2 4 2 3 2 3 4 2" xfId="12303" xr:uid="{B40DBFDE-FF21-45B8-AF19-CEFEFC6D901F}"/>
    <cellStyle name="Comma 2 2 4 2 3 2 3 4 2 2" xfId="27663" xr:uid="{BBBAAB4A-C815-4CE9-901F-DE3796952342}"/>
    <cellStyle name="Comma 2 2 4 2 3 2 3 4 3" xfId="19983" xr:uid="{0B8EA2BB-5997-4595-A308-4AE201E1D797}"/>
    <cellStyle name="Comma 2 2 4 2 3 2 3 5" xfId="8463" xr:uid="{8D62334F-7CFC-45F1-95B2-B9EA5AC5ACE5}"/>
    <cellStyle name="Comma 2 2 4 2 3 2 3 5 2" xfId="23823" xr:uid="{B8CB1E41-6C0D-4257-B5E8-38DFC120CD7D}"/>
    <cellStyle name="Comma 2 2 4 2 3 2 3 6" xfId="16143" xr:uid="{804DA9C5-1D7E-4F48-B6EA-61D512E96032}"/>
    <cellStyle name="Comma 2 2 4 2 3 2 4" xfId="1263" xr:uid="{1917392A-55DD-4F2D-8C8C-18A24CA99D20}"/>
    <cellStyle name="Comma 2 2 4 2 3 2 4 2" xfId="3183" xr:uid="{618BFD30-DC72-4C6A-B917-062B42ED262A}"/>
    <cellStyle name="Comma 2 2 4 2 3 2 4 2 2" xfId="7023" xr:uid="{8D1DCE0B-53A0-4057-991C-689DC7AF818B}"/>
    <cellStyle name="Comma 2 2 4 2 3 2 4 2 2 2" xfId="14703" xr:uid="{AFA4DAAE-7CB6-4F4F-9872-D027D1DA2CD8}"/>
    <cellStyle name="Comma 2 2 4 2 3 2 4 2 2 2 2" xfId="30063" xr:uid="{E5EC8464-3638-402A-81D7-C2568CDBCA89}"/>
    <cellStyle name="Comma 2 2 4 2 3 2 4 2 2 3" xfId="22383" xr:uid="{6C6C5643-B2D5-49C3-A19A-A38140E9953D}"/>
    <cellStyle name="Comma 2 2 4 2 3 2 4 2 3" xfId="10863" xr:uid="{FAE1402D-650C-453F-9018-DB39162730D7}"/>
    <cellStyle name="Comma 2 2 4 2 3 2 4 2 3 2" xfId="26223" xr:uid="{874965B3-6842-415C-B04F-DA478FE78A54}"/>
    <cellStyle name="Comma 2 2 4 2 3 2 4 2 4" xfId="18543" xr:uid="{CB121A42-38B7-45B3-9D6F-BC2216E12F05}"/>
    <cellStyle name="Comma 2 2 4 2 3 2 4 3" xfId="5103" xr:uid="{E166F544-5713-448B-AD6E-12DC3ACCD1C0}"/>
    <cellStyle name="Comma 2 2 4 2 3 2 4 3 2" xfId="12783" xr:uid="{92F1B629-B325-4E89-B659-CFC47E24BD87}"/>
    <cellStyle name="Comma 2 2 4 2 3 2 4 3 2 2" xfId="28143" xr:uid="{A99E9C0C-C15A-4999-920A-AB284904AF3A}"/>
    <cellStyle name="Comma 2 2 4 2 3 2 4 3 3" xfId="20463" xr:uid="{E9EE78EE-9ACB-4BD3-A478-52F02C0C65DC}"/>
    <cellStyle name="Comma 2 2 4 2 3 2 4 4" xfId="8943" xr:uid="{42AFC13F-425F-41F9-9F1E-EDC1F74846CA}"/>
    <cellStyle name="Comma 2 2 4 2 3 2 4 4 2" xfId="24303" xr:uid="{3730D914-E9D2-4559-85B8-88CC429182BD}"/>
    <cellStyle name="Comma 2 2 4 2 3 2 4 5" xfId="16623" xr:uid="{EE6B521C-877F-451E-B6F7-B0AA28067B3B}"/>
    <cellStyle name="Comma 2 2 4 2 3 2 5" xfId="2223" xr:uid="{48F660A5-1FF2-44F3-8C38-564D2127BD4F}"/>
    <cellStyle name="Comma 2 2 4 2 3 2 5 2" xfId="6063" xr:uid="{4E0181DA-A72E-4F8D-A492-29A104C1FB29}"/>
    <cellStyle name="Comma 2 2 4 2 3 2 5 2 2" xfId="13743" xr:uid="{3249F9C7-C654-44CC-B575-FA0938B0A5E8}"/>
    <cellStyle name="Comma 2 2 4 2 3 2 5 2 2 2" xfId="29103" xr:uid="{044E013E-65E0-4644-BB71-FC6BD360AA7C}"/>
    <cellStyle name="Comma 2 2 4 2 3 2 5 2 3" xfId="21423" xr:uid="{307E0A01-0EFA-4D6E-916B-FB07757BE497}"/>
    <cellStyle name="Comma 2 2 4 2 3 2 5 3" xfId="9903" xr:uid="{6BD98112-EBFE-4C98-B0EE-28268527F9A7}"/>
    <cellStyle name="Comma 2 2 4 2 3 2 5 3 2" xfId="25263" xr:uid="{A95C0D43-18BD-4B52-95DD-8CB2742D1DDD}"/>
    <cellStyle name="Comma 2 2 4 2 3 2 5 4" xfId="17583" xr:uid="{5E689260-18E7-4BD5-B296-08E2590007D2}"/>
    <cellStyle name="Comma 2 2 4 2 3 2 6" xfId="4143" xr:uid="{A2E978C7-0826-46A4-95CB-3DDBB6841F77}"/>
    <cellStyle name="Comma 2 2 4 2 3 2 6 2" xfId="11823" xr:uid="{0F037B05-B6D5-434E-B62D-FE92C6A097B8}"/>
    <cellStyle name="Comma 2 2 4 2 3 2 6 2 2" xfId="27183" xr:uid="{6774E760-62D8-4B3B-9E2D-A6FF4F4B8071}"/>
    <cellStyle name="Comma 2 2 4 2 3 2 6 3" xfId="19503" xr:uid="{10F886B2-6923-41AE-91B7-73F2A7AD0B51}"/>
    <cellStyle name="Comma 2 2 4 2 3 2 7" xfId="7983" xr:uid="{D15A7EA6-A0EE-44C2-B3CF-A30985043767}"/>
    <cellStyle name="Comma 2 2 4 2 3 2 7 2" xfId="23343" xr:uid="{F46C1D30-1D97-4825-B636-63C98A634ED4}"/>
    <cellStyle name="Comma 2 2 4 2 3 2 8" xfId="15663" xr:uid="{734FC0CC-F876-41DB-9441-9606B5DAF4D1}"/>
    <cellStyle name="Comma 2 2 4 2 3 3" xfId="423" xr:uid="{FD6E21EE-7348-407D-9816-80E5A3EA3C19}"/>
    <cellStyle name="Comma 2 2 4 2 3 3 2" xfId="903" xr:uid="{7B982135-9A95-4C32-8580-5C13A7279AB7}"/>
    <cellStyle name="Comma 2 2 4 2 3 3 2 2" xfId="1863" xr:uid="{16E1736F-3E6E-45EC-A35D-5BA8D0E284E9}"/>
    <cellStyle name="Comma 2 2 4 2 3 3 2 2 2" xfId="3783" xr:uid="{CE9A8CCE-BC20-4867-9D8A-9FAF7CA775E7}"/>
    <cellStyle name="Comma 2 2 4 2 3 3 2 2 2 2" xfId="7623" xr:uid="{1BA19425-2A63-4C32-907C-025309C83206}"/>
    <cellStyle name="Comma 2 2 4 2 3 3 2 2 2 2 2" xfId="15303" xr:uid="{B45E7389-9008-4AD8-9801-253DC922F357}"/>
    <cellStyle name="Comma 2 2 4 2 3 3 2 2 2 2 2 2" xfId="30663" xr:uid="{328A31AF-FD47-4D12-8CF8-0903EAE9A3EC}"/>
    <cellStyle name="Comma 2 2 4 2 3 3 2 2 2 2 3" xfId="22983" xr:uid="{7B9EA03D-3B99-4F7B-B591-40AF16C56DA6}"/>
    <cellStyle name="Comma 2 2 4 2 3 3 2 2 2 3" xfId="11463" xr:uid="{6E9FB6F4-3037-4B01-A636-BDAFA43420A9}"/>
    <cellStyle name="Comma 2 2 4 2 3 3 2 2 2 3 2" xfId="26823" xr:uid="{DA67D4C9-37A1-4202-83CE-357A39547AEC}"/>
    <cellStyle name="Comma 2 2 4 2 3 3 2 2 2 4" xfId="19143" xr:uid="{D6AE7C6E-6370-42EB-867F-05565CA57D8F}"/>
    <cellStyle name="Comma 2 2 4 2 3 3 2 2 3" xfId="5703" xr:uid="{98BBAED6-CFFB-444D-8E5A-A6C5AC4A9BFF}"/>
    <cellStyle name="Comma 2 2 4 2 3 3 2 2 3 2" xfId="13383" xr:uid="{A9A51C52-84A1-4030-8B59-F32F63BD2D28}"/>
    <cellStyle name="Comma 2 2 4 2 3 3 2 2 3 2 2" xfId="28743" xr:uid="{D74B99C2-5765-4163-9E19-611B9891013A}"/>
    <cellStyle name="Comma 2 2 4 2 3 3 2 2 3 3" xfId="21063" xr:uid="{446454A7-5331-4AAD-BD81-5620195D4390}"/>
    <cellStyle name="Comma 2 2 4 2 3 3 2 2 4" xfId="9543" xr:uid="{B7173E8C-4C6F-4B12-8337-488FB7727F25}"/>
    <cellStyle name="Comma 2 2 4 2 3 3 2 2 4 2" xfId="24903" xr:uid="{4D4CC5E4-B887-4250-847D-64960B30340D}"/>
    <cellStyle name="Comma 2 2 4 2 3 3 2 2 5" xfId="17223" xr:uid="{02F53597-7F1D-4C36-B12A-2D04D503B0E2}"/>
    <cellStyle name="Comma 2 2 4 2 3 3 2 3" xfId="2823" xr:uid="{84DD7A3E-B68C-4DC7-886F-E53A057CE8E2}"/>
    <cellStyle name="Comma 2 2 4 2 3 3 2 3 2" xfId="6663" xr:uid="{D6467118-1379-4CEE-B310-45CA9D6A217F}"/>
    <cellStyle name="Comma 2 2 4 2 3 3 2 3 2 2" xfId="14343" xr:uid="{C4CDFCE9-65AB-4EB1-B809-2299D8C3F0C0}"/>
    <cellStyle name="Comma 2 2 4 2 3 3 2 3 2 2 2" xfId="29703" xr:uid="{A047ACC5-0812-478E-9AAB-B6574974BE68}"/>
    <cellStyle name="Comma 2 2 4 2 3 3 2 3 2 3" xfId="22023" xr:uid="{78CEF395-AA30-4DA3-A3BE-63CD1E83CB78}"/>
    <cellStyle name="Comma 2 2 4 2 3 3 2 3 3" xfId="10503" xr:uid="{3813E832-883B-44A1-BA39-4AE0C68F19F7}"/>
    <cellStyle name="Comma 2 2 4 2 3 3 2 3 3 2" xfId="25863" xr:uid="{426A53EB-F167-4905-826D-A8B82999290B}"/>
    <cellStyle name="Comma 2 2 4 2 3 3 2 3 4" xfId="18183" xr:uid="{8D31A5EE-9D9B-43F3-8BF1-8EBF8A8BAAE7}"/>
    <cellStyle name="Comma 2 2 4 2 3 3 2 4" xfId="4743" xr:uid="{30F4AC61-8A35-486C-B30D-9C16CC8D9CEC}"/>
    <cellStyle name="Comma 2 2 4 2 3 3 2 4 2" xfId="12423" xr:uid="{800F37F8-A66F-4CFC-8BFB-996B759D662A}"/>
    <cellStyle name="Comma 2 2 4 2 3 3 2 4 2 2" xfId="27783" xr:uid="{E76BCA68-C118-4AA7-B048-AEF6B194807B}"/>
    <cellStyle name="Comma 2 2 4 2 3 3 2 4 3" xfId="20103" xr:uid="{27005905-B37A-46AA-BDAE-80A84F2EEC5D}"/>
    <cellStyle name="Comma 2 2 4 2 3 3 2 5" xfId="8583" xr:uid="{97D20E81-0077-4620-AEFC-98811301E8BE}"/>
    <cellStyle name="Comma 2 2 4 2 3 3 2 5 2" xfId="23943" xr:uid="{AB40AD44-DC88-46D3-818A-2F9D1E1CB95E}"/>
    <cellStyle name="Comma 2 2 4 2 3 3 2 6" xfId="16263" xr:uid="{B0F8561B-3BEA-42E7-9388-D67CC75113FF}"/>
    <cellStyle name="Comma 2 2 4 2 3 3 3" xfId="1383" xr:uid="{35672AD2-8B4C-4F5B-92D0-7BFBE3AB2528}"/>
    <cellStyle name="Comma 2 2 4 2 3 3 3 2" xfId="3303" xr:uid="{F1CACDE4-DEE4-4498-9999-B13464CA1D61}"/>
    <cellStyle name="Comma 2 2 4 2 3 3 3 2 2" xfId="7143" xr:uid="{C05AA196-D198-40FA-A70C-E9905F214404}"/>
    <cellStyle name="Comma 2 2 4 2 3 3 3 2 2 2" xfId="14823" xr:uid="{695BB31D-EBA7-49C9-8EA5-04FD38DD1511}"/>
    <cellStyle name="Comma 2 2 4 2 3 3 3 2 2 2 2" xfId="30183" xr:uid="{12C65530-0317-4CC6-91B1-B057F507C2E3}"/>
    <cellStyle name="Comma 2 2 4 2 3 3 3 2 2 3" xfId="22503" xr:uid="{FFAF3BA6-FC39-4DA2-A5C3-3633414A0AAE}"/>
    <cellStyle name="Comma 2 2 4 2 3 3 3 2 3" xfId="10983" xr:uid="{3F77CD6A-899A-4EE9-A1FB-09C9BA8AD445}"/>
    <cellStyle name="Comma 2 2 4 2 3 3 3 2 3 2" xfId="26343" xr:uid="{4D8B50CE-82E8-4C6E-B248-D57B202DA8A4}"/>
    <cellStyle name="Comma 2 2 4 2 3 3 3 2 4" xfId="18663" xr:uid="{AC5F2EF2-B066-4B5A-98B9-31057199A2BC}"/>
    <cellStyle name="Comma 2 2 4 2 3 3 3 3" xfId="5223" xr:uid="{7B190DAC-AB6F-4A61-9ACD-BFF495F0C910}"/>
    <cellStyle name="Comma 2 2 4 2 3 3 3 3 2" xfId="12903" xr:uid="{9A374171-6438-4309-9F17-B5E446D2E969}"/>
    <cellStyle name="Comma 2 2 4 2 3 3 3 3 2 2" xfId="28263" xr:uid="{7D63EC3A-C545-4963-942F-5EB85DF3582E}"/>
    <cellStyle name="Comma 2 2 4 2 3 3 3 3 3" xfId="20583" xr:uid="{6CF8A4CC-2FEE-4ADB-9E64-E022961066F3}"/>
    <cellStyle name="Comma 2 2 4 2 3 3 3 4" xfId="9063" xr:uid="{013AE25C-E68F-4AE6-AAA6-324C8BBD25EE}"/>
    <cellStyle name="Comma 2 2 4 2 3 3 3 4 2" xfId="24423" xr:uid="{FCDD38C9-E5F1-4E8A-B79B-971CD01D67CC}"/>
    <cellStyle name="Comma 2 2 4 2 3 3 3 5" xfId="16743" xr:uid="{271EF7C1-1485-4203-991F-F83E349516A8}"/>
    <cellStyle name="Comma 2 2 4 2 3 3 4" xfId="2343" xr:uid="{F1D9DF1E-E82C-4ED0-9F07-EEB453AA952B}"/>
    <cellStyle name="Comma 2 2 4 2 3 3 4 2" xfId="6183" xr:uid="{355FBF72-7654-410A-8C90-F3AA21D0C80F}"/>
    <cellStyle name="Comma 2 2 4 2 3 3 4 2 2" xfId="13863" xr:uid="{D7529C26-3931-4164-BF2C-5AD6E9577811}"/>
    <cellStyle name="Comma 2 2 4 2 3 3 4 2 2 2" xfId="29223" xr:uid="{03AFFA82-A86D-4F7F-BA05-A725CE16E7E3}"/>
    <cellStyle name="Comma 2 2 4 2 3 3 4 2 3" xfId="21543" xr:uid="{2A1F7D8D-8B8D-42B5-9A25-4A0FA24DEC8B}"/>
    <cellStyle name="Comma 2 2 4 2 3 3 4 3" xfId="10023" xr:uid="{B3040483-CCDE-4B62-BFB5-B5AFF764623E}"/>
    <cellStyle name="Comma 2 2 4 2 3 3 4 3 2" xfId="25383" xr:uid="{E65A1913-CF95-4CFA-90DC-43BBA9862D6E}"/>
    <cellStyle name="Comma 2 2 4 2 3 3 4 4" xfId="17703" xr:uid="{730D5548-537D-47C1-A46E-42634199B390}"/>
    <cellStyle name="Comma 2 2 4 2 3 3 5" xfId="4263" xr:uid="{C41CD31B-D32B-49EF-B70C-3AAFAAA8C01C}"/>
    <cellStyle name="Comma 2 2 4 2 3 3 5 2" xfId="11943" xr:uid="{5B6D2A0B-F5C6-41A4-BD3E-C4A3E02C3D81}"/>
    <cellStyle name="Comma 2 2 4 2 3 3 5 2 2" xfId="27303" xr:uid="{8D621C1A-DBFC-4CB6-9FF2-16F98E15ECA3}"/>
    <cellStyle name="Comma 2 2 4 2 3 3 5 3" xfId="19623" xr:uid="{29398780-E730-46A9-885F-22947C57221C}"/>
    <cellStyle name="Comma 2 2 4 2 3 3 6" xfId="8103" xr:uid="{6388FC43-D457-4A78-8957-A01B32EF69BB}"/>
    <cellStyle name="Comma 2 2 4 2 3 3 6 2" xfId="23463" xr:uid="{B143C6B5-13E8-4266-B484-B8B2AEF99B5A}"/>
    <cellStyle name="Comma 2 2 4 2 3 3 7" xfId="15783" xr:uid="{991A70F1-016B-4FCA-94D9-8205E644786E}"/>
    <cellStyle name="Comma 2 2 4 2 3 4" xfId="663" xr:uid="{D14F5881-003D-453A-8334-3BAD54516867}"/>
    <cellStyle name="Comma 2 2 4 2 3 4 2" xfId="1623" xr:uid="{04C8CF4F-45D9-4A8B-9AA0-048158312B95}"/>
    <cellStyle name="Comma 2 2 4 2 3 4 2 2" xfId="3543" xr:uid="{687C96EE-DA83-4F3F-8680-D66F4DA5FECA}"/>
    <cellStyle name="Comma 2 2 4 2 3 4 2 2 2" xfId="7383" xr:uid="{432B9BA6-8B9E-4C99-A258-B296DCB7F874}"/>
    <cellStyle name="Comma 2 2 4 2 3 4 2 2 2 2" xfId="15063" xr:uid="{C2D739ED-5925-41FF-92CA-A8D0D5578844}"/>
    <cellStyle name="Comma 2 2 4 2 3 4 2 2 2 2 2" xfId="30423" xr:uid="{7CFF97F6-206F-4C87-B1DA-4B1B8FB5C94D}"/>
    <cellStyle name="Comma 2 2 4 2 3 4 2 2 2 3" xfId="22743" xr:uid="{10E2EC2B-6449-4E08-8C61-3B6AD6C95E93}"/>
    <cellStyle name="Comma 2 2 4 2 3 4 2 2 3" xfId="11223" xr:uid="{E489ACB6-5910-4763-8F21-2D2E701B285D}"/>
    <cellStyle name="Comma 2 2 4 2 3 4 2 2 3 2" xfId="26583" xr:uid="{25350C2A-C70E-4BBB-A40E-CCB1A22F4D0E}"/>
    <cellStyle name="Comma 2 2 4 2 3 4 2 2 4" xfId="18903" xr:uid="{5D833CAE-1394-436B-BE5A-A2827AD3F540}"/>
    <cellStyle name="Comma 2 2 4 2 3 4 2 3" xfId="5463" xr:uid="{BBDAF873-80FF-4590-9415-F3F28CE332B7}"/>
    <cellStyle name="Comma 2 2 4 2 3 4 2 3 2" xfId="13143" xr:uid="{5A06F1CD-E4B3-48CF-8FD0-E893386716F2}"/>
    <cellStyle name="Comma 2 2 4 2 3 4 2 3 2 2" xfId="28503" xr:uid="{2441FC92-2F3F-426E-AEC3-52B14D884543}"/>
    <cellStyle name="Comma 2 2 4 2 3 4 2 3 3" xfId="20823" xr:uid="{E4781292-26D2-4942-AD91-C0FF0C71BCBE}"/>
    <cellStyle name="Comma 2 2 4 2 3 4 2 4" xfId="9303" xr:uid="{641AB586-0F66-4A18-9C5D-A5D713F31E1B}"/>
    <cellStyle name="Comma 2 2 4 2 3 4 2 4 2" xfId="24663" xr:uid="{299F5DFD-1A26-4E30-95DD-DB9DDA0D1559}"/>
    <cellStyle name="Comma 2 2 4 2 3 4 2 5" xfId="16983" xr:uid="{9C72BB57-C9D5-43B8-B8BC-2EB0F56076CE}"/>
    <cellStyle name="Comma 2 2 4 2 3 4 3" xfId="2583" xr:uid="{97253BCC-1991-4AF5-8C0B-56CE8F497D3C}"/>
    <cellStyle name="Comma 2 2 4 2 3 4 3 2" xfId="6423" xr:uid="{E181B103-2385-4010-996D-17B837F400D0}"/>
    <cellStyle name="Comma 2 2 4 2 3 4 3 2 2" xfId="14103" xr:uid="{63C53ACF-BC15-4948-AA35-94A348B95617}"/>
    <cellStyle name="Comma 2 2 4 2 3 4 3 2 2 2" xfId="29463" xr:uid="{D5E1E4E7-1ED7-4F3B-BE3E-8FE302520BF4}"/>
    <cellStyle name="Comma 2 2 4 2 3 4 3 2 3" xfId="21783" xr:uid="{2594B27B-AF52-451D-BA15-F05CB300B8D1}"/>
    <cellStyle name="Comma 2 2 4 2 3 4 3 3" xfId="10263" xr:uid="{F34E51F5-33E1-4468-A9AA-8BD293EA4CE5}"/>
    <cellStyle name="Comma 2 2 4 2 3 4 3 3 2" xfId="25623" xr:uid="{1D098174-49A7-4B21-BD44-664FC85C86D0}"/>
    <cellStyle name="Comma 2 2 4 2 3 4 3 4" xfId="17943" xr:uid="{B5B9567D-C027-48B6-934F-87C5F470F2AF}"/>
    <cellStyle name="Comma 2 2 4 2 3 4 4" xfId="4503" xr:uid="{66AC4F7F-7191-4BE8-8C20-6D2D2C7F22E9}"/>
    <cellStyle name="Comma 2 2 4 2 3 4 4 2" xfId="12183" xr:uid="{BF776981-7B8F-49FC-8755-E729402BEFB2}"/>
    <cellStyle name="Comma 2 2 4 2 3 4 4 2 2" xfId="27543" xr:uid="{39413DF8-1B94-41B8-8834-567C20B6920D}"/>
    <cellStyle name="Comma 2 2 4 2 3 4 4 3" xfId="19863" xr:uid="{8C7FD1D6-D00F-4AE2-AE3D-1EE914DF6F9C}"/>
    <cellStyle name="Comma 2 2 4 2 3 4 5" xfId="8343" xr:uid="{C85D5E98-2ADA-4480-9F45-290A5B933D97}"/>
    <cellStyle name="Comma 2 2 4 2 3 4 5 2" xfId="23703" xr:uid="{19375A6B-070A-4296-BA29-0868C39C8185}"/>
    <cellStyle name="Comma 2 2 4 2 3 4 6" xfId="16023" xr:uid="{3667734A-9268-4CC3-B978-88F70EBD4C65}"/>
    <cellStyle name="Comma 2 2 4 2 3 5" xfId="1143" xr:uid="{A86C4CEB-037F-47C3-AC47-F02DF0BACA9F}"/>
    <cellStyle name="Comma 2 2 4 2 3 5 2" xfId="3063" xr:uid="{962A90A1-88E1-442E-85D6-46907E1D5842}"/>
    <cellStyle name="Comma 2 2 4 2 3 5 2 2" xfId="6903" xr:uid="{88D3A2C5-CF54-4C91-B4E9-4789FDA28250}"/>
    <cellStyle name="Comma 2 2 4 2 3 5 2 2 2" xfId="14583" xr:uid="{DA99D5A2-7A9D-4A9F-AA01-E9F3B9D43A3E}"/>
    <cellStyle name="Comma 2 2 4 2 3 5 2 2 2 2" xfId="29943" xr:uid="{8326DA97-6A8C-4CEC-977C-720215582F27}"/>
    <cellStyle name="Comma 2 2 4 2 3 5 2 2 3" xfId="22263" xr:uid="{21B7B64C-7B37-4B5E-B9D4-0CEF5122DEC4}"/>
    <cellStyle name="Comma 2 2 4 2 3 5 2 3" xfId="10743" xr:uid="{4240EB8D-93DB-46E1-B178-A1295FDA6E98}"/>
    <cellStyle name="Comma 2 2 4 2 3 5 2 3 2" xfId="26103" xr:uid="{9368CEF4-3E77-467E-B240-BBE758808F34}"/>
    <cellStyle name="Comma 2 2 4 2 3 5 2 4" xfId="18423" xr:uid="{F4F619F9-4F98-4FB2-9D25-54DA8DC649C0}"/>
    <cellStyle name="Comma 2 2 4 2 3 5 3" xfId="4983" xr:uid="{504FB492-F4C1-4A8E-8907-7BACA417A9DE}"/>
    <cellStyle name="Comma 2 2 4 2 3 5 3 2" xfId="12663" xr:uid="{617512A9-72C6-42C5-A601-54D05E6C357E}"/>
    <cellStyle name="Comma 2 2 4 2 3 5 3 2 2" xfId="28023" xr:uid="{DEE190F7-6ACC-4A97-B791-398014ADCE24}"/>
    <cellStyle name="Comma 2 2 4 2 3 5 3 3" xfId="20343" xr:uid="{F3AFAB11-9D8E-4DC6-96C9-4B4C1B67BCF7}"/>
    <cellStyle name="Comma 2 2 4 2 3 5 4" xfId="8823" xr:uid="{45EA8B3C-5E9C-412A-BE2F-63E2C7EB3F0F}"/>
    <cellStyle name="Comma 2 2 4 2 3 5 4 2" xfId="24183" xr:uid="{3F9197F2-7154-4B2C-837A-E1E24F8D8E08}"/>
    <cellStyle name="Comma 2 2 4 2 3 5 5" xfId="16503" xr:uid="{E581FDE1-007B-4D71-B22F-BB18983D1832}"/>
    <cellStyle name="Comma 2 2 4 2 3 6" xfId="2103" xr:uid="{DB27C771-225D-4E7C-945E-7D57DB34C1A3}"/>
    <cellStyle name="Comma 2 2 4 2 3 6 2" xfId="5943" xr:uid="{E0D8C8ED-348C-457B-A010-C1FECCD317E5}"/>
    <cellStyle name="Comma 2 2 4 2 3 6 2 2" xfId="13623" xr:uid="{CAF48800-68FC-4FF0-94CC-8D720B87A902}"/>
    <cellStyle name="Comma 2 2 4 2 3 6 2 2 2" xfId="28983" xr:uid="{7730286D-98C5-446A-AD68-8CC92A87ADEC}"/>
    <cellStyle name="Comma 2 2 4 2 3 6 2 3" xfId="21303" xr:uid="{74C9EB62-2656-422D-9A4C-FD0423683CC8}"/>
    <cellStyle name="Comma 2 2 4 2 3 6 3" xfId="9783" xr:uid="{DA6F3F47-9A46-4E1C-96AB-79ACF2725D2F}"/>
    <cellStyle name="Comma 2 2 4 2 3 6 3 2" xfId="25143" xr:uid="{079A4B6A-0AF0-44BD-947A-25C01EC72FEB}"/>
    <cellStyle name="Comma 2 2 4 2 3 6 4" xfId="17463" xr:uid="{BC8CCB26-BA23-4753-86FD-A8A1B10CD695}"/>
    <cellStyle name="Comma 2 2 4 2 3 7" xfId="4023" xr:uid="{DFB65038-3C1B-417E-A699-F9001CF765A8}"/>
    <cellStyle name="Comma 2 2 4 2 3 7 2" xfId="11703" xr:uid="{F255FABC-9400-438C-A41C-888AB4326418}"/>
    <cellStyle name="Comma 2 2 4 2 3 7 2 2" xfId="27063" xr:uid="{27EA0FB9-9052-451F-964A-B62526F30182}"/>
    <cellStyle name="Comma 2 2 4 2 3 7 3" xfId="19383" xr:uid="{66FDD8D3-C92D-417E-A7E0-6DE0BAC5F698}"/>
    <cellStyle name="Comma 2 2 4 2 3 8" xfId="7863" xr:uid="{EDED4C21-6F37-4CED-AA9C-E8A571099D3A}"/>
    <cellStyle name="Comma 2 2 4 2 3 8 2" xfId="23223" xr:uid="{55D5B26E-33FF-4D8E-BC79-5DEA7BF83933}"/>
    <cellStyle name="Comma 2 2 4 2 3 9" xfId="15543" xr:uid="{F58D8595-11DC-4196-AA34-5625F1B8FD4D}"/>
    <cellStyle name="Comma 2 2 4 2 4" xfId="243" xr:uid="{44AD0741-1ACA-4B00-95CB-F5330220877A}"/>
    <cellStyle name="Comma 2 2 4 2 4 2" xfId="483" xr:uid="{63DED04D-1781-478A-8520-627F63B280EF}"/>
    <cellStyle name="Comma 2 2 4 2 4 2 2" xfId="963" xr:uid="{B9E34446-8B85-4320-99C4-9E05A972B67B}"/>
    <cellStyle name="Comma 2 2 4 2 4 2 2 2" xfId="1923" xr:uid="{AA97F241-955D-4AC2-9843-18CDBEA6A827}"/>
    <cellStyle name="Comma 2 2 4 2 4 2 2 2 2" xfId="3843" xr:uid="{754EEF49-C178-430A-A7CF-7A4947430121}"/>
    <cellStyle name="Comma 2 2 4 2 4 2 2 2 2 2" xfId="7683" xr:uid="{37E69EDD-D675-4530-A623-028E6C363B55}"/>
    <cellStyle name="Comma 2 2 4 2 4 2 2 2 2 2 2" xfId="15363" xr:uid="{C49E1AEB-043A-42A4-B546-AF534B5D6C65}"/>
    <cellStyle name="Comma 2 2 4 2 4 2 2 2 2 2 2 2" xfId="30723" xr:uid="{63BA57E8-0329-4D67-8164-42F1968C6378}"/>
    <cellStyle name="Comma 2 2 4 2 4 2 2 2 2 2 3" xfId="23043" xr:uid="{3114ED93-81CA-4F5A-BA8C-16C8616D110D}"/>
    <cellStyle name="Comma 2 2 4 2 4 2 2 2 2 3" xfId="11523" xr:uid="{331E921D-69AB-42EF-B67D-8921589674D3}"/>
    <cellStyle name="Comma 2 2 4 2 4 2 2 2 2 3 2" xfId="26883" xr:uid="{3F5DBBDD-87E7-47F2-92F9-8A2A28FD7473}"/>
    <cellStyle name="Comma 2 2 4 2 4 2 2 2 2 4" xfId="19203" xr:uid="{146EFB34-8939-4F4C-8FE4-15C85AC42BF3}"/>
    <cellStyle name="Comma 2 2 4 2 4 2 2 2 3" xfId="5763" xr:uid="{9E49A48A-6534-4454-B250-311AC87E981D}"/>
    <cellStyle name="Comma 2 2 4 2 4 2 2 2 3 2" xfId="13443" xr:uid="{5DDB506A-18B1-4F34-B22F-6F6D85C16AA1}"/>
    <cellStyle name="Comma 2 2 4 2 4 2 2 2 3 2 2" xfId="28803" xr:uid="{64D9C5D8-333E-46FA-8E69-906C78A6F887}"/>
    <cellStyle name="Comma 2 2 4 2 4 2 2 2 3 3" xfId="21123" xr:uid="{B6F9B784-EFFD-41AC-83BC-8AE95202C4E7}"/>
    <cellStyle name="Comma 2 2 4 2 4 2 2 2 4" xfId="9603" xr:uid="{9D6A0D3E-05BC-4C55-BE6C-97C37344456C}"/>
    <cellStyle name="Comma 2 2 4 2 4 2 2 2 4 2" xfId="24963" xr:uid="{06A75B54-8742-4B99-A096-5DE1544F2F20}"/>
    <cellStyle name="Comma 2 2 4 2 4 2 2 2 5" xfId="17283" xr:uid="{692DE63A-192A-4C02-A322-33EE5111923C}"/>
    <cellStyle name="Comma 2 2 4 2 4 2 2 3" xfId="2883" xr:uid="{63FBF7E9-4AD5-4B5C-8009-A88D0C3378D1}"/>
    <cellStyle name="Comma 2 2 4 2 4 2 2 3 2" xfId="6723" xr:uid="{A0BC92DF-FE70-4E17-AE00-36A14FE50287}"/>
    <cellStyle name="Comma 2 2 4 2 4 2 2 3 2 2" xfId="14403" xr:uid="{5B48E3F1-7726-4D86-B835-6D270B738A85}"/>
    <cellStyle name="Comma 2 2 4 2 4 2 2 3 2 2 2" xfId="29763" xr:uid="{D431624F-FB36-4C62-AE28-B14A4E8DA377}"/>
    <cellStyle name="Comma 2 2 4 2 4 2 2 3 2 3" xfId="22083" xr:uid="{BF700113-D0DE-4418-B519-CA778E44856E}"/>
    <cellStyle name="Comma 2 2 4 2 4 2 2 3 3" xfId="10563" xr:uid="{DC6455B9-DCE6-45E1-8F38-55CB00F20E28}"/>
    <cellStyle name="Comma 2 2 4 2 4 2 2 3 3 2" xfId="25923" xr:uid="{0EE800C1-7483-4B90-9990-2DDA6196A3BD}"/>
    <cellStyle name="Comma 2 2 4 2 4 2 2 3 4" xfId="18243" xr:uid="{2B032896-2DEF-4700-A81A-2E6496310157}"/>
    <cellStyle name="Comma 2 2 4 2 4 2 2 4" xfId="4803" xr:uid="{1FF05170-CE52-44E0-9BF9-20D1DD07DC36}"/>
    <cellStyle name="Comma 2 2 4 2 4 2 2 4 2" xfId="12483" xr:uid="{98FAE4FF-7049-4399-83D4-F06D1D14096C}"/>
    <cellStyle name="Comma 2 2 4 2 4 2 2 4 2 2" xfId="27843" xr:uid="{B23B2FAF-B7AC-4175-B1CE-69A89F16F3B8}"/>
    <cellStyle name="Comma 2 2 4 2 4 2 2 4 3" xfId="20163" xr:uid="{2868B50C-0D02-483C-873F-D16433FE3853}"/>
    <cellStyle name="Comma 2 2 4 2 4 2 2 5" xfId="8643" xr:uid="{B95878E3-1FEA-4379-A495-72BD30B21534}"/>
    <cellStyle name="Comma 2 2 4 2 4 2 2 5 2" xfId="24003" xr:uid="{6D7B3267-2731-4FE5-AE61-113016FF46BB}"/>
    <cellStyle name="Comma 2 2 4 2 4 2 2 6" xfId="16323" xr:uid="{2636285F-5AA9-4B2D-8C90-C9D5D36CF4A0}"/>
    <cellStyle name="Comma 2 2 4 2 4 2 3" xfId="1443" xr:uid="{76DB92B2-25A9-4AEC-ADBB-D2328E5C14CD}"/>
    <cellStyle name="Comma 2 2 4 2 4 2 3 2" xfId="3363" xr:uid="{293C8F53-BE5C-41B9-8BA7-0D4FB67F161B}"/>
    <cellStyle name="Comma 2 2 4 2 4 2 3 2 2" xfId="7203" xr:uid="{7C868B04-CEB7-4BC5-964E-8E9E918F59C5}"/>
    <cellStyle name="Comma 2 2 4 2 4 2 3 2 2 2" xfId="14883" xr:uid="{28FE85CD-7C0A-4A24-B3D4-26E8F63BA664}"/>
    <cellStyle name="Comma 2 2 4 2 4 2 3 2 2 2 2" xfId="30243" xr:uid="{07588C22-7C10-40BB-BE77-923E1B2EE30B}"/>
    <cellStyle name="Comma 2 2 4 2 4 2 3 2 2 3" xfId="22563" xr:uid="{C489765F-E4D6-489F-90FC-967C25033106}"/>
    <cellStyle name="Comma 2 2 4 2 4 2 3 2 3" xfId="11043" xr:uid="{3DE9E298-1127-4BB3-8ABD-C32133769CA4}"/>
    <cellStyle name="Comma 2 2 4 2 4 2 3 2 3 2" xfId="26403" xr:uid="{A317D5B4-49F0-478D-9E2C-895BA61DC719}"/>
    <cellStyle name="Comma 2 2 4 2 4 2 3 2 4" xfId="18723" xr:uid="{4A7E14DC-C53D-4C43-9FA6-4231CE0C700E}"/>
    <cellStyle name="Comma 2 2 4 2 4 2 3 3" xfId="5283" xr:uid="{B74EE0C8-0654-48DF-A303-76A16F39C882}"/>
    <cellStyle name="Comma 2 2 4 2 4 2 3 3 2" xfId="12963" xr:uid="{3F8F4951-C2E5-4ADD-B757-457068A9CB69}"/>
    <cellStyle name="Comma 2 2 4 2 4 2 3 3 2 2" xfId="28323" xr:uid="{F5E53C1D-A6DB-439B-B2BF-F7ADD16BFB93}"/>
    <cellStyle name="Comma 2 2 4 2 4 2 3 3 3" xfId="20643" xr:uid="{02A05267-C51E-4D06-8A2A-DCFC2A54CBFD}"/>
    <cellStyle name="Comma 2 2 4 2 4 2 3 4" xfId="9123" xr:uid="{3FA6ACB2-ED0B-4CA9-8C5B-04934E75578E}"/>
    <cellStyle name="Comma 2 2 4 2 4 2 3 4 2" xfId="24483" xr:uid="{C472CFF2-2E4D-4C61-9E81-19DAC0FDB2B3}"/>
    <cellStyle name="Comma 2 2 4 2 4 2 3 5" xfId="16803" xr:uid="{AE5D7B39-96FC-485D-8DE3-0A176CC46EF0}"/>
    <cellStyle name="Comma 2 2 4 2 4 2 4" xfId="2403" xr:uid="{85BA27C6-B080-4FD1-A31F-3C23250AB98A}"/>
    <cellStyle name="Comma 2 2 4 2 4 2 4 2" xfId="6243" xr:uid="{660ABB87-EAA1-4C23-BC54-657D6174ECD4}"/>
    <cellStyle name="Comma 2 2 4 2 4 2 4 2 2" xfId="13923" xr:uid="{CD1942BD-B563-4D47-B0FC-2429546ECB33}"/>
    <cellStyle name="Comma 2 2 4 2 4 2 4 2 2 2" xfId="29283" xr:uid="{C33673D3-FDA7-4AA0-862C-9BC2AEAC95F1}"/>
    <cellStyle name="Comma 2 2 4 2 4 2 4 2 3" xfId="21603" xr:uid="{10556EB5-8243-43EA-BB91-4A4B505B2A8D}"/>
    <cellStyle name="Comma 2 2 4 2 4 2 4 3" xfId="10083" xr:uid="{88344339-0DE8-4326-91B3-93E0F4CC9CE0}"/>
    <cellStyle name="Comma 2 2 4 2 4 2 4 3 2" xfId="25443" xr:uid="{5064DFEC-A429-48AB-98DA-8890B89F92AB}"/>
    <cellStyle name="Comma 2 2 4 2 4 2 4 4" xfId="17763" xr:uid="{058F0130-B389-45B4-B6DC-96D1C5A39F3D}"/>
    <cellStyle name="Comma 2 2 4 2 4 2 5" xfId="4323" xr:uid="{4AFF35BA-9A68-4209-B6CD-683C74A24E5F}"/>
    <cellStyle name="Comma 2 2 4 2 4 2 5 2" xfId="12003" xr:uid="{C274B0B7-9C0E-40BF-8D63-AE83AB25C1BA}"/>
    <cellStyle name="Comma 2 2 4 2 4 2 5 2 2" xfId="27363" xr:uid="{3DB7DB86-C84B-4896-A5EE-2842118C3859}"/>
    <cellStyle name="Comma 2 2 4 2 4 2 5 3" xfId="19683" xr:uid="{FC87E1F5-DDEB-4199-816F-FF5ED18B4C31}"/>
    <cellStyle name="Comma 2 2 4 2 4 2 6" xfId="8163" xr:uid="{26C7C8D9-0FD4-45C1-8A1C-3370FAB5B2A8}"/>
    <cellStyle name="Comma 2 2 4 2 4 2 6 2" xfId="23523" xr:uid="{D609603E-226C-443A-899F-52265CD8958A}"/>
    <cellStyle name="Comma 2 2 4 2 4 2 7" xfId="15843" xr:uid="{C89918C9-7962-4357-819F-94B47332FA53}"/>
    <cellStyle name="Comma 2 2 4 2 4 3" xfId="723" xr:uid="{E4A669C6-872B-4053-AEC3-55BE2D581582}"/>
    <cellStyle name="Comma 2 2 4 2 4 3 2" xfId="1683" xr:uid="{A47AD8BC-7802-43A0-B0ED-304EAE9056FD}"/>
    <cellStyle name="Comma 2 2 4 2 4 3 2 2" xfId="3603" xr:uid="{97FE9375-4086-4987-AF6C-E51B270C130E}"/>
    <cellStyle name="Comma 2 2 4 2 4 3 2 2 2" xfId="7443" xr:uid="{2F51C9F7-B78D-4CC2-917E-9548F3083A8D}"/>
    <cellStyle name="Comma 2 2 4 2 4 3 2 2 2 2" xfId="15123" xr:uid="{BC8781C0-B77C-418B-9571-9092419D402E}"/>
    <cellStyle name="Comma 2 2 4 2 4 3 2 2 2 2 2" xfId="30483" xr:uid="{F73C45C5-5B31-48EC-A729-2012DA524A4A}"/>
    <cellStyle name="Comma 2 2 4 2 4 3 2 2 2 3" xfId="22803" xr:uid="{BBDAE9C3-5B37-4F55-8D6B-7285C8D98AB5}"/>
    <cellStyle name="Comma 2 2 4 2 4 3 2 2 3" xfId="11283" xr:uid="{3B8913F3-B7A2-44DC-A4B0-A4E30696280E}"/>
    <cellStyle name="Comma 2 2 4 2 4 3 2 2 3 2" xfId="26643" xr:uid="{09FC041F-7DF8-46F9-B45C-6E5B45D21D3C}"/>
    <cellStyle name="Comma 2 2 4 2 4 3 2 2 4" xfId="18963" xr:uid="{DE166114-62BF-4CD2-8465-38748D660355}"/>
    <cellStyle name="Comma 2 2 4 2 4 3 2 3" xfId="5523" xr:uid="{9C603C3B-A093-48EE-8EFA-64F06C424AC3}"/>
    <cellStyle name="Comma 2 2 4 2 4 3 2 3 2" xfId="13203" xr:uid="{87DBFCB7-063C-4BEF-927C-4427572D9093}"/>
    <cellStyle name="Comma 2 2 4 2 4 3 2 3 2 2" xfId="28563" xr:uid="{6E312E58-A697-42CC-920C-B99A5F5F9795}"/>
    <cellStyle name="Comma 2 2 4 2 4 3 2 3 3" xfId="20883" xr:uid="{36D072C8-8735-4804-AEE4-7276570856A9}"/>
    <cellStyle name="Comma 2 2 4 2 4 3 2 4" xfId="9363" xr:uid="{C086AA53-189B-4CBA-B84B-05E42E28F2F1}"/>
    <cellStyle name="Comma 2 2 4 2 4 3 2 4 2" xfId="24723" xr:uid="{16B0FE4B-270E-4F76-B645-FCF22A4F446B}"/>
    <cellStyle name="Comma 2 2 4 2 4 3 2 5" xfId="17043" xr:uid="{C73B2259-B26E-489B-85D0-D59C8F4833E0}"/>
    <cellStyle name="Comma 2 2 4 2 4 3 3" xfId="2643" xr:uid="{A9EB7098-7F84-4C15-AD23-E614F9EEC48F}"/>
    <cellStyle name="Comma 2 2 4 2 4 3 3 2" xfId="6483" xr:uid="{E2CF434D-5FB3-4E21-A6DE-653856347AA7}"/>
    <cellStyle name="Comma 2 2 4 2 4 3 3 2 2" xfId="14163" xr:uid="{C3A3BDAD-E189-4AA0-984D-F1DB5CACB116}"/>
    <cellStyle name="Comma 2 2 4 2 4 3 3 2 2 2" xfId="29523" xr:uid="{DC68F62F-1665-4991-B3DC-88C0D132660F}"/>
    <cellStyle name="Comma 2 2 4 2 4 3 3 2 3" xfId="21843" xr:uid="{084DC042-3AC0-4F14-910F-F970B38CFEF6}"/>
    <cellStyle name="Comma 2 2 4 2 4 3 3 3" xfId="10323" xr:uid="{1CCC2156-8A2E-42C6-8ABB-24FBFEB1D9F0}"/>
    <cellStyle name="Comma 2 2 4 2 4 3 3 3 2" xfId="25683" xr:uid="{147B56E7-0821-4550-B08B-64D319D12BBB}"/>
    <cellStyle name="Comma 2 2 4 2 4 3 3 4" xfId="18003" xr:uid="{C01D4B09-DA49-46A9-9013-331089146538}"/>
    <cellStyle name="Comma 2 2 4 2 4 3 4" xfId="4563" xr:uid="{79706F2A-985F-4396-8BBE-2CC438495379}"/>
    <cellStyle name="Comma 2 2 4 2 4 3 4 2" xfId="12243" xr:uid="{ED2D1D5C-F423-4354-B7E6-512FE441BDF2}"/>
    <cellStyle name="Comma 2 2 4 2 4 3 4 2 2" xfId="27603" xr:uid="{6E3303C7-7533-4890-98E8-E9C16A038FF3}"/>
    <cellStyle name="Comma 2 2 4 2 4 3 4 3" xfId="19923" xr:uid="{04D4AA13-8E89-41DF-A129-21A593D2026E}"/>
    <cellStyle name="Comma 2 2 4 2 4 3 5" xfId="8403" xr:uid="{926C6AEF-5D4E-4204-BACF-A597D6C229CA}"/>
    <cellStyle name="Comma 2 2 4 2 4 3 5 2" xfId="23763" xr:uid="{2509AACF-9734-40C4-BBEA-A4F9402AAB4F}"/>
    <cellStyle name="Comma 2 2 4 2 4 3 6" xfId="16083" xr:uid="{0D087E20-134F-4587-8FD8-EDF09232A6C9}"/>
    <cellStyle name="Comma 2 2 4 2 4 4" xfId="1203" xr:uid="{24B1FB4B-B098-45F9-AFEC-BA4A9C509B7B}"/>
    <cellStyle name="Comma 2 2 4 2 4 4 2" xfId="3123" xr:uid="{43587DA7-9504-4806-967E-C5BC6DC4CCE6}"/>
    <cellStyle name="Comma 2 2 4 2 4 4 2 2" xfId="6963" xr:uid="{5C9EA01A-393F-460A-9437-C6542BD775CD}"/>
    <cellStyle name="Comma 2 2 4 2 4 4 2 2 2" xfId="14643" xr:uid="{7539B045-B72E-4B95-B3F9-55AC685EFDE9}"/>
    <cellStyle name="Comma 2 2 4 2 4 4 2 2 2 2" xfId="30003" xr:uid="{448036DA-57B0-4B97-830E-58626174BC29}"/>
    <cellStyle name="Comma 2 2 4 2 4 4 2 2 3" xfId="22323" xr:uid="{73F4BC66-EBCC-4977-9494-733AA354D880}"/>
    <cellStyle name="Comma 2 2 4 2 4 4 2 3" xfId="10803" xr:uid="{E685B400-A3B1-4638-A2B4-77B1EC576D24}"/>
    <cellStyle name="Comma 2 2 4 2 4 4 2 3 2" xfId="26163" xr:uid="{83411C54-0A90-49D3-89D6-CC63CB69CA45}"/>
    <cellStyle name="Comma 2 2 4 2 4 4 2 4" xfId="18483" xr:uid="{B2CD1707-5EDE-43C8-B79E-42FFC13A5329}"/>
    <cellStyle name="Comma 2 2 4 2 4 4 3" xfId="5043" xr:uid="{6D8500D6-13D2-4B1E-A3A3-62A11770CD4E}"/>
    <cellStyle name="Comma 2 2 4 2 4 4 3 2" xfId="12723" xr:uid="{5BB86758-A58F-4053-BEC4-1EF7E07D3CDA}"/>
    <cellStyle name="Comma 2 2 4 2 4 4 3 2 2" xfId="28083" xr:uid="{B5929C0A-1DD8-4A71-8705-9BA85F80D5EA}"/>
    <cellStyle name="Comma 2 2 4 2 4 4 3 3" xfId="20403" xr:uid="{445D3228-67F0-4956-9788-9D10C6077B70}"/>
    <cellStyle name="Comma 2 2 4 2 4 4 4" xfId="8883" xr:uid="{3FDDAEFE-64D5-4E32-B924-93924B438634}"/>
    <cellStyle name="Comma 2 2 4 2 4 4 4 2" xfId="24243" xr:uid="{70402861-CB73-47F4-8928-F1C3BB2CCA45}"/>
    <cellStyle name="Comma 2 2 4 2 4 4 5" xfId="16563" xr:uid="{601778E9-CE53-4AF2-B947-A0A2380E482F}"/>
    <cellStyle name="Comma 2 2 4 2 4 5" xfId="2163" xr:uid="{6AE0BF5E-1076-49EE-976A-01DD9F0BB9B2}"/>
    <cellStyle name="Comma 2 2 4 2 4 5 2" xfId="6003" xr:uid="{384EA503-73A0-492C-9124-81679567E15B}"/>
    <cellStyle name="Comma 2 2 4 2 4 5 2 2" xfId="13683" xr:uid="{E36E6ED3-75B2-46A6-A863-4FA1565B05C0}"/>
    <cellStyle name="Comma 2 2 4 2 4 5 2 2 2" xfId="29043" xr:uid="{EC179936-7E13-4CB1-8454-837B4720C19A}"/>
    <cellStyle name="Comma 2 2 4 2 4 5 2 3" xfId="21363" xr:uid="{0A97515E-9BF8-43C1-AAC8-7ABC3D84CADD}"/>
    <cellStyle name="Comma 2 2 4 2 4 5 3" xfId="9843" xr:uid="{EBD6768C-6618-4E52-AB11-86D2B42307E0}"/>
    <cellStyle name="Comma 2 2 4 2 4 5 3 2" xfId="25203" xr:uid="{7E1B23FC-80BB-4628-8019-E9834BE6C51D}"/>
    <cellStyle name="Comma 2 2 4 2 4 5 4" xfId="17523" xr:uid="{1023E38E-64C6-468A-B230-4B34696FCCB1}"/>
    <cellStyle name="Comma 2 2 4 2 4 6" xfId="4083" xr:uid="{258BEF71-287A-46F9-8756-442F44066C52}"/>
    <cellStyle name="Comma 2 2 4 2 4 6 2" xfId="11763" xr:uid="{6A7A8CE4-D3AA-4C07-981C-C9D29A225BD3}"/>
    <cellStyle name="Comma 2 2 4 2 4 6 2 2" xfId="27123" xr:uid="{1F3CCADE-4C2B-4C13-AA40-CDA5366781F5}"/>
    <cellStyle name="Comma 2 2 4 2 4 6 3" xfId="19443" xr:uid="{A7E6C772-DEA3-4783-845D-E3CFE0EAC136}"/>
    <cellStyle name="Comma 2 2 4 2 4 7" xfId="7923" xr:uid="{9F86A015-8040-4D8F-8096-A7D092DE9026}"/>
    <cellStyle name="Comma 2 2 4 2 4 7 2" xfId="23283" xr:uid="{24CCA85B-D23F-4DC9-9AFC-4FADED7942E2}"/>
    <cellStyle name="Comma 2 2 4 2 4 8" xfId="15603" xr:uid="{36CA1F3E-6C51-4D71-AE26-AED69DFA645B}"/>
    <cellStyle name="Comma 2 2 4 2 5" xfId="363" xr:uid="{3F49F3DB-A4B0-4E9F-978C-4DBBCF66B7CB}"/>
    <cellStyle name="Comma 2 2 4 2 5 2" xfId="843" xr:uid="{174856A7-D0CC-4836-BB46-31C9A68673E1}"/>
    <cellStyle name="Comma 2 2 4 2 5 2 2" xfId="1803" xr:uid="{7BF8FFF3-E572-42A6-94DA-0E55C068FC09}"/>
    <cellStyle name="Comma 2 2 4 2 5 2 2 2" xfId="3723" xr:uid="{CDD3B34A-83F3-4361-AEE8-0999512EB12F}"/>
    <cellStyle name="Comma 2 2 4 2 5 2 2 2 2" xfId="7563" xr:uid="{81491F8C-59F9-4482-B92D-7769B6B5BF10}"/>
    <cellStyle name="Comma 2 2 4 2 5 2 2 2 2 2" xfId="15243" xr:uid="{1ACFF557-05C6-4C1D-BE72-B63BB4DC488C}"/>
    <cellStyle name="Comma 2 2 4 2 5 2 2 2 2 2 2" xfId="30603" xr:uid="{CF4BC3C3-D8F7-4010-BE12-A4EE715026E7}"/>
    <cellStyle name="Comma 2 2 4 2 5 2 2 2 2 3" xfId="22923" xr:uid="{8F4B1E4B-F9CB-4617-9209-35DFC2984510}"/>
    <cellStyle name="Comma 2 2 4 2 5 2 2 2 3" xfId="11403" xr:uid="{BEB2AD4D-D7D4-446F-BEC6-102266C5FA55}"/>
    <cellStyle name="Comma 2 2 4 2 5 2 2 2 3 2" xfId="26763" xr:uid="{945A425E-EEDF-4424-B0D5-585D84194A68}"/>
    <cellStyle name="Comma 2 2 4 2 5 2 2 2 4" xfId="19083" xr:uid="{4284B55B-996E-4D70-BE1F-3489824AB2C2}"/>
    <cellStyle name="Comma 2 2 4 2 5 2 2 3" xfId="5643" xr:uid="{517580C1-C6AF-418C-873E-66335CCE06E1}"/>
    <cellStyle name="Comma 2 2 4 2 5 2 2 3 2" xfId="13323" xr:uid="{D0F8EC29-FA4C-4315-BED3-BA793BF13CB4}"/>
    <cellStyle name="Comma 2 2 4 2 5 2 2 3 2 2" xfId="28683" xr:uid="{8FA518A4-74D2-48DA-B635-A24DADF13374}"/>
    <cellStyle name="Comma 2 2 4 2 5 2 2 3 3" xfId="21003" xr:uid="{01A878D6-68B2-4A81-8DC5-841EB579BDE8}"/>
    <cellStyle name="Comma 2 2 4 2 5 2 2 4" xfId="9483" xr:uid="{4EE23CA1-073A-4540-B810-192F35111232}"/>
    <cellStyle name="Comma 2 2 4 2 5 2 2 4 2" xfId="24843" xr:uid="{15E3E454-E80C-403E-A33F-392A3087FE16}"/>
    <cellStyle name="Comma 2 2 4 2 5 2 2 5" xfId="17163" xr:uid="{B15119E5-F52C-4E2B-ADF6-67DE5DD532B7}"/>
    <cellStyle name="Comma 2 2 4 2 5 2 3" xfId="2763" xr:uid="{FDB1BCDC-CA6A-4BC1-A3C1-34658BBC8B62}"/>
    <cellStyle name="Comma 2 2 4 2 5 2 3 2" xfId="6603" xr:uid="{FE51CD08-53F2-4180-B658-F8E9F75BCF5E}"/>
    <cellStyle name="Comma 2 2 4 2 5 2 3 2 2" xfId="14283" xr:uid="{4F63DB24-3C3E-47FC-857C-092176986D51}"/>
    <cellStyle name="Comma 2 2 4 2 5 2 3 2 2 2" xfId="29643" xr:uid="{51292381-B712-45C1-90EB-A2A3071DBC0B}"/>
    <cellStyle name="Comma 2 2 4 2 5 2 3 2 3" xfId="21963" xr:uid="{1168DC1E-E57E-48B6-AB4C-49CA6DFEE088}"/>
    <cellStyle name="Comma 2 2 4 2 5 2 3 3" xfId="10443" xr:uid="{56C3E217-8928-4053-B408-76D5CD94703C}"/>
    <cellStyle name="Comma 2 2 4 2 5 2 3 3 2" xfId="25803" xr:uid="{44807043-D219-4BC2-B22B-BB8BC6B132CF}"/>
    <cellStyle name="Comma 2 2 4 2 5 2 3 4" xfId="18123" xr:uid="{1F940B4C-262D-4F9B-AA3E-FBCE1A191FE7}"/>
    <cellStyle name="Comma 2 2 4 2 5 2 4" xfId="4683" xr:uid="{3DA717DC-263D-4676-88BB-C6DA21F31289}"/>
    <cellStyle name="Comma 2 2 4 2 5 2 4 2" xfId="12363" xr:uid="{BA456EFC-28A2-4FA4-8187-F66B60E3D1AC}"/>
    <cellStyle name="Comma 2 2 4 2 5 2 4 2 2" xfId="27723" xr:uid="{79121771-5EC8-440C-AEDC-6685EE4B6A21}"/>
    <cellStyle name="Comma 2 2 4 2 5 2 4 3" xfId="20043" xr:uid="{28385A2D-3FC0-43C2-ADFE-26E1EBD54E3A}"/>
    <cellStyle name="Comma 2 2 4 2 5 2 5" xfId="8523" xr:uid="{E61DCCF9-8352-4A9D-B1B5-24A732FC2054}"/>
    <cellStyle name="Comma 2 2 4 2 5 2 5 2" xfId="23883" xr:uid="{B08F13C4-2A22-4DE9-87A0-93C76B99FCDF}"/>
    <cellStyle name="Comma 2 2 4 2 5 2 6" xfId="16203" xr:uid="{C68F1243-EED9-4A2A-B9C5-B6B4D93148CA}"/>
    <cellStyle name="Comma 2 2 4 2 5 3" xfId="1323" xr:uid="{3D4636C6-2FA3-4D18-88A4-4625109EE46D}"/>
    <cellStyle name="Comma 2 2 4 2 5 3 2" xfId="3243" xr:uid="{871C0465-7FD5-4B6E-831C-BD06D9986847}"/>
    <cellStyle name="Comma 2 2 4 2 5 3 2 2" xfId="7083" xr:uid="{0CFC1406-7288-46E8-8E11-F705EAEC8442}"/>
    <cellStyle name="Comma 2 2 4 2 5 3 2 2 2" xfId="14763" xr:uid="{0B98ACB4-99FA-4924-86D0-027363B668AD}"/>
    <cellStyle name="Comma 2 2 4 2 5 3 2 2 2 2" xfId="30123" xr:uid="{D60D0D87-79B4-414C-93F2-A7D45561C8D6}"/>
    <cellStyle name="Comma 2 2 4 2 5 3 2 2 3" xfId="22443" xr:uid="{4036904E-E834-4F87-8587-23073646A6EF}"/>
    <cellStyle name="Comma 2 2 4 2 5 3 2 3" xfId="10923" xr:uid="{ABC8E68A-41BF-4564-8612-3DF4D0B19CAA}"/>
    <cellStyle name="Comma 2 2 4 2 5 3 2 3 2" xfId="26283" xr:uid="{A55866F3-9700-4673-835E-D8E26FDBD5B5}"/>
    <cellStyle name="Comma 2 2 4 2 5 3 2 4" xfId="18603" xr:uid="{18B423F4-E992-44BE-AA73-F15845A73727}"/>
    <cellStyle name="Comma 2 2 4 2 5 3 3" xfId="5163" xr:uid="{7C14AE78-9E33-4E46-BA93-6C695C631FA0}"/>
    <cellStyle name="Comma 2 2 4 2 5 3 3 2" xfId="12843" xr:uid="{65600686-8E3F-4861-A9E1-DF0A56D01F93}"/>
    <cellStyle name="Comma 2 2 4 2 5 3 3 2 2" xfId="28203" xr:uid="{25DAE1A5-7CC3-4049-ACFF-1769AD7691A0}"/>
    <cellStyle name="Comma 2 2 4 2 5 3 3 3" xfId="20523" xr:uid="{40C5717C-952E-4BB5-956B-07EC9D91375F}"/>
    <cellStyle name="Comma 2 2 4 2 5 3 4" xfId="9003" xr:uid="{A1890E7B-A314-4217-8E18-C12D88169F14}"/>
    <cellStyle name="Comma 2 2 4 2 5 3 4 2" xfId="24363" xr:uid="{75D90074-964E-452E-A93A-3EBF640CC4C1}"/>
    <cellStyle name="Comma 2 2 4 2 5 3 5" xfId="16683" xr:uid="{0F3015D2-D289-46A6-9026-090580633438}"/>
    <cellStyle name="Comma 2 2 4 2 5 4" xfId="2283" xr:uid="{965F633F-A24E-4396-BEE3-508F032923B9}"/>
    <cellStyle name="Comma 2 2 4 2 5 4 2" xfId="6123" xr:uid="{DE9238A2-F33C-4821-9F09-6B35FB8684FC}"/>
    <cellStyle name="Comma 2 2 4 2 5 4 2 2" xfId="13803" xr:uid="{987A1FE4-D69E-40EF-80FD-22E6AB102663}"/>
    <cellStyle name="Comma 2 2 4 2 5 4 2 2 2" xfId="29163" xr:uid="{FD6EB0FD-CDAB-4DDD-8D11-B83BE54C5631}"/>
    <cellStyle name="Comma 2 2 4 2 5 4 2 3" xfId="21483" xr:uid="{19E79830-C917-43CA-A138-52ED0BD7067C}"/>
    <cellStyle name="Comma 2 2 4 2 5 4 3" xfId="9963" xr:uid="{642CB5E8-4368-42B8-A1C8-8DD0719FF4D6}"/>
    <cellStyle name="Comma 2 2 4 2 5 4 3 2" xfId="25323" xr:uid="{5779AF32-E55E-470D-8419-828E8DAA4651}"/>
    <cellStyle name="Comma 2 2 4 2 5 4 4" xfId="17643" xr:uid="{4A283A83-9CFF-4337-8026-CDC9FAC17B01}"/>
    <cellStyle name="Comma 2 2 4 2 5 5" xfId="4203" xr:uid="{7CEC9CD8-DEF2-4FF2-9C7C-B20DA9487F38}"/>
    <cellStyle name="Comma 2 2 4 2 5 5 2" xfId="11883" xr:uid="{F09F8A58-B565-4131-9005-A740D5DBCB40}"/>
    <cellStyle name="Comma 2 2 4 2 5 5 2 2" xfId="27243" xr:uid="{C076C928-5D24-4EED-BC0E-029A95C57334}"/>
    <cellStyle name="Comma 2 2 4 2 5 5 3" xfId="19563" xr:uid="{CD17BDB7-7BA0-4FCB-A474-270CD3EE2599}"/>
    <cellStyle name="Comma 2 2 4 2 5 6" xfId="8043" xr:uid="{23C831F7-7D76-4D4E-AE64-976DC408EAD2}"/>
    <cellStyle name="Comma 2 2 4 2 5 6 2" xfId="23403" xr:uid="{82CB0BB2-8487-4B9D-B5F5-B46B8832EABF}"/>
    <cellStyle name="Comma 2 2 4 2 5 7" xfId="15723" xr:uid="{195A2180-B800-4423-A2D5-AC0FBD6B6E3A}"/>
    <cellStyle name="Comma 2 2 4 2 6" xfId="603" xr:uid="{E54881CF-F835-4C5A-824F-12B385FB254C}"/>
    <cellStyle name="Comma 2 2 4 2 6 2" xfId="1563" xr:uid="{9FCC94FF-D46C-43F0-96B9-8FBFFBD75C17}"/>
    <cellStyle name="Comma 2 2 4 2 6 2 2" xfId="3483" xr:uid="{CF4B3130-7332-46F5-BC3F-B39CAFEA5CEC}"/>
    <cellStyle name="Comma 2 2 4 2 6 2 2 2" xfId="7323" xr:uid="{E4C537D7-482E-4962-B6EE-B6D1D0D3D272}"/>
    <cellStyle name="Comma 2 2 4 2 6 2 2 2 2" xfId="15003" xr:uid="{7C4E5446-9CBC-40C3-900E-3B65A4B6BF15}"/>
    <cellStyle name="Comma 2 2 4 2 6 2 2 2 2 2" xfId="30363" xr:uid="{97EC5C29-743C-4D2D-9F14-4CABC18F9621}"/>
    <cellStyle name="Comma 2 2 4 2 6 2 2 2 3" xfId="22683" xr:uid="{78147F0A-9C0A-4F53-B4CA-6EEE00A90959}"/>
    <cellStyle name="Comma 2 2 4 2 6 2 2 3" xfId="11163" xr:uid="{F4491747-F3C9-4AD9-A90B-41993A375F43}"/>
    <cellStyle name="Comma 2 2 4 2 6 2 2 3 2" xfId="26523" xr:uid="{B138B2B3-382F-4330-B46A-3C9818AFF9BD}"/>
    <cellStyle name="Comma 2 2 4 2 6 2 2 4" xfId="18843" xr:uid="{4D116405-008B-479A-847F-953CFB98F98B}"/>
    <cellStyle name="Comma 2 2 4 2 6 2 3" xfId="5403" xr:uid="{0AB3A033-2C5C-4B43-B4D9-DFA5227A7C3A}"/>
    <cellStyle name="Comma 2 2 4 2 6 2 3 2" xfId="13083" xr:uid="{820D252B-5917-4C97-8778-65A2C700F294}"/>
    <cellStyle name="Comma 2 2 4 2 6 2 3 2 2" xfId="28443" xr:uid="{DB140700-105A-46DA-8F27-D27C1B04142F}"/>
    <cellStyle name="Comma 2 2 4 2 6 2 3 3" xfId="20763" xr:uid="{FCDC66F0-E2BD-4361-B784-A0250511332D}"/>
    <cellStyle name="Comma 2 2 4 2 6 2 4" xfId="9243" xr:uid="{85C3079E-928A-4DBA-ACE6-DBD2B54434DE}"/>
    <cellStyle name="Comma 2 2 4 2 6 2 4 2" xfId="24603" xr:uid="{581E5C6B-7665-4E5D-8058-F86F61C8D1FF}"/>
    <cellStyle name="Comma 2 2 4 2 6 2 5" xfId="16923" xr:uid="{41335E0B-BF0C-47B2-B529-AF24CD204F8E}"/>
    <cellStyle name="Comma 2 2 4 2 6 3" xfId="2523" xr:uid="{919329AA-98C5-493C-98F2-36C52FC8902E}"/>
    <cellStyle name="Comma 2 2 4 2 6 3 2" xfId="6363" xr:uid="{C971B986-F3DD-4F08-B7D2-CE04D2313CE9}"/>
    <cellStyle name="Comma 2 2 4 2 6 3 2 2" xfId="14043" xr:uid="{932D3920-D2FE-435F-847F-566347CC50C3}"/>
    <cellStyle name="Comma 2 2 4 2 6 3 2 2 2" xfId="29403" xr:uid="{EBE9117B-51BF-49F1-8FB4-65283A84F697}"/>
    <cellStyle name="Comma 2 2 4 2 6 3 2 3" xfId="21723" xr:uid="{7D084523-F864-4B4F-A3B6-6377479B5F8F}"/>
    <cellStyle name="Comma 2 2 4 2 6 3 3" xfId="10203" xr:uid="{5404B008-2E0E-4E3B-914B-A7D4A509A23D}"/>
    <cellStyle name="Comma 2 2 4 2 6 3 3 2" xfId="25563" xr:uid="{19405FE7-F334-413E-8185-B050882E4B2C}"/>
    <cellStyle name="Comma 2 2 4 2 6 3 4" xfId="17883" xr:uid="{C9D61215-7BDB-4B9A-9E8C-ECD8452B2FBC}"/>
    <cellStyle name="Comma 2 2 4 2 6 4" xfId="4443" xr:uid="{DA125FAD-DB1D-4A1D-B86C-ABA3D6FE6D55}"/>
    <cellStyle name="Comma 2 2 4 2 6 4 2" xfId="12123" xr:uid="{03842677-3EE2-4580-9E93-F87BF463E7F8}"/>
    <cellStyle name="Comma 2 2 4 2 6 4 2 2" xfId="27483" xr:uid="{46AB25C4-C326-4CE3-8863-379C3CBEFE3C}"/>
    <cellStyle name="Comma 2 2 4 2 6 4 3" xfId="19803" xr:uid="{5472E43D-D052-4539-8034-A93715788829}"/>
    <cellStyle name="Comma 2 2 4 2 6 5" xfId="8283" xr:uid="{C1D0748F-E6BE-4087-8CC6-877052C008BF}"/>
    <cellStyle name="Comma 2 2 4 2 6 5 2" xfId="23643" xr:uid="{E48F5F58-97D3-490E-8CFC-8166CCDCA505}"/>
    <cellStyle name="Comma 2 2 4 2 6 6" xfId="15963" xr:uid="{347B507B-2032-4149-9BD3-05496D11A917}"/>
    <cellStyle name="Comma 2 2 4 2 7" xfId="1083" xr:uid="{A8F4A828-8497-41FE-B915-EF0A6E334D37}"/>
    <cellStyle name="Comma 2 2 4 2 7 2" xfId="3003" xr:uid="{59DEA1DF-392D-44F2-8CC0-95F242FB614F}"/>
    <cellStyle name="Comma 2 2 4 2 7 2 2" xfId="6843" xr:uid="{4A7D5049-312A-4FF5-803B-C5BD35675B62}"/>
    <cellStyle name="Comma 2 2 4 2 7 2 2 2" xfId="14523" xr:uid="{6CE275AE-8871-4133-AE87-6EE87539E570}"/>
    <cellStyle name="Comma 2 2 4 2 7 2 2 2 2" xfId="29883" xr:uid="{5D941489-5A42-4DD7-85A0-59DE891C66FD}"/>
    <cellStyle name="Comma 2 2 4 2 7 2 2 3" xfId="22203" xr:uid="{1D679A28-D410-4B57-8921-6BB93D441142}"/>
    <cellStyle name="Comma 2 2 4 2 7 2 3" xfId="10683" xr:uid="{0E87B4F4-37E2-4015-AEF5-66D2DC5E0382}"/>
    <cellStyle name="Comma 2 2 4 2 7 2 3 2" xfId="26043" xr:uid="{1FF34484-5B49-4F19-B1AB-4E561262A367}"/>
    <cellStyle name="Comma 2 2 4 2 7 2 4" xfId="18363" xr:uid="{9C38E30B-CAB1-477B-B532-52142F191CC9}"/>
    <cellStyle name="Comma 2 2 4 2 7 3" xfId="4923" xr:uid="{834C4DFF-69C0-4FC7-A291-ADA6DF263973}"/>
    <cellStyle name="Comma 2 2 4 2 7 3 2" xfId="12603" xr:uid="{1108F6ED-290C-408F-8AEB-65014178C97A}"/>
    <cellStyle name="Comma 2 2 4 2 7 3 2 2" xfId="27963" xr:uid="{1CB50D49-E5F1-4A08-BE8C-418E4A7B77EB}"/>
    <cellStyle name="Comma 2 2 4 2 7 3 3" xfId="20283" xr:uid="{1712AEF1-EC03-46B4-9EC1-3DDCCE0526C6}"/>
    <cellStyle name="Comma 2 2 4 2 7 4" xfId="8763" xr:uid="{B6C5758E-264D-4D7E-8BD4-33305EA1C19B}"/>
    <cellStyle name="Comma 2 2 4 2 7 4 2" xfId="24123" xr:uid="{F28C5F4C-AC60-4481-812E-938235D8F741}"/>
    <cellStyle name="Comma 2 2 4 2 7 5" xfId="16443" xr:uid="{20E1B0B5-0514-4CF7-B038-1956784693F4}"/>
    <cellStyle name="Comma 2 2 4 2 8" xfId="2043" xr:uid="{53D37213-7E07-4AAE-9F13-D7338ADA7572}"/>
    <cellStyle name="Comma 2 2 4 2 8 2" xfId="5883" xr:uid="{2E074773-FCBB-4F2E-BA6C-52747662C15C}"/>
    <cellStyle name="Comma 2 2 4 2 8 2 2" xfId="13563" xr:uid="{066F5C76-0529-4343-8613-082C133E669D}"/>
    <cellStyle name="Comma 2 2 4 2 8 2 2 2" xfId="28923" xr:uid="{A48A06BA-074F-4473-83FE-7F4FDFA45F51}"/>
    <cellStyle name="Comma 2 2 4 2 8 2 3" xfId="21243" xr:uid="{7B63700D-029B-4676-B858-AEEA1D0FCA97}"/>
    <cellStyle name="Comma 2 2 4 2 8 3" xfId="9723" xr:uid="{B5A2CD49-F3F6-4E81-A938-8DB845E3DB3B}"/>
    <cellStyle name="Comma 2 2 4 2 8 3 2" xfId="25083" xr:uid="{D1FD0AAA-979E-42A9-9925-7325D2424C09}"/>
    <cellStyle name="Comma 2 2 4 2 8 4" xfId="17403" xr:uid="{9134843F-5688-45DC-99D7-ED6D0F3B2C5F}"/>
    <cellStyle name="Comma 2 2 4 2 9" xfId="3963" xr:uid="{B8075D07-B2B0-4D3E-B1BE-60350A482585}"/>
    <cellStyle name="Comma 2 2 4 2 9 2" xfId="11643" xr:uid="{27A94FB8-5791-4483-984F-7AA6843C7537}"/>
    <cellStyle name="Comma 2 2 4 2 9 2 2" xfId="27003" xr:uid="{9185E818-5228-4766-A5D4-0AA715BD21D9}"/>
    <cellStyle name="Comma 2 2 4 2 9 3" xfId="19323" xr:uid="{F4489768-DC73-41C4-BC62-B9F87F951E40}"/>
    <cellStyle name="Comma 2 2 4 3" xfId="138" xr:uid="{69D409A0-E047-4BA6-A677-A2F0E738B4B5}"/>
    <cellStyle name="Comma 2 2 4 3 10" xfId="15498" xr:uid="{45C693DA-AE6D-4D74-B83F-495868A5FFCC}"/>
    <cellStyle name="Comma 2 2 4 3 2" xfId="198" xr:uid="{854A7422-3757-4E4C-9B23-6DE51972B2F3}"/>
    <cellStyle name="Comma 2 2 4 3 2 2" xfId="318" xr:uid="{4FC21FB5-F935-43F4-9F5F-7CE7CA6A1B7D}"/>
    <cellStyle name="Comma 2 2 4 3 2 2 2" xfId="558" xr:uid="{57D47896-51A1-4C0E-9BF0-3C6588708998}"/>
    <cellStyle name="Comma 2 2 4 3 2 2 2 2" xfId="1038" xr:uid="{D269A3F1-3D0F-4684-88A6-50993F266E2F}"/>
    <cellStyle name="Comma 2 2 4 3 2 2 2 2 2" xfId="1998" xr:uid="{20B8EFC3-EAF5-495B-B4E8-AE454ACA9A1E}"/>
    <cellStyle name="Comma 2 2 4 3 2 2 2 2 2 2" xfId="3918" xr:uid="{06D662EB-2F97-4BB8-BC69-8274E4CE6690}"/>
    <cellStyle name="Comma 2 2 4 3 2 2 2 2 2 2 2" xfId="7758" xr:uid="{B49D3A16-7B60-4F23-8071-ECDA9622626D}"/>
    <cellStyle name="Comma 2 2 4 3 2 2 2 2 2 2 2 2" xfId="15438" xr:uid="{DF154C4F-AC06-44B4-B300-1005E1F387BD}"/>
    <cellStyle name="Comma 2 2 4 3 2 2 2 2 2 2 2 2 2" xfId="30798" xr:uid="{FC361850-8F06-4FD4-A433-EF89F38F97DB}"/>
    <cellStyle name="Comma 2 2 4 3 2 2 2 2 2 2 2 3" xfId="23118" xr:uid="{1EA3753E-D950-405D-B18B-606CC3E86BAF}"/>
    <cellStyle name="Comma 2 2 4 3 2 2 2 2 2 2 3" xfId="11598" xr:uid="{361CA819-76C1-437F-987F-973E1AC4898D}"/>
    <cellStyle name="Comma 2 2 4 3 2 2 2 2 2 2 3 2" xfId="26958" xr:uid="{2D62414B-3B1B-4F10-8011-2D2AD2124F79}"/>
    <cellStyle name="Comma 2 2 4 3 2 2 2 2 2 2 4" xfId="19278" xr:uid="{38D9B297-4A95-418E-B0EC-1B4E72C65FEF}"/>
    <cellStyle name="Comma 2 2 4 3 2 2 2 2 2 3" xfId="5838" xr:uid="{431F7CC9-34DF-40F5-AB58-59702EDBC328}"/>
    <cellStyle name="Comma 2 2 4 3 2 2 2 2 2 3 2" xfId="13518" xr:uid="{A01D4BA9-77CE-42A8-BF80-A5EDE292B74D}"/>
    <cellStyle name="Comma 2 2 4 3 2 2 2 2 2 3 2 2" xfId="28878" xr:uid="{EB6404CC-034B-4D80-B1EA-63C4AD18D087}"/>
    <cellStyle name="Comma 2 2 4 3 2 2 2 2 2 3 3" xfId="21198" xr:uid="{970F9302-EB3C-433A-ADEB-30FFDF5F09B0}"/>
    <cellStyle name="Comma 2 2 4 3 2 2 2 2 2 4" xfId="9678" xr:uid="{E6AE827B-5320-4803-8255-9DB928C66812}"/>
    <cellStyle name="Comma 2 2 4 3 2 2 2 2 2 4 2" xfId="25038" xr:uid="{F39AC813-5FAB-4DA2-97C5-3FDCCFFC8049}"/>
    <cellStyle name="Comma 2 2 4 3 2 2 2 2 2 5" xfId="17358" xr:uid="{AFBE3768-252C-44F8-83A5-16F2889E110E}"/>
    <cellStyle name="Comma 2 2 4 3 2 2 2 2 3" xfId="2958" xr:uid="{D1EA3CD6-5564-4443-BEC4-5114A79F7418}"/>
    <cellStyle name="Comma 2 2 4 3 2 2 2 2 3 2" xfId="6798" xr:uid="{3897C363-FCBE-4C1D-BDA2-E2BDA72D89EC}"/>
    <cellStyle name="Comma 2 2 4 3 2 2 2 2 3 2 2" xfId="14478" xr:uid="{B921E01C-9136-4D01-AD3D-BA87EE128FA1}"/>
    <cellStyle name="Comma 2 2 4 3 2 2 2 2 3 2 2 2" xfId="29838" xr:uid="{D1649297-6A26-4714-A62A-DF8BD7C4B0FE}"/>
    <cellStyle name="Comma 2 2 4 3 2 2 2 2 3 2 3" xfId="22158" xr:uid="{72FCA322-EB06-4040-BA52-3F605DB643B7}"/>
    <cellStyle name="Comma 2 2 4 3 2 2 2 2 3 3" xfId="10638" xr:uid="{248EDD03-330E-4786-ACEC-D96D76C5F0B0}"/>
    <cellStyle name="Comma 2 2 4 3 2 2 2 2 3 3 2" xfId="25998" xr:uid="{546114F4-D836-4772-AA05-A6C398AF25C5}"/>
    <cellStyle name="Comma 2 2 4 3 2 2 2 2 3 4" xfId="18318" xr:uid="{61E0940D-429E-4D0F-9B8D-E99FAD226A87}"/>
    <cellStyle name="Comma 2 2 4 3 2 2 2 2 4" xfId="4878" xr:uid="{004BBC25-DC59-4F8F-98C7-150489DDFAD8}"/>
    <cellStyle name="Comma 2 2 4 3 2 2 2 2 4 2" xfId="12558" xr:uid="{5BEA4666-4600-4F1E-9840-F990905494A5}"/>
    <cellStyle name="Comma 2 2 4 3 2 2 2 2 4 2 2" xfId="27918" xr:uid="{C357F621-42B4-4918-A47F-B75D5A13A09F}"/>
    <cellStyle name="Comma 2 2 4 3 2 2 2 2 4 3" xfId="20238" xr:uid="{DFCA18E5-CF00-4F7A-8B78-DA75B7929DF8}"/>
    <cellStyle name="Comma 2 2 4 3 2 2 2 2 5" xfId="8718" xr:uid="{3D58870B-1825-4BC4-9C29-1C85D654D063}"/>
    <cellStyle name="Comma 2 2 4 3 2 2 2 2 5 2" xfId="24078" xr:uid="{121B267E-AC49-4765-8A65-FD2F385DB6B5}"/>
    <cellStyle name="Comma 2 2 4 3 2 2 2 2 6" xfId="16398" xr:uid="{4FD3E7D6-84C1-4F62-A9D4-0AF538785673}"/>
    <cellStyle name="Comma 2 2 4 3 2 2 2 3" xfId="1518" xr:uid="{76B21AB0-C052-439C-BE9F-1E4D949D2ED0}"/>
    <cellStyle name="Comma 2 2 4 3 2 2 2 3 2" xfId="3438" xr:uid="{D5C461C1-E901-4C8E-9390-5BE456303467}"/>
    <cellStyle name="Comma 2 2 4 3 2 2 2 3 2 2" xfId="7278" xr:uid="{0D57D5AA-F006-4001-8CCA-47ABE4395185}"/>
    <cellStyle name="Comma 2 2 4 3 2 2 2 3 2 2 2" xfId="14958" xr:uid="{EA04C76D-459B-43D5-B43F-565F2342E8B4}"/>
    <cellStyle name="Comma 2 2 4 3 2 2 2 3 2 2 2 2" xfId="30318" xr:uid="{954CE3B0-3871-4ACF-8511-74417211B612}"/>
    <cellStyle name="Comma 2 2 4 3 2 2 2 3 2 2 3" xfId="22638" xr:uid="{5F803866-9AEF-47BC-BD6A-47258B8BF425}"/>
    <cellStyle name="Comma 2 2 4 3 2 2 2 3 2 3" xfId="11118" xr:uid="{582671BE-815E-4EC2-9CEB-1EEA18486FB3}"/>
    <cellStyle name="Comma 2 2 4 3 2 2 2 3 2 3 2" xfId="26478" xr:uid="{1E653456-997A-424C-A699-A13637D23B14}"/>
    <cellStyle name="Comma 2 2 4 3 2 2 2 3 2 4" xfId="18798" xr:uid="{09C3B81A-9FCF-4D47-A0E5-BBCF8E0375AC}"/>
    <cellStyle name="Comma 2 2 4 3 2 2 2 3 3" xfId="5358" xr:uid="{B158B7BE-77D4-4E9A-A59E-797F7613ED1E}"/>
    <cellStyle name="Comma 2 2 4 3 2 2 2 3 3 2" xfId="13038" xr:uid="{BF63B931-7A4F-4B68-94C6-74763908B8DE}"/>
    <cellStyle name="Comma 2 2 4 3 2 2 2 3 3 2 2" xfId="28398" xr:uid="{12AEE41D-689D-456E-8AFD-5A01FD8EC9EB}"/>
    <cellStyle name="Comma 2 2 4 3 2 2 2 3 3 3" xfId="20718" xr:uid="{551EB80A-CA61-4793-BE09-4EE3CDD0581A}"/>
    <cellStyle name="Comma 2 2 4 3 2 2 2 3 4" xfId="9198" xr:uid="{25645005-6E05-46AB-B014-44C4D8B68E51}"/>
    <cellStyle name="Comma 2 2 4 3 2 2 2 3 4 2" xfId="24558" xr:uid="{78FB32A5-163F-498A-BEFD-7E868495BA19}"/>
    <cellStyle name="Comma 2 2 4 3 2 2 2 3 5" xfId="16878" xr:uid="{8979E66A-A9D7-453E-8E3E-396C7F0A46D4}"/>
    <cellStyle name="Comma 2 2 4 3 2 2 2 4" xfId="2478" xr:uid="{5AF930AE-FF3C-46D2-A67E-3017698A1C52}"/>
    <cellStyle name="Comma 2 2 4 3 2 2 2 4 2" xfId="6318" xr:uid="{9811C1B1-1193-4D14-9F4F-8DD006EBE3BA}"/>
    <cellStyle name="Comma 2 2 4 3 2 2 2 4 2 2" xfId="13998" xr:uid="{57FE8626-AF98-451E-AA92-DAABB6C9C110}"/>
    <cellStyle name="Comma 2 2 4 3 2 2 2 4 2 2 2" xfId="29358" xr:uid="{64D613EC-CC0A-43D6-8D58-78821F353765}"/>
    <cellStyle name="Comma 2 2 4 3 2 2 2 4 2 3" xfId="21678" xr:uid="{7C66DF75-1F85-4FB6-AFE5-D226F399C77D}"/>
    <cellStyle name="Comma 2 2 4 3 2 2 2 4 3" xfId="10158" xr:uid="{CA44160D-0219-4E5C-8629-193062919C50}"/>
    <cellStyle name="Comma 2 2 4 3 2 2 2 4 3 2" xfId="25518" xr:uid="{F48007EB-1C9A-453B-AE29-A984211AEDF9}"/>
    <cellStyle name="Comma 2 2 4 3 2 2 2 4 4" xfId="17838" xr:uid="{434E323E-9CD3-4CDD-BD8A-091E6AF4FF32}"/>
    <cellStyle name="Comma 2 2 4 3 2 2 2 5" xfId="4398" xr:uid="{05EA7811-B62B-409B-918A-5F4F5053833B}"/>
    <cellStyle name="Comma 2 2 4 3 2 2 2 5 2" xfId="12078" xr:uid="{E6C6BC11-E849-4E00-AA3F-42234EDFC48E}"/>
    <cellStyle name="Comma 2 2 4 3 2 2 2 5 2 2" xfId="27438" xr:uid="{5F7A584A-0D04-421B-80A7-7D75F9C951B8}"/>
    <cellStyle name="Comma 2 2 4 3 2 2 2 5 3" xfId="19758" xr:uid="{E12CE7C1-404C-44B8-8E89-F1DEF5901220}"/>
    <cellStyle name="Comma 2 2 4 3 2 2 2 6" xfId="8238" xr:uid="{2916DCD1-3181-4CE6-AD26-53706ACF6689}"/>
    <cellStyle name="Comma 2 2 4 3 2 2 2 6 2" xfId="23598" xr:uid="{ED6F0684-DB87-462B-968B-BA7CD58E064A}"/>
    <cellStyle name="Comma 2 2 4 3 2 2 2 7" xfId="15918" xr:uid="{40E50E14-305C-4272-8F67-67FF454DB081}"/>
    <cellStyle name="Comma 2 2 4 3 2 2 3" xfId="798" xr:uid="{FCBFD8FD-C625-44B4-A0B5-CDBE0C625665}"/>
    <cellStyle name="Comma 2 2 4 3 2 2 3 2" xfId="1758" xr:uid="{67C5BD35-7CFF-4F74-8BDC-BBE83C03E1BA}"/>
    <cellStyle name="Comma 2 2 4 3 2 2 3 2 2" xfId="3678" xr:uid="{E6F06AE2-DEF1-4789-A905-751817885A59}"/>
    <cellStyle name="Comma 2 2 4 3 2 2 3 2 2 2" xfId="7518" xr:uid="{2EC7CD6B-9381-4345-B47C-8DEAF9565E55}"/>
    <cellStyle name="Comma 2 2 4 3 2 2 3 2 2 2 2" xfId="15198" xr:uid="{4AA82327-CD15-4C56-A3A8-FD186BAB012E}"/>
    <cellStyle name="Comma 2 2 4 3 2 2 3 2 2 2 2 2" xfId="30558" xr:uid="{B864651B-CA4B-47D9-A3EC-C88835C5CC61}"/>
    <cellStyle name="Comma 2 2 4 3 2 2 3 2 2 2 3" xfId="22878" xr:uid="{B125C404-A92B-4BA2-822A-126CC7524613}"/>
    <cellStyle name="Comma 2 2 4 3 2 2 3 2 2 3" xfId="11358" xr:uid="{BFA66853-4DA6-4A73-AAD0-176853550C84}"/>
    <cellStyle name="Comma 2 2 4 3 2 2 3 2 2 3 2" xfId="26718" xr:uid="{151E6880-9DDF-4B17-A9EA-59C88D2B4F8A}"/>
    <cellStyle name="Comma 2 2 4 3 2 2 3 2 2 4" xfId="19038" xr:uid="{1EF2CB51-05F6-4622-B4BF-71DE3913CE68}"/>
    <cellStyle name="Comma 2 2 4 3 2 2 3 2 3" xfId="5598" xr:uid="{D34D94AD-B324-4946-B6B7-6953CE5B065B}"/>
    <cellStyle name="Comma 2 2 4 3 2 2 3 2 3 2" xfId="13278" xr:uid="{EA1347B6-0DF2-4920-A68E-F83313A14A70}"/>
    <cellStyle name="Comma 2 2 4 3 2 2 3 2 3 2 2" xfId="28638" xr:uid="{9E4D036A-5798-4D24-B700-63DB990503E4}"/>
    <cellStyle name="Comma 2 2 4 3 2 2 3 2 3 3" xfId="20958" xr:uid="{DC854562-D8D2-4328-85EE-0571104C5B07}"/>
    <cellStyle name="Comma 2 2 4 3 2 2 3 2 4" xfId="9438" xr:uid="{84655210-9779-4729-BE13-474BC2911B26}"/>
    <cellStyle name="Comma 2 2 4 3 2 2 3 2 4 2" xfId="24798" xr:uid="{2B3588C1-D742-4E13-ACD9-8453D7709521}"/>
    <cellStyle name="Comma 2 2 4 3 2 2 3 2 5" xfId="17118" xr:uid="{B1C8AA07-14F6-4ED6-8938-A6A1FB01D47F}"/>
    <cellStyle name="Comma 2 2 4 3 2 2 3 3" xfId="2718" xr:uid="{63779E6D-7A0F-4B96-9E67-5D3E00F501B6}"/>
    <cellStyle name="Comma 2 2 4 3 2 2 3 3 2" xfId="6558" xr:uid="{D1866DF4-152B-44A1-A47E-B0EFBDC0E040}"/>
    <cellStyle name="Comma 2 2 4 3 2 2 3 3 2 2" xfId="14238" xr:uid="{DB7F9184-3286-4804-8D5B-696573C0B979}"/>
    <cellStyle name="Comma 2 2 4 3 2 2 3 3 2 2 2" xfId="29598" xr:uid="{D9D6E112-4A31-46A7-9208-C308C70C05BD}"/>
    <cellStyle name="Comma 2 2 4 3 2 2 3 3 2 3" xfId="21918" xr:uid="{AC5613E4-3855-4CBF-B1D3-12EF44A26DD9}"/>
    <cellStyle name="Comma 2 2 4 3 2 2 3 3 3" xfId="10398" xr:uid="{EA9F2ECC-6841-406C-88AB-F3DA4CE6E959}"/>
    <cellStyle name="Comma 2 2 4 3 2 2 3 3 3 2" xfId="25758" xr:uid="{AC5A769B-400B-4C70-96E1-4161A57E32C5}"/>
    <cellStyle name="Comma 2 2 4 3 2 2 3 3 4" xfId="18078" xr:uid="{F7C07D01-BE2B-44F3-A6DF-5BD61B4111F3}"/>
    <cellStyle name="Comma 2 2 4 3 2 2 3 4" xfId="4638" xr:uid="{D189339B-34A1-46D6-A57F-251F6DB530D1}"/>
    <cellStyle name="Comma 2 2 4 3 2 2 3 4 2" xfId="12318" xr:uid="{ED478047-E1C5-4B8A-9C59-9EE22AE1F762}"/>
    <cellStyle name="Comma 2 2 4 3 2 2 3 4 2 2" xfId="27678" xr:uid="{E34C2652-8C16-4F21-8BE1-8E0BC73E504C}"/>
    <cellStyle name="Comma 2 2 4 3 2 2 3 4 3" xfId="19998" xr:uid="{4B017A82-CA53-4AA8-AD35-16D5B2CBF9DA}"/>
    <cellStyle name="Comma 2 2 4 3 2 2 3 5" xfId="8478" xr:uid="{A9267FB5-EAA0-4B4E-803C-5ADFA2976EBC}"/>
    <cellStyle name="Comma 2 2 4 3 2 2 3 5 2" xfId="23838" xr:uid="{CDBC3121-EC47-43D8-9897-07DC1343833D}"/>
    <cellStyle name="Comma 2 2 4 3 2 2 3 6" xfId="16158" xr:uid="{68F8C4D6-1088-4466-8A74-8AD7CAFA8F0F}"/>
    <cellStyle name="Comma 2 2 4 3 2 2 4" xfId="1278" xr:uid="{18453C6B-48EE-4293-A5BD-17D9C5E20FB4}"/>
    <cellStyle name="Comma 2 2 4 3 2 2 4 2" xfId="3198" xr:uid="{52576A61-50D0-424F-A42F-F6E6997F130C}"/>
    <cellStyle name="Comma 2 2 4 3 2 2 4 2 2" xfId="7038" xr:uid="{6655EE84-51BD-49A9-9DF9-FAF819BE871C}"/>
    <cellStyle name="Comma 2 2 4 3 2 2 4 2 2 2" xfId="14718" xr:uid="{BEDE2DAD-7E87-4E0E-A2B1-10B36A535740}"/>
    <cellStyle name="Comma 2 2 4 3 2 2 4 2 2 2 2" xfId="30078" xr:uid="{1F4E9920-36E6-4986-B36B-C83BC098B3D2}"/>
    <cellStyle name="Comma 2 2 4 3 2 2 4 2 2 3" xfId="22398" xr:uid="{996E46A6-5304-4EA3-B444-887DBDD3950A}"/>
    <cellStyle name="Comma 2 2 4 3 2 2 4 2 3" xfId="10878" xr:uid="{793C0283-525B-44F4-89CC-BD7302E6B196}"/>
    <cellStyle name="Comma 2 2 4 3 2 2 4 2 3 2" xfId="26238" xr:uid="{301EF88C-98F4-4B3F-AA23-A1876FA28982}"/>
    <cellStyle name="Comma 2 2 4 3 2 2 4 2 4" xfId="18558" xr:uid="{0FF483DD-ADF5-4798-A5C1-DA70D1A2BAB7}"/>
    <cellStyle name="Comma 2 2 4 3 2 2 4 3" xfId="5118" xr:uid="{A395EE90-0702-4BC3-9927-704CA4555DCD}"/>
    <cellStyle name="Comma 2 2 4 3 2 2 4 3 2" xfId="12798" xr:uid="{67EAF14B-64E9-4D70-B0BA-649001634E13}"/>
    <cellStyle name="Comma 2 2 4 3 2 2 4 3 2 2" xfId="28158" xr:uid="{4B88B81A-E040-4195-92A8-124F03BABF09}"/>
    <cellStyle name="Comma 2 2 4 3 2 2 4 3 3" xfId="20478" xr:uid="{7A1A09D0-B56E-47D7-9639-8852BD10F601}"/>
    <cellStyle name="Comma 2 2 4 3 2 2 4 4" xfId="8958" xr:uid="{13A3FE6E-8D05-4B49-8B91-EC14081CB026}"/>
    <cellStyle name="Comma 2 2 4 3 2 2 4 4 2" xfId="24318" xr:uid="{A8FCE2F6-96D0-407C-8596-DACB53C76914}"/>
    <cellStyle name="Comma 2 2 4 3 2 2 4 5" xfId="16638" xr:uid="{80F64B0E-7A62-476A-BDCD-09327F9CBDE7}"/>
    <cellStyle name="Comma 2 2 4 3 2 2 5" xfId="2238" xr:uid="{ADB0121E-082C-45DD-A368-C7617A9FA3E9}"/>
    <cellStyle name="Comma 2 2 4 3 2 2 5 2" xfId="6078" xr:uid="{6C6B91AB-4C10-4560-AFE7-4C8A4F338E05}"/>
    <cellStyle name="Comma 2 2 4 3 2 2 5 2 2" xfId="13758" xr:uid="{C8469AEE-3229-47B2-8707-A93BD74A34FC}"/>
    <cellStyle name="Comma 2 2 4 3 2 2 5 2 2 2" xfId="29118" xr:uid="{12935B8C-D457-4E06-8DF3-264117015F5A}"/>
    <cellStyle name="Comma 2 2 4 3 2 2 5 2 3" xfId="21438" xr:uid="{230540C5-3AFF-4984-94E5-08847E903C16}"/>
    <cellStyle name="Comma 2 2 4 3 2 2 5 3" xfId="9918" xr:uid="{C7AC9695-FFCF-46F7-B1C2-0659E24C6CE2}"/>
    <cellStyle name="Comma 2 2 4 3 2 2 5 3 2" xfId="25278" xr:uid="{5D507DD0-5D67-4653-A678-A5C5F28CC7AC}"/>
    <cellStyle name="Comma 2 2 4 3 2 2 5 4" xfId="17598" xr:uid="{618E405C-6BFA-4B30-85E7-B5A7F00AA4A0}"/>
    <cellStyle name="Comma 2 2 4 3 2 2 6" xfId="4158" xr:uid="{77A5290C-3CB5-49B4-BBC8-687D92B3A751}"/>
    <cellStyle name="Comma 2 2 4 3 2 2 6 2" xfId="11838" xr:uid="{364586BF-3F4E-4194-BCE6-3CC21E70C7DC}"/>
    <cellStyle name="Comma 2 2 4 3 2 2 6 2 2" xfId="27198" xr:uid="{6C5D55E5-F131-4C68-BF5A-A5E4C85D1F51}"/>
    <cellStyle name="Comma 2 2 4 3 2 2 6 3" xfId="19518" xr:uid="{A2AAC22E-4C9E-4AF8-BF21-4CBCD123E25E}"/>
    <cellStyle name="Comma 2 2 4 3 2 2 7" xfId="7998" xr:uid="{A9012AD3-9841-42CE-B52B-263424C52986}"/>
    <cellStyle name="Comma 2 2 4 3 2 2 7 2" xfId="23358" xr:uid="{E7DC6580-E351-4942-A150-DF01572B27A3}"/>
    <cellStyle name="Comma 2 2 4 3 2 2 8" xfId="15678" xr:uid="{62BEA9C5-E965-4E78-BC41-8542137302BE}"/>
    <cellStyle name="Comma 2 2 4 3 2 3" xfId="438" xr:uid="{96AF9BAC-8A19-4800-BC11-7D22FA7D9F57}"/>
    <cellStyle name="Comma 2 2 4 3 2 3 2" xfId="918" xr:uid="{1B77325A-F585-4FA6-B4A4-2B0AAEA93AA9}"/>
    <cellStyle name="Comma 2 2 4 3 2 3 2 2" xfId="1878" xr:uid="{B0FB2288-109E-46CA-8864-2FA984D32810}"/>
    <cellStyle name="Comma 2 2 4 3 2 3 2 2 2" xfId="3798" xr:uid="{50F2B1FE-3DB0-42BC-9390-18D275F9A7C5}"/>
    <cellStyle name="Comma 2 2 4 3 2 3 2 2 2 2" xfId="7638" xr:uid="{18C98687-DE8F-4C6E-A3A6-01688654CD83}"/>
    <cellStyle name="Comma 2 2 4 3 2 3 2 2 2 2 2" xfId="15318" xr:uid="{82E1F500-DF68-4122-BB78-A8434004B702}"/>
    <cellStyle name="Comma 2 2 4 3 2 3 2 2 2 2 2 2" xfId="30678" xr:uid="{5CE45515-B525-45C5-8B71-26FE5F38B205}"/>
    <cellStyle name="Comma 2 2 4 3 2 3 2 2 2 2 3" xfId="22998" xr:uid="{340E22EC-01D7-4C86-A288-42D2CFA6D95B}"/>
    <cellStyle name="Comma 2 2 4 3 2 3 2 2 2 3" xfId="11478" xr:uid="{AB843C74-8D37-457E-8146-2BE97AD6C8ED}"/>
    <cellStyle name="Comma 2 2 4 3 2 3 2 2 2 3 2" xfId="26838" xr:uid="{D1558838-B4D6-4F57-9B2D-AD5328F72830}"/>
    <cellStyle name="Comma 2 2 4 3 2 3 2 2 2 4" xfId="19158" xr:uid="{CFCCA664-5839-4557-AD1F-0E981B311AE4}"/>
    <cellStyle name="Comma 2 2 4 3 2 3 2 2 3" xfId="5718" xr:uid="{13301D4D-971B-4FAB-8D91-960241282CE4}"/>
    <cellStyle name="Comma 2 2 4 3 2 3 2 2 3 2" xfId="13398" xr:uid="{FCAD200C-8D55-4820-A11E-3893304D05DA}"/>
    <cellStyle name="Comma 2 2 4 3 2 3 2 2 3 2 2" xfId="28758" xr:uid="{3B925665-A8C0-4937-8EAF-1C94BB2886F0}"/>
    <cellStyle name="Comma 2 2 4 3 2 3 2 2 3 3" xfId="21078" xr:uid="{D8F02D0B-EBAC-4F3F-944D-2D47411F4216}"/>
    <cellStyle name="Comma 2 2 4 3 2 3 2 2 4" xfId="9558" xr:uid="{5BD38AF0-D126-4CB7-ACFD-018E8D2C35E6}"/>
    <cellStyle name="Comma 2 2 4 3 2 3 2 2 4 2" xfId="24918" xr:uid="{EC04ECCA-A515-4D0F-BFA8-6ED14D5674F2}"/>
    <cellStyle name="Comma 2 2 4 3 2 3 2 2 5" xfId="17238" xr:uid="{0BA207D5-F01A-44C9-91C8-F5E9310028A9}"/>
    <cellStyle name="Comma 2 2 4 3 2 3 2 3" xfId="2838" xr:uid="{68493977-6701-46AF-921B-19F6299C5C1F}"/>
    <cellStyle name="Comma 2 2 4 3 2 3 2 3 2" xfId="6678" xr:uid="{7EF60445-B071-46BA-9AEC-D97983488FF7}"/>
    <cellStyle name="Comma 2 2 4 3 2 3 2 3 2 2" xfId="14358" xr:uid="{34FF504F-6674-40E1-9D33-B77E63D38388}"/>
    <cellStyle name="Comma 2 2 4 3 2 3 2 3 2 2 2" xfId="29718" xr:uid="{ADBCCB83-F331-475E-AD6B-81A91A048124}"/>
    <cellStyle name="Comma 2 2 4 3 2 3 2 3 2 3" xfId="22038" xr:uid="{160430BC-BDDD-4AEC-8C1B-94420AC9BCFB}"/>
    <cellStyle name="Comma 2 2 4 3 2 3 2 3 3" xfId="10518" xr:uid="{78D840F3-669F-4E57-99C0-4DB1586CE3D1}"/>
    <cellStyle name="Comma 2 2 4 3 2 3 2 3 3 2" xfId="25878" xr:uid="{BAAD9E19-7337-4128-A048-87B3997E1990}"/>
    <cellStyle name="Comma 2 2 4 3 2 3 2 3 4" xfId="18198" xr:uid="{AC7F5664-5B13-43FE-8AC8-E02E3586EF1E}"/>
    <cellStyle name="Comma 2 2 4 3 2 3 2 4" xfId="4758" xr:uid="{3E3D8A38-71BA-4CD6-A5C0-BFE49E101B95}"/>
    <cellStyle name="Comma 2 2 4 3 2 3 2 4 2" xfId="12438" xr:uid="{3C4D044C-062D-4CCA-914D-855779B871E9}"/>
    <cellStyle name="Comma 2 2 4 3 2 3 2 4 2 2" xfId="27798" xr:uid="{527E104B-9A76-46AC-8924-5E79366179A3}"/>
    <cellStyle name="Comma 2 2 4 3 2 3 2 4 3" xfId="20118" xr:uid="{74CD0780-13AF-4736-BDBD-FD8072E23658}"/>
    <cellStyle name="Comma 2 2 4 3 2 3 2 5" xfId="8598" xr:uid="{2BB946F0-2D3F-4A94-960C-C717E6C49807}"/>
    <cellStyle name="Comma 2 2 4 3 2 3 2 5 2" xfId="23958" xr:uid="{32185C7C-6C64-4D26-A4C5-A54D0A4EA82F}"/>
    <cellStyle name="Comma 2 2 4 3 2 3 2 6" xfId="16278" xr:uid="{7C0E80A3-606C-4775-80FC-D06182CA7DD0}"/>
    <cellStyle name="Comma 2 2 4 3 2 3 3" xfId="1398" xr:uid="{2400FB03-5E47-41CD-BCAF-A05CEB38FE1A}"/>
    <cellStyle name="Comma 2 2 4 3 2 3 3 2" xfId="3318" xr:uid="{03993B71-1307-4825-ADFE-AACBBF6EE721}"/>
    <cellStyle name="Comma 2 2 4 3 2 3 3 2 2" xfId="7158" xr:uid="{44138E15-BD3E-426B-ADB1-245C2D99B467}"/>
    <cellStyle name="Comma 2 2 4 3 2 3 3 2 2 2" xfId="14838" xr:uid="{2DFF547E-5E7B-4BC2-B6CB-0DB21D57355E}"/>
    <cellStyle name="Comma 2 2 4 3 2 3 3 2 2 2 2" xfId="30198" xr:uid="{9D267843-FFE7-4220-8430-CAC1F085C0EA}"/>
    <cellStyle name="Comma 2 2 4 3 2 3 3 2 2 3" xfId="22518" xr:uid="{87177F21-5648-41D6-AA9A-E9A349203B83}"/>
    <cellStyle name="Comma 2 2 4 3 2 3 3 2 3" xfId="10998" xr:uid="{8F533909-5633-49B2-83C0-827649429123}"/>
    <cellStyle name="Comma 2 2 4 3 2 3 3 2 3 2" xfId="26358" xr:uid="{B21EE46B-AFEF-4980-A87B-6C6A1D8FB884}"/>
    <cellStyle name="Comma 2 2 4 3 2 3 3 2 4" xfId="18678" xr:uid="{5F672E5A-FF26-4FB1-96F3-5774B7260154}"/>
    <cellStyle name="Comma 2 2 4 3 2 3 3 3" xfId="5238" xr:uid="{584D18E0-C923-44E9-9D1D-7CF6A4C11A7B}"/>
    <cellStyle name="Comma 2 2 4 3 2 3 3 3 2" xfId="12918" xr:uid="{8D2045DF-4F72-4AE3-A481-CF6446B53B91}"/>
    <cellStyle name="Comma 2 2 4 3 2 3 3 3 2 2" xfId="28278" xr:uid="{3780D42E-8DE6-4427-B117-1907B7D669AA}"/>
    <cellStyle name="Comma 2 2 4 3 2 3 3 3 3" xfId="20598" xr:uid="{8D5DC039-4192-4EA5-AD49-C4050FEB8E84}"/>
    <cellStyle name="Comma 2 2 4 3 2 3 3 4" xfId="9078" xr:uid="{11AB2557-98AE-4301-81FA-2C18403B009A}"/>
    <cellStyle name="Comma 2 2 4 3 2 3 3 4 2" xfId="24438" xr:uid="{9643E6A1-FC50-4315-B047-28C8B6EA7033}"/>
    <cellStyle name="Comma 2 2 4 3 2 3 3 5" xfId="16758" xr:uid="{6AAADA82-8F09-4EAE-B924-26629A3D05D3}"/>
    <cellStyle name="Comma 2 2 4 3 2 3 4" xfId="2358" xr:uid="{09EA2CA8-2CF3-401B-AEC3-E0D29434B906}"/>
    <cellStyle name="Comma 2 2 4 3 2 3 4 2" xfId="6198" xr:uid="{77E87BA4-F95E-406E-9C33-AF0575F71DDC}"/>
    <cellStyle name="Comma 2 2 4 3 2 3 4 2 2" xfId="13878" xr:uid="{AC3DC319-514F-44F9-A5AC-560C8D8A3365}"/>
    <cellStyle name="Comma 2 2 4 3 2 3 4 2 2 2" xfId="29238" xr:uid="{462D3FF4-551E-4C86-BF9E-1D6E8607FD2C}"/>
    <cellStyle name="Comma 2 2 4 3 2 3 4 2 3" xfId="21558" xr:uid="{2E58A21C-CA82-4B7E-AE8A-130555D42DEA}"/>
    <cellStyle name="Comma 2 2 4 3 2 3 4 3" xfId="10038" xr:uid="{71DA274F-8F0E-4D74-A152-6AB619C85E3D}"/>
    <cellStyle name="Comma 2 2 4 3 2 3 4 3 2" xfId="25398" xr:uid="{9B8B07CC-8943-4B4A-885A-36A629475FED}"/>
    <cellStyle name="Comma 2 2 4 3 2 3 4 4" xfId="17718" xr:uid="{AC4206A2-E379-425B-A304-901B15CED767}"/>
    <cellStyle name="Comma 2 2 4 3 2 3 5" xfId="4278" xr:uid="{D742A185-51CE-413E-8607-F4AEA9244E92}"/>
    <cellStyle name="Comma 2 2 4 3 2 3 5 2" xfId="11958" xr:uid="{2C6531AD-2BA9-4433-89B2-14CB4F84B8A9}"/>
    <cellStyle name="Comma 2 2 4 3 2 3 5 2 2" xfId="27318" xr:uid="{4B31F027-6F2F-4E30-AC22-87527B808436}"/>
    <cellStyle name="Comma 2 2 4 3 2 3 5 3" xfId="19638" xr:uid="{EF29EBC6-EB04-43E2-A8F3-7FD828C8CE3D}"/>
    <cellStyle name="Comma 2 2 4 3 2 3 6" xfId="8118" xr:uid="{E27CFD12-7C28-47DD-BB9A-15C37D78867A}"/>
    <cellStyle name="Comma 2 2 4 3 2 3 6 2" xfId="23478" xr:uid="{2E7844C9-8B09-4165-9C90-8DA4B4CF3671}"/>
    <cellStyle name="Comma 2 2 4 3 2 3 7" xfId="15798" xr:uid="{5940AFCA-C2BA-4B6B-85A0-F1C2E6116F52}"/>
    <cellStyle name="Comma 2 2 4 3 2 4" xfId="678" xr:uid="{FFC2DD97-2FEB-47C8-9DC6-E050A60FA83C}"/>
    <cellStyle name="Comma 2 2 4 3 2 4 2" xfId="1638" xr:uid="{D758D1D8-1057-4D10-AF2E-1525CC20B957}"/>
    <cellStyle name="Comma 2 2 4 3 2 4 2 2" xfId="3558" xr:uid="{A2557418-9377-4E95-8CF2-B687448EB670}"/>
    <cellStyle name="Comma 2 2 4 3 2 4 2 2 2" xfId="7398" xr:uid="{92A9DD02-570C-4AB7-B5F7-E4F0F0268F3A}"/>
    <cellStyle name="Comma 2 2 4 3 2 4 2 2 2 2" xfId="15078" xr:uid="{C21C947D-6D86-4296-8764-858762391080}"/>
    <cellStyle name="Comma 2 2 4 3 2 4 2 2 2 2 2" xfId="30438" xr:uid="{401D32B1-59AE-4F1A-8671-3E84146DE400}"/>
    <cellStyle name="Comma 2 2 4 3 2 4 2 2 2 3" xfId="22758" xr:uid="{6F20A76E-8D57-4BA5-B8AB-621ADC11939B}"/>
    <cellStyle name="Comma 2 2 4 3 2 4 2 2 3" xfId="11238" xr:uid="{E8795327-037C-48A3-BD8E-F237CB146731}"/>
    <cellStyle name="Comma 2 2 4 3 2 4 2 2 3 2" xfId="26598" xr:uid="{4883FF61-6ED7-443A-8C2F-6EB16E3601FB}"/>
    <cellStyle name="Comma 2 2 4 3 2 4 2 2 4" xfId="18918" xr:uid="{749544BA-8A01-450B-B10B-3EA83CC88EC8}"/>
    <cellStyle name="Comma 2 2 4 3 2 4 2 3" xfId="5478" xr:uid="{0B9CC2F7-B9AA-4C51-822C-BB3CB4AC4870}"/>
    <cellStyle name="Comma 2 2 4 3 2 4 2 3 2" xfId="13158" xr:uid="{D164DF53-726E-4E28-A6F1-0B60B4870E47}"/>
    <cellStyle name="Comma 2 2 4 3 2 4 2 3 2 2" xfId="28518" xr:uid="{F7B6BCD5-B70F-489F-BB42-07A76491714E}"/>
    <cellStyle name="Comma 2 2 4 3 2 4 2 3 3" xfId="20838" xr:uid="{C228A775-1F90-43DA-AAD9-FFB7A1236F7A}"/>
    <cellStyle name="Comma 2 2 4 3 2 4 2 4" xfId="9318" xr:uid="{D8F281AF-6435-45B2-9354-E9221A82CEF3}"/>
    <cellStyle name="Comma 2 2 4 3 2 4 2 4 2" xfId="24678" xr:uid="{E6DE6ABE-24DD-4B0B-98D5-A592A2618E04}"/>
    <cellStyle name="Comma 2 2 4 3 2 4 2 5" xfId="16998" xr:uid="{6FA6F092-62D3-431E-8205-1BA0F26E44A7}"/>
    <cellStyle name="Comma 2 2 4 3 2 4 3" xfId="2598" xr:uid="{299A5FE0-38F0-4093-9B78-7A3F18FF3489}"/>
    <cellStyle name="Comma 2 2 4 3 2 4 3 2" xfId="6438" xr:uid="{DD63EE35-8E2A-4CA9-B6A5-17B69C8C7578}"/>
    <cellStyle name="Comma 2 2 4 3 2 4 3 2 2" xfId="14118" xr:uid="{33E98D42-CF31-4F19-8FEA-1818C74CA096}"/>
    <cellStyle name="Comma 2 2 4 3 2 4 3 2 2 2" xfId="29478" xr:uid="{E3B34F13-E841-40F9-9F61-35AFB8499F65}"/>
    <cellStyle name="Comma 2 2 4 3 2 4 3 2 3" xfId="21798" xr:uid="{00509966-E368-4EC9-B1F8-5F18C00F69FB}"/>
    <cellStyle name="Comma 2 2 4 3 2 4 3 3" xfId="10278" xr:uid="{642C68B3-4CCD-4755-9515-F724DA91C9D6}"/>
    <cellStyle name="Comma 2 2 4 3 2 4 3 3 2" xfId="25638" xr:uid="{018DE05B-16CE-4F20-AFAC-B40378EC3532}"/>
    <cellStyle name="Comma 2 2 4 3 2 4 3 4" xfId="17958" xr:uid="{3E05F845-EBFB-41A8-98D7-9D01D1F0BC7D}"/>
    <cellStyle name="Comma 2 2 4 3 2 4 4" xfId="4518" xr:uid="{B898365D-A4CB-4D78-8EB5-01FFE5AF3DB7}"/>
    <cellStyle name="Comma 2 2 4 3 2 4 4 2" xfId="12198" xr:uid="{8ADBAD12-CA2D-4D3C-90DD-62837C2F818E}"/>
    <cellStyle name="Comma 2 2 4 3 2 4 4 2 2" xfId="27558" xr:uid="{3636CA5A-6092-46BC-B787-94203A3763C7}"/>
    <cellStyle name="Comma 2 2 4 3 2 4 4 3" xfId="19878" xr:uid="{1CFEA883-4011-49AA-9CBF-D011E901C119}"/>
    <cellStyle name="Comma 2 2 4 3 2 4 5" xfId="8358" xr:uid="{E663B0CD-B110-4BBD-8758-62626E5D65EE}"/>
    <cellStyle name="Comma 2 2 4 3 2 4 5 2" xfId="23718" xr:uid="{74522338-F678-4D21-8FB3-B65973722362}"/>
    <cellStyle name="Comma 2 2 4 3 2 4 6" xfId="16038" xr:uid="{615DA873-97B4-4C78-8511-BB755EEF4306}"/>
    <cellStyle name="Comma 2 2 4 3 2 5" xfId="1158" xr:uid="{121464A6-73DA-45A4-A9AE-D4D211FC1364}"/>
    <cellStyle name="Comma 2 2 4 3 2 5 2" xfId="3078" xr:uid="{1BAF63E3-0750-4336-9060-BB713220D932}"/>
    <cellStyle name="Comma 2 2 4 3 2 5 2 2" xfId="6918" xr:uid="{8B476B32-CBDD-4E53-96AE-3795249E1E9F}"/>
    <cellStyle name="Comma 2 2 4 3 2 5 2 2 2" xfId="14598" xr:uid="{70B61921-10C5-4B1E-BF15-0F7CA3555C37}"/>
    <cellStyle name="Comma 2 2 4 3 2 5 2 2 2 2" xfId="29958" xr:uid="{FFD37944-2212-4A25-981E-BAA7E58F14C6}"/>
    <cellStyle name="Comma 2 2 4 3 2 5 2 2 3" xfId="22278" xr:uid="{A11A75FA-9808-4FD2-8F4F-D737ED6C7BA8}"/>
    <cellStyle name="Comma 2 2 4 3 2 5 2 3" xfId="10758" xr:uid="{00D9C867-4A6F-4616-B26B-18D28BAFABC6}"/>
    <cellStyle name="Comma 2 2 4 3 2 5 2 3 2" xfId="26118" xr:uid="{35C119C4-3935-40B8-B3DD-30BED5858BCB}"/>
    <cellStyle name="Comma 2 2 4 3 2 5 2 4" xfId="18438" xr:uid="{AA99E99B-84EC-45F2-9C02-E36834FAA5ED}"/>
    <cellStyle name="Comma 2 2 4 3 2 5 3" xfId="4998" xr:uid="{560A5459-3AE3-4DE4-BEF9-1E4D1BB00F9D}"/>
    <cellStyle name="Comma 2 2 4 3 2 5 3 2" xfId="12678" xr:uid="{00DA710F-9FB2-46B3-8ABE-3AD24D6A28F5}"/>
    <cellStyle name="Comma 2 2 4 3 2 5 3 2 2" xfId="28038" xr:uid="{1B86B897-EC8B-4B05-87BB-F222A9695C33}"/>
    <cellStyle name="Comma 2 2 4 3 2 5 3 3" xfId="20358" xr:uid="{B2D9B4C2-F83F-4C96-AFAB-468AC230D613}"/>
    <cellStyle name="Comma 2 2 4 3 2 5 4" xfId="8838" xr:uid="{8A26CDB9-728D-4B65-B7DA-44BC2FBACB04}"/>
    <cellStyle name="Comma 2 2 4 3 2 5 4 2" xfId="24198" xr:uid="{1001814B-5EBF-45CF-96A1-D801D2AF4213}"/>
    <cellStyle name="Comma 2 2 4 3 2 5 5" xfId="16518" xr:uid="{AFBCC298-0581-423E-AAE0-72D63A20F566}"/>
    <cellStyle name="Comma 2 2 4 3 2 6" xfId="2118" xr:uid="{BD79D625-A031-4125-AEE6-C42F76404635}"/>
    <cellStyle name="Comma 2 2 4 3 2 6 2" xfId="5958" xr:uid="{A3CC7C25-B50A-4750-9694-B9C6E20CD31F}"/>
    <cellStyle name="Comma 2 2 4 3 2 6 2 2" xfId="13638" xr:uid="{2D74B4EB-957D-4FC7-9DA1-43478184839E}"/>
    <cellStyle name="Comma 2 2 4 3 2 6 2 2 2" xfId="28998" xr:uid="{B35B5A3C-55E8-434B-8D36-7245E59589CB}"/>
    <cellStyle name="Comma 2 2 4 3 2 6 2 3" xfId="21318" xr:uid="{79A5E17B-C76D-46DC-BC2B-0E973121E1BB}"/>
    <cellStyle name="Comma 2 2 4 3 2 6 3" xfId="9798" xr:uid="{C4A4950A-969B-4731-B553-F2B43DB5FAF9}"/>
    <cellStyle name="Comma 2 2 4 3 2 6 3 2" xfId="25158" xr:uid="{E7055AA1-0D4E-40FA-8EBA-CECBF2F990B5}"/>
    <cellStyle name="Comma 2 2 4 3 2 6 4" xfId="17478" xr:uid="{72981403-C3B2-458D-817D-D37DA52A0C3C}"/>
    <cellStyle name="Comma 2 2 4 3 2 7" xfId="4038" xr:uid="{092B38E3-E905-46A8-912F-1EFFA320FFF8}"/>
    <cellStyle name="Comma 2 2 4 3 2 7 2" xfId="11718" xr:uid="{13515FDF-89C3-4DA3-B95D-3CCEC0EBB51E}"/>
    <cellStyle name="Comma 2 2 4 3 2 7 2 2" xfId="27078" xr:uid="{5F4AB900-BA12-4B0F-A85C-FC034832EC5F}"/>
    <cellStyle name="Comma 2 2 4 3 2 7 3" xfId="19398" xr:uid="{4DDA53F4-01BE-41CD-BE95-3AAAE51DF070}"/>
    <cellStyle name="Comma 2 2 4 3 2 8" xfId="7878" xr:uid="{5340C841-12E6-4A36-8777-F906EC4C53FE}"/>
    <cellStyle name="Comma 2 2 4 3 2 8 2" xfId="23238" xr:uid="{80ED4561-45D6-4B20-A3E5-D6CDFE6E2A0C}"/>
    <cellStyle name="Comma 2 2 4 3 2 9" xfId="15558" xr:uid="{ABB79726-9DE8-42E9-BB58-24382DA255FE}"/>
    <cellStyle name="Comma 2 2 4 3 3" xfId="258" xr:uid="{2BC2F362-ED0F-4DAD-A98E-BCC6BDE76774}"/>
    <cellStyle name="Comma 2 2 4 3 3 2" xfId="498" xr:uid="{133FEA89-0950-495C-BAE3-D41E7D814BFF}"/>
    <cellStyle name="Comma 2 2 4 3 3 2 2" xfId="978" xr:uid="{60C218FA-6960-4805-85C2-0872D9E2BC8E}"/>
    <cellStyle name="Comma 2 2 4 3 3 2 2 2" xfId="1938" xr:uid="{ED611F43-EBC2-490E-B2A2-5FC247E7FC2C}"/>
    <cellStyle name="Comma 2 2 4 3 3 2 2 2 2" xfId="3858" xr:uid="{05DF1AF3-CB35-420F-9344-D5A9086E2E5C}"/>
    <cellStyle name="Comma 2 2 4 3 3 2 2 2 2 2" xfId="7698" xr:uid="{540D00B1-ED58-4506-8B64-B3BFCB7C3C69}"/>
    <cellStyle name="Comma 2 2 4 3 3 2 2 2 2 2 2" xfId="15378" xr:uid="{EF972B42-BCFD-43A4-97D0-96D0446E67A1}"/>
    <cellStyle name="Comma 2 2 4 3 3 2 2 2 2 2 2 2" xfId="30738" xr:uid="{CC2F76D2-2680-4F68-8471-C1164642E3C3}"/>
    <cellStyle name="Comma 2 2 4 3 3 2 2 2 2 2 3" xfId="23058" xr:uid="{39203294-F379-48AF-9511-F86D9149554E}"/>
    <cellStyle name="Comma 2 2 4 3 3 2 2 2 2 3" xfId="11538" xr:uid="{4FB7D0AE-C83C-4DCF-A7D9-B410910CD8C5}"/>
    <cellStyle name="Comma 2 2 4 3 3 2 2 2 2 3 2" xfId="26898" xr:uid="{2C42DE33-19BC-4BD8-B1B2-ED07695A22DD}"/>
    <cellStyle name="Comma 2 2 4 3 3 2 2 2 2 4" xfId="19218" xr:uid="{84E3F8B8-09D5-4214-977F-864D5AE7769E}"/>
    <cellStyle name="Comma 2 2 4 3 3 2 2 2 3" xfId="5778" xr:uid="{74918CD0-6F8C-4989-ADAD-E38B1667FC80}"/>
    <cellStyle name="Comma 2 2 4 3 3 2 2 2 3 2" xfId="13458" xr:uid="{F47BFADA-4B9D-4E93-9994-AF6113582FD5}"/>
    <cellStyle name="Comma 2 2 4 3 3 2 2 2 3 2 2" xfId="28818" xr:uid="{20E3FE64-2FC4-4F56-B909-EDDA03B7E99E}"/>
    <cellStyle name="Comma 2 2 4 3 3 2 2 2 3 3" xfId="21138" xr:uid="{8E949C5A-552D-48A0-A46E-B9E802D6B999}"/>
    <cellStyle name="Comma 2 2 4 3 3 2 2 2 4" xfId="9618" xr:uid="{5839142C-6A5B-46CB-8361-D19CFA1B9C21}"/>
    <cellStyle name="Comma 2 2 4 3 3 2 2 2 4 2" xfId="24978" xr:uid="{AC0E1985-30E7-4E45-A68E-99742D67284B}"/>
    <cellStyle name="Comma 2 2 4 3 3 2 2 2 5" xfId="17298" xr:uid="{53BAFB30-4A66-4B16-8D44-D725A39987A9}"/>
    <cellStyle name="Comma 2 2 4 3 3 2 2 3" xfId="2898" xr:uid="{E0F4433D-515E-4B10-9061-9CA3DD70F247}"/>
    <cellStyle name="Comma 2 2 4 3 3 2 2 3 2" xfId="6738" xr:uid="{B5E31CCF-2A0F-4911-A6D2-6CFDB955EAAE}"/>
    <cellStyle name="Comma 2 2 4 3 3 2 2 3 2 2" xfId="14418" xr:uid="{86439271-416F-48CA-B96C-96D9EE8C820A}"/>
    <cellStyle name="Comma 2 2 4 3 3 2 2 3 2 2 2" xfId="29778" xr:uid="{A69B4852-F77B-4762-839F-B9376519BD16}"/>
    <cellStyle name="Comma 2 2 4 3 3 2 2 3 2 3" xfId="22098" xr:uid="{9E9FCA86-84D6-4032-B14E-2256ADE2A7AF}"/>
    <cellStyle name="Comma 2 2 4 3 3 2 2 3 3" xfId="10578" xr:uid="{E30F81F0-3CEC-4145-A4A4-342BEA48C6F4}"/>
    <cellStyle name="Comma 2 2 4 3 3 2 2 3 3 2" xfId="25938" xr:uid="{0275385C-E660-42A9-9DC5-82C8C7C8A361}"/>
    <cellStyle name="Comma 2 2 4 3 3 2 2 3 4" xfId="18258" xr:uid="{B30E4A0C-C94A-45EC-9746-C2BFFB9F5464}"/>
    <cellStyle name="Comma 2 2 4 3 3 2 2 4" xfId="4818" xr:uid="{825BF1DE-C2BE-4075-A178-DAA86E59585D}"/>
    <cellStyle name="Comma 2 2 4 3 3 2 2 4 2" xfId="12498" xr:uid="{BEE9C728-3B27-45F2-B8D4-8AC6C0D89FAA}"/>
    <cellStyle name="Comma 2 2 4 3 3 2 2 4 2 2" xfId="27858" xr:uid="{31D357A8-DAD8-4959-B9CE-401CF6B7E398}"/>
    <cellStyle name="Comma 2 2 4 3 3 2 2 4 3" xfId="20178" xr:uid="{3672FBC9-7405-43D6-A6E1-9F331CDBDB8D}"/>
    <cellStyle name="Comma 2 2 4 3 3 2 2 5" xfId="8658" xr:uid="{C14EC1A7-5534-4961-85EB-2FC492E06690}"/>
    <cellStyle name="Comma 2 2 4 3 3 2 2 5 2" xfId="24018" xr:uid="{723AFBB6-37CC-4C11-B033-318730A4C3EA}"/>
    <cellStyle name="Comma 2 2 4 3 3 2 2 6" xfId="16338" xr:uid="{B5318E44-B998-4325-ACF5-0D9FF9F0A9A6}"/>
    <cellStyle name="Comma 2 2 4 3 3 2 3" xfId="1458" xr:uid="{DDF1CC6F-39AC-43BD-B09E-5844D81DAB7B}"/>
    <cellStyle name="Comma 2 2 4 3 3 2 3 2" xfId="3378" xr:uid="{36588AAC-B784-481C-9A47-66041846E88A}"/>
    <cellStyle name="Comma 2 2 4 3 3 2 3 2 2" xfId="7218" xr:uid="{A3807459-FC73-4BA4-81BF-2CA866292742}"/>
    <cellStyle name="Comma 2 2 4 3 3 2 3 2 2 2" xfId="14898" xr:uid="{B7073C4D-DCA6-4F11-B2FC-4EB1190DEBCA}"/>
    <cellStyle name="Comma 2 2 4 3 3 2 3 2 2 2 2" xfId="30258" xr:uid="{D0E8142A-DA3F-4E6E-AC38-45E56A3A2933}"/>
    <cellStyle name="Comma 2 2 4 3 3 2 3 2 2 3" xfId="22578" xr:uid="{E59A7359-9C06-459E-B650-66BC31907E9C}"/>
    <cellStyle name="Comma 2 2 4 3 3 2 3 2 3" xfId="11058" xr:uid="{43DBBF34-7CA9-4911-AEA3-B945A6335E20}"/>
    <cellStyle name="Comma 2 2 4 3 3 2 3 2 3 2" xfId="26418" xr:uid="{C8F10BE8-C57C-4C97-B120-D333BB2D368C}"/>
    <cellStyle name="Comma 2 2 4 3 3 2 3 2 4" xfId="18738" xr:uid="{89FBBF29-F2D8-48F8-BE7E-752177BF2ACF}"/>
    <cellStyle name="Comma 2 2 4 3 3 2 3 3" xfId="5298" xr:uid="{8481D096-182F-434B-A4CA-AEDBDC6449AE}"/>
    <cellStyle name="Comma 2 2 4 3 3 2 3 3 2" xfId="12978" xr:uid="{E02E9628-8CF1-4C55-8B34-5D8DA6266A3E}"/>
    <cellStyle name="Comma 2 2 4 3 3 2 3 3 2 2" xfId="28338" xr:uid="{A7C28358-339F-4E74-8BAF-A19867227FF8}"/>
    <cellStyle name="Comma 2 2 4 3 3 2 3 3 3" xfId="20658" xr:uid="{4C0471DF-AF6D-48CD-80F5-E8C5C569ED85}"/>
    <cellStyle name="Comma 2 2 4 3 3 2 3 4" xfId="9138" xr:uid="{E20570A7-E6B2-4F13-80BF-549C85804CA6}"/>
    <cellStyle name="Comma 2 2 4 3 3 2 3 4 2" xfId="24498" xr:uid="{75ADBDB8-473A-45B1-BC12-58BC2C3DB134}"/>
    <cellStyle name="Comma 2 2 4 3 3 2 3 5" xfId="16818" xr:uid="{A0B74C69-24C9-462F-94E1-73B89A4E526B}"/>
    <cellStyle name="Comma 2 2 4 3 3 2 4" xfId="2418" xr:uid="{123EB864-4D0B-4745-9BA6-62DAB07376A7}"/>
    <cellStyle name="Comma 2 2 4 3 3 2 4 2" xfId="6258" xr:uid="{3E97F8E8-92B9-403D-B434-A9638BFB40EF}"/>
    <cellStyle name="Comma 2 2 4 3 3 2 4 2 2" xfId="13938" xr:uid="{4F7485A8-C314-4259-8F2B-B306A1CEFD2D}"/>
    <cellStyle name="Comma 2 2 4 3 3 2 4 2 2 2" xfId="29298" xr:uid="{6AE5D648-1AC2-471C-9913-1FE250FFD982}"/>
    <cellStyle name="Comma 2 2 4 3 3 2 4 2 3" xfId="21618" xr:uid="{309178F1-A34E-490B-80A8-8E01DC274D47}"/>
    <cellStyle name="Comma 2 2 4 3 3 2 4 3" xfId="10098" xr:uid="{6B511AB3-5356-4106-B6EF-5EC0580204C8}"/>
    <cellStyle name="Comma 2 2 4 3 3 2 4 3 2" xfId="25458" xr:uid="{E1FB54AF-86C1-4402-9CCA-934A97C5959B}"/>
    <cellStyle name="Comma 2 2 4 3 3 2 4 4" xfId="17778" xr:uid="{0DAE9FDC-CC65-400C-9034-074730E77BAD}"/>
    <cellStyle name="Comma 2 2 4 3 3 2 5" xfId="4338" xr:uid="{00FA3BB9-77A0-463A-B16A-53F9093A6EF7}"/>
    <cellStyle name="Comma 2 2 4 3 3 2 5 2" xfId="12018" xr:uid="{7CDD8FF6-0195-4530-A65E-21FCADB11986}"/>
    <cellStyle name="Comma 2 2 4 3 3 2 5 2 2" xfId="27378" xr:uid="{B9782F38-B843-43C8-9E62-1891CC73B14F}"/>
    <cellStyle name="Comma 2 2 4 3 3 2 5 3" xfId="19698" xr:uid="{B5E39D5B-6EB7-4161-8F7B-B15F540BA52F}"/>
    <cellStyle name="Comma 2 2 4 3 3 2 6" xfId="8178" xr:uid="{E2B9FAC3-9E44-482C-B91A-5378907063BC}"/>
    <cellStyle name="Comma 2 2 4 3 3 2 6 2" xfId="23538" xr:uid="{846F6E65-5764-4D8B-88D4-D789AF56300A}"/>
    <cellStyle name="Comma 2 2 4 3 3 2 7" xfId="15858" xr:uid="{B6122F2C-EC27-473C-9749-C01A36E6C64C}"/>
    <cellStyle name="Comma 2 2 4 3 3 3" xfId="738" xr:uid="{ED2A0A14-AF52-43E7-AD16-642BDF21AD11}"/>
    <cellStyle name="Comma 2 2 4 3 3 3 2" xfId="1698" xr:uid="{53A9BF1B-2947-4FC4-9C07-C145F5473F66}"/>
    <cellStyle name="Comma 2 2 4 3 3 3 2 2" xfId="3618" xr:uid="{A994327F-357E-43C6-A60A-C833FDB7607A}"/>
    <cellStyle name="Comma 2 2 4 3 3 3 2 2 2" xfId="7458" xr:uid="{540ADEFE-5F4F-472B-8BF7-1CA95F63D8B4}"/>
    <cellStyle name="Comma 2 2 4 3 3 3 2 2 2 2" xfId="15138" xr:uid="{D9D6C706-80B0-4072-8B40-FC142BEF3B26}"/>
    <cellStyle name="Comma 2 2 4 3 3 3 2 2 2 2 2" xfId="30498" xr:uid="{436A5295-EE14-4FA2-A9EB-A3080A2D6DFB}"/>
    <cellStyle name="Comma 2 2 4 3 3 3 2 2 2 3" xfId="22818" xr:uid="{93F07648-2641-478D-9F0F-2655A8D37836}"/>
    <cellStyle name="Comma 2 2 4 3 3 3 2 2 3" xfId="11298" xr:uid="{8E0CBB79-997A-4142-98D8-D9E6DAC8AED7}"/>
    <cellStyle name="Comma 2 2 4 3 3 3 2 2 3 2" xfId="26658" xr:uid="{0A9B5FE3-6134-41FE-BFAA-00E56DBA221C}"/>
    <cellStyle name="Comma 2 2 4 3 3 3 2 2 4" xfId="18978" xr:uid="{97C9E05D-1637-4043-9202-13F7EB4E274C}"/>
    <cellStyle name="Comma 2 2 4 3 3 3 2 3" xfId="5538" xr:uid="{D5D04174-7412-4511-8C19-E6CB719037C7}"/>
    <cellStyle name="Comma 2 2 4 3 3 3 2 3 2" xfId="13218" xr:uid="{66260F0E-EFCB-446B-9C46-BA19CB66AFBB}"/>
    <cellStyle name="Comma 2 2 4 3 3 3 2 3 2 2" xfId="28578" xr:uid="{8DBC022C-0CFC-4AA4-A42D-33ADE0C09A9B}"/>
    <cellStyle name="Comma 2 2 4 3 3 3 2 3 3" xfId="20898" xr:uid="{16FA1AB7-F955-4281-970B-09123732C73D}"/>
    <cellStyle name="Comma 2 2 4 3 3 3 2 4" xfId="9378" xr:uid="{F4CFC684-AF98-48A8-9A3E-B0B4FDA50FB1}"/>
    <cellStyle name="Comma 2 2 4 3 3 3 2 4 2" xfId="24738" xr:uid="{673A2180-C1F2-4AA7-BB96-630E3998BEDF}"/>
    <cellStyle name="Comma 2 2 4 3 3 3 2 5" xfId="17058" xr:uid="{F3C7173F-1AC3-4B3E-B145-49D8C81F410A}"/>
    <cellStyle name="Comma 2 2 4 3 3 3 3" xfId="2658" xr:uid="{73756A63-FD84-4D7D-8BD0-DA9C6C9B6C03}"/>
    <cellStyle name="Comma 2 2 4 3 3 3 3 2" xfId="6498" xr:uid="{68A265D8-7F6B-4C04-B90A-B4AA824A42F1}"/>
    <cellStyle name="Comma 2 2 4 3 3 3 3 2 2" xfId="14178" xr:uid="{630FE9A3-BE52-4EF9-8A24-29217AD8BCCC}"/>
    <cellStyle name="Comma 2 2 4 3 3 3 3 2 2 2" xfId="29538" xr:uid="{17073964-A982-4C6B-B224-8CB1517025D4}"/>
    <cellStyle name="Comma 2 2 4 3 3 3 3 2 3" xfId="21858" xr:uid="{E7B2B4ED-29C3-4476-9886-4E1E1983401E}"/>
    <cellStyle name="Comma 2 2 4 3 3 3 3 3" xfId="10338" xr:uid="{B8D8A41A-8FB2-4342-970A-AED8A98E11C4}"/>
    <cellStyle name="Comma 2 2 4 3 3 3 3 3 2" xfId="25698" xr:uid="{A641F10A-2FC5-4B3A-8F2D-98F702958661}"/>
    <cellStyle name="Comma 2 2 4 3 3 3 3 4" xfId="18018" xr:uid="{9B1DB6ED-F8CA-4A88-9BEC-B8FADCF4CE29}"/>
    <cellStyle name="Comma 2 2 4 3 3 3 4" xfId="4578" xr:uid="{B9C63EA2-6099-4415-AFE8-7F29A5DBFF0D}"/>
    <cellStyle name="Comma 2 2 4 3 3 3 4 2" xfId="12258" xr:uid="{3514CF70-339B-4CC4-AD5F-4D4778B6D036}"/>
    <cellStyle name="Comma 2 2 4 3 3 3 4 2 2" xfId="27618" xr:uid="{37CC5BF6-2C1E-4EC7-ADCF-A3499A6BBF1F}"/>
    <cellStyle name="Comma 2 2 4 3 3 3 4 3" xfId="19938" xr:uid="{6045E50F-B30F-4C47-891D-CA0EA6EE7EDA}"/>
    <cellStyle name="Comma 2 2 4 3 3 3 5" xfId="8418" xr:uid="{F28616FE-1FAD-49B2-9925-6A039D0B3C47}"/>
    <cellStyle name="Comma 2 2 4 3 3 3 5 2" xfId="23778" xr:uid="{D7DEB7DD-7343-4491-B0C5-57922FE86188}"/>
    <cellStyle name="Comma 2 2 4 3 3 3 6" xfId="16098" xr:uid="{8C61812F-5613-4D35-9E7C-FF2404E2B82C}"/>
    <cellStyle name="Comma 2 2 4 3 3 4" xfId="1218" xr:uid="{CBB53EA8-EB6F-4F50-89C2-234E6679790B}"/>
    <cellStyle name="Comma 2 2 4 3 3 4 2" xfId="3138" xr:uid="{5F81F7E0-5565-41BE-A777-FAA08A3F1249}"/>
    <cellStyle name="Comma 2 2 4 3 3 4 2 2" xfId="6978" xr:uid="{3362C402-57E7-4CB5-A5B5-8ABD9B98F449}"/>
    <cellStyle name="Comma 2 2 4 3 3 4 2 2 2" xfId="14658" xr:uid="{7406F315-0B7E-4941-BE7A-093632E5FB72}"/>
    <cellStyle name="Comma 2 2 4 3 3 4 2 2 2 2" xfId="30018" xr:uid="{61BF1391-414A-4C82-8F04-C8CAEEC13819}"/>
    <cellStyle name="Comma 2 2 4 3 3 4 2 2 3" xfId="22338" xr:uid="{BE75EBA1-750E-4D29-BDAF-889D7BD2705D}"/>
    <cellStyle name="Comma 2 2 4 3 3 4 2 3" xfId="10818" xr:uid="{C75BC570-36D3-4C32-A66F-EC9024E2D2BE}"/>
    <cellStyle name="Comma 2 2 4 3 3 4 2 3 2" xfId="26178" xr:uid="{B459DADB-C71A-4F65-9F64-32FCE7580778}"/>
    <cellStyle name="Comma 2 2 4 3 3 4 2 4" xfId="18498" xr:uid="{8EAA166D-AAAB-4972-B1FC-F2A08FDFAAD8}"/>
    <cellStyle name="Comma 2 2 4 3 3 4 3" xfId="5058" xr:uid="{8A8E2175-18E9-4BDC-BE0A-D119046741E3}"/>
    <cellStyle name="Comma 2 2 4 3 3 4 3 2" xfId="12738" xr:uid="{D62F68A1-6BB8-42A7-9DDF-F17B3BD2F535}"/>
    <cellStyle name="Comma 2 2 4 3 3 4 3 2 2" xfId="28098" xr:uid="{8E746CA6-DAEE-4B46-8A38-CC68358710D2}"/>
    <cellStyle name="Comma 2 2 4 3 3 4 3 3" xfId="20418" xr:uid="{C5A5203D-7B84-4FED-97E6-051382D4DD81}"/>
    <cellStyle name="Comma 2 2 4 3 3 4 4" xfId="8898" xr:uid="{C1E448D5-48DC-4FCF-AB1B-0BF8357371A8}"/>
    <cellStyle name="Comma 2 2 4 3 3 4 4 2" xfId="24258" xr:uid="{75719F2A-1AD1-4CAB-B46A-D44A6FA15423}"/>
    <cellStyle name="Comma 2 2 4 3 3 4 5" xfId="16578" xr:uid="{5700DEA2-29B7-46D1-9D43-8AF244A265FF}"/>
    <cellStyle name="Comma 2 2 4 3 3 5" xfId="2178" xr:uid="{DEAE3B29-BA15-4145-945E-6ADCF637E437}"/>
    <cellStyle name="Comma 2 2 4 3 3 5 2" xfId="6018" xr:uid="{EC88E997-90C5-4BDD-B6D2-E9F0377E0AE7}"/>
    <cellStyle name="Comma 2 2 4 3 3 5 2 2" xfId="13698" xr:uid="{A73CC784-866A-47D2-B5AD-015D86D04783}"/>
    <cellStyle name="Comma 2 2 4 3 3 5 2 2 2" xfId="29058" xr:uid="{AE98F06B-9DE2-468F-ABE7-DFC7EB5FB501}"/>
    <cellStyle name="Comma 2 2 4 3 3 5 2 3" xfId="21378" xr:uid="{7258D739-EBBA-4115-B497-7988769DDF38}"/>
    <cellStyle name="Comma 2 2 4 3 3 5 3" xfId="9858" xr:uid="{85A9888B-2494-48EF-9C38-E84EC188C52D}"/>
    <cellStyle name="Comma 2 2 4 3 3 5 3 2" xfId="25218" xr:uid="{30B60E64-8B2A-49E1-9ED1-D9BA68056E5E}"/>
    <cellStyle name="Comma 2 2 4 3 3 5 4" xfId="17538" xr:uid="{9422793B-A9BA-4023-8042-6390F1F44824}"/>
    <cellStyle name="Comma 2 2 4 3 3 6" xfId="4098" xr:uid="{DEA3F28A-C53D-494B-A90A-1CDBD6EEE4DD}"/>
    <cellStyle name="Comma 2 2 4 3 3 6 2" xfId="11778" xr:uid="{1E020021-086C-46B9-AE57-D5F321DC7A92}"/>
    <cellStyle name="Comma 2 2 4 3 3 6 2 2" xfId="27138" xr:uid="{FD6B1165-DBCE-43E0-8428-888EDD495ACF}"/>
    <cellStyle name="Comma 2 2 4 3 3 6 3" xfId="19458" xr:uid="{B3FE7861-1D73-4062-91EC-399C8C4DA366}"/>
    <cellStyle name="Comma 2 2 4 3 3 7" xfId="7938" xr:uid="{AB95BD43-E908-4D31-8349-5B203365867F}"/>
    <cellStyle name="Comma 2 2 4 3 3 7 2" xfId="23298" xr:uid="{4416D1FE-350C-47EA-9EF1-2CD825597084}"/>
    <cellStyle name="Comma 2 2 4 3 3 8" xfId="15618" xr:uid="{B1ED0377-0A30-4002-9A28-F9545D579139}"/>
    <cellStyle name="Comma 2 2 4 3 4" xfId="378" xr:uid="{99CCC04A-9905-4FA1-BB55-C76B59FB454F}"/>
    <cellStyle name="Comma 2 2 4 3 4 2" xfId="858" xr:uid="{4AA99664-6FB6-41EE-9E11-33F892D244AB}"/>
    <cellStyle name="Comma 2 2 4 3 4 2 2" xfId="1818" xr:uid="{7E11C6D2-CFC8-4210-884D-B478245EA569}"/>
    <cellStyle name="Comma 2 2 4 3 4 2 2 2" xfId="3738" xr:uid="{39E8F7D0-6C9C-40B4-98C7-40F075AC32C5}"/>
    <cellStyle name="Comma 2 2 4 3 4 2 2 2 2" xfId="7578" xr:uid="{37BEFDF4-10FE-449C-8C5D-76B4404F4AE1}"/>
    <cellStyle name="Comma 2 2 4 3 4 2 2 2 2 2" xfId="15258" xr:uid="{ABB0A332-0383-460E-8F57-7E3172BA69A9}"/>
    <cellStyle name="Comma 2 2 4 3 4 2 2 2 2 2 2" xfId="30618" xr:uid="{59F5F18D-85C0-40CC-A8C4-03D769E31E8C}"/>
    <cellStyle name="Comma 2 2 4 3 4 2 2 2 2 3" xfId="22938" xr:uid="{FCBA63CB-D204-48EB-91E9-0BD06570C3E3}"/>
    <cellStyle name="Comma 2 2 4 3 4 2 2 2 3" xfId="11418" xr:uid="{0D149E8D-B9C8-46DB-A1B6-A1D6F0D22518}"/>
    <cellStyle name="Comma 2 2 4 3 4 2 2 2 3 2" xfId="26778" xr:uid="{07F08B26-0B08-4D39-9938-A2E0B914809E}"/>
    <cellStyle name="Comma 2 2 4 3 4 2 2 2 4" xfId="19098" xr:uid="{53F0E17E-5A80-4243-9A6D-324698C7DAAE}"/>
    <cellStyle name="Comma 2 2 4 3 4 2 2 3" xfId="5658" xr:uid="{D6535EDB-B0BF-4678-8E66-F6BA2A7FDACB}"/>
    <cellStyle name="Comma 2 2 4 3 4 2 2 3 2" xfId="13338" xr:uid="{7334C5FF-9F95-4751-A16D-0E55C32DEEFE}"/>
    <cellStyle name="Comma 2 2 4 3 4 2 2 3 2 2" xfId="28698" xr:uid="{33672BAA-06E0-4FA2-9B27-E9F46A1D264B}"/>
    <cellStyle name="Comma 2 2 4 3 4 2 2 3 3" xfId="21018" xr:uid="{DFC57B84-F7A5-497E-A596-D56EBD396FF1}"/>
    <cellStyle name="Comma 2 2 4 3 4 2 2 4" xfId="9498" xr:uid="{6433E36D-96CE-4C94-8A70-3F0ADE4D17D6}"/>
    <cellStyle name="Comma 2 2 4 3 4 2 2 4 2" xfId="24858" xr:uid="{7D1FA0FA-6F35-4655-B779-9494E4B7A499}"/>
    <cellStyle name="Comma 2 2 4 3 4 2 2 5" xfId="17178" xr:uid="{EA0E9F28-3DCF-42AC-9B2A-6E2D9693A63D}"/>
    <cellStyle name="Comma 2 2 4 3 4 2 3" xfId="2778" xr:uid="{465E0FE7-989A-4810-BB75-83B01303EF0D}"/>
    <cellStyle name="Comma 2 2 4 3 4 2 3 2" xfId="6618" xr:uid="{9B28FF8E-01D8-40F6-853F-02979D777DCC}"/>
    <cellStyle name="Comma 2 2 4 3 4 2 3 2 2" xfId="14298" xr:uid="{A8C08AEE-1708-4332-B1ED-13FA8EFDB0DE}"/>
    <cellStyle name="Comma 2 2 4 3 4 2 3 2 2 2" xfId="29658" xr:uid="{2BA4383D-7F09-4CEA-8672-BC46B95FEB56}"/>
    <cellStyle name="Comma 2 2 4 3 4 2 3 2 3" xfId="21978" xr:uid="{86260CAC-0327-400E-8A03-E7E617DDFAA8}"/>
    <cellStyle name="Comma 2 2 4 3 4 2 3 3" xfId="10458" xr:uid="{5062C787-2BA7-494E-A081-A53576FF7743}"/>
    <cellStyle name="Comma 2 2 4 3 4 2 3 3 2" xfId="25818" xr:uid="{67DACE02-310B-4C85-9DEA-34B0F0C6A6D2}"/>
    <cellStyle name="Comma 2 2 4 3 4 2 3 4" xfId="18138" xr:uid="{436C8966-21DD-400C-ADFD-48A7CD302A67}"/>
    <cellStyle name="Comma 2 2 4 3 4 2 4" xfId="4698" xr:uid="{C0145A07-DACC-4EC4-BEE0-64A6494C5A2D}"/>
    <cellStyle name="Comma 2 2 4 3 4 2 4 2" xfId="12378" xr:uid="{27EA6765-D015-4036-AB3B-81B535A022E3}"/>
    <cellStyle name="Comma 2 2 4 3 4 2 4 2 2" xfId="27738" xr:uid="{5A49F597-27F3-48BD-A9FC-CAB4B9A29583}"/>
    <cellStyle name="Comma 2 2 4 3 4 2 4 3" xfId="20058" xr:uid="{84BFF548-B131-4923-930A-8E0BB04D6CDF}"/>
    <cellStyle name="Comma 2 2 4 3 4 2 5" xfId="8538" xr:uid="{04E4A2FE-B049-40B4-A2C1-37F77255A8BE}"/>
    <cellStyle name="Comma 2 2 4 3 4 2 5 2" xfId="23898" xr:uid="{80A9AA00-6542-41C1-AE50-009A3E4BA741}"/>
    <cellStyle name="Comma 2 2 4 3 4 2 6" xfId="16218" xr:uid="{E451F15D-F496-4403-AF27-06F38076234D}"/>
    <cellStyle name="Comma 2 2 4 3 4 3" xfId="1338" xr:uid="{EC7A4AE4-58FB-4FEF-BEB8-3B38C697DAF4}"/>
    <cellStyle name="Comma 2 2 4 3 4 3 2" xfId="3258" xr:uid="{74CE9161-6839-45BB-B064-AF337D9A3A09}"/>
    <cellStyle name="Comma 2 2 4 3 4 3 2 2" xfId="7098" xr:uid="{377BF409-15A6-45F2-AE9E-FAC7BF2A529B}"/>
    <cellStyle name="Comma 2 2 4 3 4 3 2 2 2" xfId="14778" xr:uid="{CCFBC1F3-2BA5-47DD-9092-A9EDA3E31DB6}"/>
    <cellStyle name="Comma 2 2 4 3 4 3 2 2 2 2" xfId="30138" xr:uid="{A591540A-595A-4920-AB35-954293DEC395}"/>
    <cellStyle name="Comma 2 2 4 3 4 3 2 2 3" xfId="22458" xr:uid="{6E9585F1-BBF7-423D-A702-5EB29015F3F7}"/>
    <cellStyle name="Comma 2 2 4 3 4 3 2 3" xfId="10938" xr:uid="{54D9A926-533A-4616-9E0C-822730C4644D}"/>
    <cellStyle name="Comma 2 2 4 3 4 3 2 3 2" xfId="26298" xr:uid="{76DE4208-8FD7-4BA5-AC50-0D42F60A9E13}"/>
    <cellStyle name="Comma 2 2 4 3 4 3 2 4" xfId="18618" xr:uid="{DA4E3436-3071-4BBD-900E-BA5228537267}"/>
    <cellStyle name="Comma 2 2 4 3 4 3 3" xfId="5178" xr:uid="{0F4A7808-7EAD-40C2-BB56-558E3D9DA37A}"/>
    <cellStyle name="Comma 2 2 4 3 4 3 3 2" xfId="12858" xr:uid="{4FB7EACA-EA6F-4236-9F3F-3FFA9EB2573A}"/>
    <cellStyle name="Comma 2 2 4 3 4 3 3 2 2" xfId="28218" xr:uid="{68294E13-6978-4DE3-9B8A-7A099D96F261}"/>
    <cellStyle name="Comma 2 2 4 3 4 3 3 3" xfId="20538" xr:uid="{714D0679-F921-4A66-B910-5125265AF3CA}"/>
    <cellStyle name="Comma 2 2 4 3 4 3 4" xfId="9018" xr:uid="{75723E33-0E29-4E03-88F0-E5EED5031323}"/>
    <cellStyle name="Comma 2 2 4 3 4 3 4 2" xfId="24378" xr:uid="{D58D429A-A7BC-4630-8C78-848E09A12577}"/>
    <cellStyle name="Comma 2 2 4 3 4 3 5" xfId="16698" xr:uid="{FAB087BA-F115-43B0-8026-1935F1CAB22F}"/>
    <cellStyle name="Comma 2 2 4 3 4 4" xfId="2298" xr:uid="{4AE21238-9BED-4D20-A75C-376F6B8BBCD5}"/>
    <cellStyle name="Comma 2 2 4 3 4 4 2" xfId="6138" xr:uid="{7387A938-5C25-45C0-A756-5A29AF9B4AE3}"/>
    <cellStyle name="Comma 2 2 4 3 4 4 2 2" xfId="13818" xr:uid="{D648CAF6-737A-49CA-A2E9-E7DA5C6F0D9F}"/>
    <cellStyle name="Comma 2 2 4 3 4 4 2 2 2" xfId="29178" xr:uid="{591F1C33-E5E8-472A-B5D6-FA892F52350F}"/>
    <cellStyle name="Comma 2 2 4 3 4 4 2 3" xfId="21498" xr:uid="{8B37ED96-C20D-4EC9-9225-10BD350AE092}"/>
    <cellStyle name="Comma 2 2 4 3 4 4 3" xfId="9978" xr:uid="{1DB4A928-F029-4AED-BAFF-43B70C5C5259}"/>
    <cellStyle name="Comma 2 2 4 3 4 4 3 2" xfId="25338" xr:uid="{A4A355CD-0D53-4DC7-9DBA-8DAF5E3323D5}"/>
    <cellStyle name="Comma 2 2 4 3 4 4 4" xfId="17658" xr:uid="{EFB716C2-05BD-49BC-90AE-582DE313630E}"/>
    <cellStyle name="Comma 2 2 4 3 4 5" xfId="4218" xr:uid="{313CCE74-7B50-4158-BD96-4FE5463BE1B5}"/>
    <cellStyle name="Comma 2 2 4 3 4 5 2" xfId="11898" xr:uid="{BCC26F08-914E-482F-B941-C32DC6BC033A}"/>
    <cellStyle name="Comma 2 2 4 3 4 5 2 2" xfId="27258" xr:uid="{9F9E90D5-62FB-4F5B-A330-B580BA63BE61}"/>
    <cellStyle name="Comma 2 2 4 3 4 5 3" xfId="19578" xr:uid="{58494F93-3186-4C58-9C79-4012E7FA8E33}"/>
    <cellStyle name="Comma 2 2 4 3 4 6" xfId="8058" xr:uid="{77E9D9BC-2B51-4EF6-98EB-52C6077A10DE}"/>
    <cellStyle name="Comma 2 2 4 3 4 6 2" xfId="23418" xr:uid="{4FAEE9D8-91D8-4495-9AA0-B4D40BA17A48}"/>
    <cellStyle name="Comma 2 2 4 3 4 7" xfId="15738" xr:uid="{5609051F-A575-4417-923A-9E506678962A}"/>
    <cellStyle name="Comma 2 2 4 3 5" xfId="618" xr:uid="{EA74F333-D156-428F-BF9F-689123E7C247}"/>
    <cellStyle name="Comma 2 2 4 3 5 2" xfId="1578" xr:uid="{D0041938-87A1-42E0-BA97-A681B753D3AD}"/>
    <cellStyle name="Comma 2 2 4 3 5 2 2" xfId="3498" xr:uid="{DC4DAC18-3E90-499E-BFE8-1B85B485292F}"/>
    <cellStyle name="Comma 2 2 4 3 5 2 2 2" xfId="7338" xr:uid="{250A9880-9BF9-4ED2-BC07-E0A327FC794E}"/>
    <cellStyle name="Comma 2 2 4 3 5 2 2 2 2" xfId="15018" xr:uid="{A684627B-C01A-46DA-86DD-14AA53786001}"/>
    <cellStyle name="Comma 2 2 4 3 5 2 2 2 2 2" xfId="30378" xr:uid="{7B685884-CDAB-4D56-882F-DF7953459854}"/>
    <cellStyle name="Comma 2 2 4 3 5 2 2 2 3" xfId="22698" xr:uid="{CC1441DC-DF44-4017-89D8-32A84D63D2F7}"/>
    <cellStyle name="Comma 2 2 4 3 5 2 2 3" xfId="11178" xr:uid="{C5BA6CBD-D344-4FE8-826B-F8B61CE5FBB0}"/>
    <cellStyle name="Comma 2 2 4 3 5 2 2 3 2" xfId="26538" xr:uid="{40C374DA-211B-4854-B429-296D003EB4E1}"/>
    <cellStyle name="Comma 2 2 4 3 5 2 2 4" xfId="18858" xr:uid="{28548601-6BFD-44D3-B13A-CA5961920C03}"/>
    <cellStyle name="Comma 2 2 4 3 5 2 3" xfId="5418" xr:uid="{5447CB29-7D9D-4C2A-AD5C-05E85AFFBD88}"/>
    <cellStyle name="Comma 2 2 4 3 5 2 3 2" xfId="13098" xr:uid="{E1B23D01-FD1E-457B-8277-8F48DF34473E}"/>
    <cellStyle name="Comma 2 2 4 3 5 2 3 2 2" xfId="28458" xr:uid="{661F9890-CB8E-4C8B-B67F-0FF5D9C12F40}"/>
    <cellStyle name="Comma 2 2 4 3 5 2 3 3" xfId="20778" xr:uid="{8DA27E7B-0F06-4761-BC9B-FCAB71529B85}"/>
    <cellStyle name="Comma 2 2 4 3 5 2 4" xfId="9258" xr:uid="{11203D1A-1524-4F71-8DFB-4ADBBA6E6C1D}"/>
    <cellStyle name="Comma 2 2 4 3 5 2 4 2" xfId="24618" xr:uid="{E03E657B-DBC8-4108-9D0B-A7BD3AB273F9}"/>
    <cellStyle name="Comma 2 2 4 3 5 2 5" xfId="16938" xr:uid="{391881DF-9186-474A-9471-94C0942E44DB}"/>
    <cellStyle name="Comma 2 2 4 3 5 3" xfId="2538" xr:uid="{0874E7FC-5A9E-4CB5-BBFD-88AE335A3212}"/>
    <cellStyle name="Comma 2 2 4 3 5 3 2" xfId="6378" xr:uid="{5575B285-E0B2-4292-BFFD-7585D713C4AB}"/>
    <cellStyle name="Comma 2 2 4 3 5 3 2 2" xfId="14058" xr:uid="{13DF85F9-8D3C-46D5-A246-BD5BBCF0AAD5}"/>
    <cellStyle name="Comma 2 2 4 3 5 3 2 2 2" xfId="29418" xr:uid="{B19A6305-A72A-417B-AA75-27CB73EB465B}"/>
    <cellStyle name="Comma 2 2 4 3 5 3 2 3" xfId="21738" xr:uid="{5D8EFB78-0027-4B6A-8995-D4287CCAAFB6}"/>
    <cellStyle name="Comma 2 2 4 3 5 3 3" xfId="10218" xr:uid="{94D0C0AB-EDDF-4CDE-8B61-67B1119328D3}"/>
    <cellStyle name="Comma 2 2 4 3 5 3 3 2" xfId="25578" xr:uid="{1D8A06C9-0BA9-43FD-A519-32B7707EF798}"/>
    <cellStyle name="Comma 2 2 4 3 5 3 4" xfId="17898" xr:uid="{B3410EF6-BBEB-40CB-94F5-ECACE10D9A69}"/>
    <cellStyle name="Comma 2 2 4 3 5 4" xfId="4458" xr:uid="{C8E6A0C3-D654-454C-85FA-17C177CC5C15}"/>
    <cellStyle name="Comma 2 2 4 3 5 4 2" xfId="12138" xr:uid="{DC035717-1F1D-476B-AE19-49788C5F4DC4}"/>
    <cellStyle name="Comma 2 2 4 3 5 4 2 2" xfId="27498" xr:uid="{1F28A83C-FC42-4304-A041-153BD9B50DAB}"/>
    <cellStyle name="Comma 2 2 4 3 5 4 3" xfId="19818" xr:uid="{1AE08E0B-C913-43AF-A1ED-AED04841EC4F}"/>
    <cellStyle name="Comma 2 2 4 3 5 5" xfId="8298" xr:uid="{0CEF13DE-2AA6-45F0-B117-BA883E2E1F5E}"/>
    <cellStyle name="Comma 2 2 4 3 5 5 2" xfId="23658" xr:uid="{E35D9686-54BB-4960-96AA-99F8914ACC86}"/>
    <cellStyle name="Comma 2 2 4 3 5 6" xfId="15978" xr:uid="{5667225D-0D5B-4C14-9983-0BB668CFBA4A}"/>
    <cellStyle name="Comma 2 2 4 3 6" xfId="1098" xr:uid="{1E9401C3-7873-4AA3-8B00-58FB8F5524D9}"/>
    <cellStyle name="Comma 2 2 4 3 6 2" xfId="3018" xr:uid="{7E8220D6-78F1-46FC-BD6A-71EA596A3FC4}"/>
    <cellStyle name="Comma 2 2 4 3 6 2 2" xfId="6858" xr:uid="{94A5CFA9-FC25-4651-B4D9-E710B6894640}"/>
    <cellStyle name="Comma 2 2 4 3 6 2 2 2" xfId="14538" xr:uid="{F0574DD2-7DEE-43F1-9A50-995AA37DE448}"/>
    <cellStyle name="Comma 2 2 4 3 6 2 2 2 2" xfId="29898" xr:uid="{6BDEAA12-66AF-4FE3-B7F8-7A1FAAD1B384}"/>
    <cellStyle name="Comma 2 2 4 3 6 2 2 3" xfId="22218" xr:uid="{BA226A11-BE74-4097-979A-C241CCA2132D}"/>
    <cellStyle name="Comma 2 2 4 3 6 2 3" xfId="10698" xr:uid="{225E96F1-79C1-4C80-BBFE-FA299AF5EE69}"/>
    <cellStyle name="Comma 2 2 4 3 6 2 3 2" xfId="26058" xr:uid="{8E6BB3B2-8452-4431-8A3A-3DC900C8DDC6}"/>
    <cellStyle name="Comma 2 2 4 3 6 2 4" xfId="18378" xr:uid="{7C66A2BD-8306-40B7-B2AF-8D1D87040BF9}"/>
    <cellStyle name="Comma 2 2 4 3 6 3" xfId="4938" xr:uid="{8EA2AD32-135D-41CE-816F-78CD1755E3E6}"/>
    <cellStyle name="Comma 2 2 4 3 6 3 2" xfId="12618" xr:uid="{89FBF4E7-375A-4D8B-B8DF-1AA6D0854E06}"/>
    <cellStyle name="Comma 2 2 4 3 6 3 2 2" xfId="27978" xr:uid="{F5385120-1CB4-4801-85FD-8D4ADFD110D9}"/>
    <cellStyle name="Comma 2 2 4 3 6 3 3" xfId="20298" xr:uid="{A6E544CF-4D82-479D-953E-C86F622AB7B5}"/>
    <cellStyle name="Comma 2 2 4 3 6 4" xfId="8778" xr:uid="{8FC0F02D-D21F-4A47-8D59-E38D84032D02}"/>
    <cellStyle name="Comma 2 2 4 3 6 4 2" xfId="24138" xr:uid="{8BAA9F51-C690-4447-9780-64CF2964C385}"/>
    <cellStyle name="Comma 2 2 4 3 6 5" xfId="16458" xr:uid="{0DCA4A17-D66B-4E50-8400-C010657BD33D}"/>
    <cellStyle name="Comma 2 2 4 3 7" xfId="2058" xr:uid="{DA330D06-CB26-4136-A3E6-F8FADFB16AE7}"/>
    <cellStyle name="Comma 2 2 4 3 7 2" xfId="5898" xr:uid="{6E8591D7-9656-45D6-AAE5-74FC33596DD8}"/>
    <cellStyle name="Comma 2 2 4 3 7 2 2" xfId="13578" xr:uid="{2913545F-43A9-4BD6-95A9-52A65E64239F}"/>
    <cellStyle name="Comma 2 2 4 3 7 2 2 2" xfId="28938" xr:uid="{B8578DF7-815E-42FE-94B1-D01B4494F707}"/>
    <cellStyle name="Comma 2 2 4 3 7 2 3" xfId="21258" xr:uid="{08A69077-3A3E-4152-965B-B757E6CD5D9C}"/>
    <cellStyle name="Comma 2 2 4 3 7 3" xfId="9738" xr:uid="{9A558C0A-EB84-41EC-906F-0D066F87CD56}"/>
    <cellStyle name="Comma 2 2 4 3 7 3 2" xfId="25098" xr:uid="{887B5995-92B2-40DE-AC2E-B57091077C92}"/>
    <cellStyle name="Comma 2 2 4 3 7 4" xfId="17418" xr:uid="{B8A42B0B-D8CD-4E24-8189-8D2A85A185FF}"/>
    <cellStyle name="Comma 2 2 4 3 8" xfId="3978" xr:uid="{2E9D5774-6ED2-4E3D-854E-29A7FDB691A6}"/>
    <cellStyle name="Comma 2 2 4 3 8 2" xfId="11658" xr:uid="{AD414ECA-C552-4B9E-A7FC-932576E5D81F}"/>
    <cellStyle name="Comma 2 2 4 3 8 2 2" xfId="27018" xr:uid="{C02BCF2D-91A5-4DFE-9A6F-059EA4485303}"/>
    <cellStyle name="Comma 2 2 4 3 8 3" xfId="19338" xr:uid="{FBC78E92-79B0-4EDC-B828-E60266499382}"/>
    <cellStyle name="Comma 2 2 4 3 9" xfId="7818" xr:uid="{CDF4BE32-51ED-4A74-A398-96FC19468B82}"/>
    <cellStyle name="Comma 2 2 4 3 9 2" xfId="23178" xr:uid="{0B770D9F-8A37-4B4F-BE8D-81B917951224}"/>
    <cellStyle name="Comma 2 2 4 4" xfId="168" xr:uid="{DBA47878-E06A-4418-9827-71E788A49201}"/>
    <cellStyle name="Comma 2 2 4 4 2" xfId="288" xr:uid="{129B89E6-093D-4884-8FFB-85B6BD1156EA}"/>
    <cellStyle name="Comma 2 2 4 4 2 2" xfId="528" xr:uid="{97A126AE-B559-4545-8AC0-6F777606F004}"/>
    <cellStyle name="Comma 2 2 4 4 2 2 2" xfId="1008" xr:uid="{BC74A3CE-7038-4838-9FB5-0802AEA1A54E}"/>
    <cellStyle name="Comma 2 2 4 4 2 2 2 2" xfId="1968" xr:uid="{DCA55C07-D2CB-44CF-A109-144F3C4D9700}"/>
    <cellStyle name="Comma 2 2 4 4 2 2 2 2 2" xfId="3888" xr:uid="{B4110645-A0C3-41DC-961D-562B350DF763}"/>
    <cellStyle name="Comma 2 2 4 4 2 2 2 2 2 2" xfId="7728" xr:uid="{989F5811-6362-42BD-94A7-FAFF5B592FF4}"/>
    <cellStyle name="Comma 2 2 4 4 2 2 2 2 2 2 2" xfId="15408" xr:uid="{8B69FEF2-F40B-4BE6-818B-FA6581590C58}"/>
    <cellStyle name="Comma 2 2 4 4 2 2 2 2 2 2 2 2" xfId="30768" xr:uid="{C25CEC37-5F9B-4D4A-8008-4BE05129816B}"/>
    <cellStyle name="Comma 2 2 4 4 2 2 2 2 2 2 3" xfId="23088" xr:uid="{57DE7EBE-CD48-4CCE-AC81-B890BC569479}"/>
    <cellStyle name="Comma 2 2 4 4 2 2 2 2 2 3" xfId="11568" xr:uid="{4AAAE852-F69B-4DC6-865B-6FDC151A959E}"/>
    <cellStyle name="Comma 2 2 4 4 2 2 2 2 2 3 2" xfId="26928" xr:uid="{3459C8AA-62B4-4EC7-A5FD-26BD64F9F4A9}"/>
    <cellStyle name="Comma 2 2 4 4 2 2 2 2 2 4" xfId="19248" xr:uid="{38EF4E9E-C67A-4E72-BFCD-425B2576308B}"/>
    <cellStyle name="Comma 2 2 4 4 2 2 2 2 3" xfId="5808" xr:uid="{84E61CB2-26D8-4466-B2C8-F7B318B6BFA1}"/>
    <cellStyle name="Comma 2 2 4 4 2 2 2 2 3 2" xfId="13488" xr:uid="{40B0EC51-42DD-47D4-AC5D-C5FF4665CDFE}"/>
    <cellStyle name="Comma 2 2 4 4 2 2 2 2 3 2 2" xfId="28848" xr:uid="{A6377D77-9B03-4065-913D-3CD867FB14A7}"/>
    <cellStyle name="Comma 2 2 4 4 2 2 2 2 3 3" xfId="21168" xr:uid="{02DBA3C7-32CF-4359-AD71-470B4A9AC527}"/>
    <cellStyle name="Comma 2 2 4 4 2 2 2 2 4" xfId="9648" xr:uid="{9A0C11EF-D260-449F-A330-72F00FF2A2AA}"/>
    <cellStyle name="Comma 2 2 4 4 2 2 2 2 4 2" xfId="25008" xr:uid="{B76632B9-967B-465A-8609-1AAFAFCF2C2E}"/>
    <cellStyle name="Comma 2 2 4 4 2 2 2 2 5" xfId="17328" xr:uid="{9FFB5441-B083-48DE-8BE4-DF8D909D882D}"/>
    <cellStyle name="Comma 2 2 4 4 2 2 2 3" xfId="2928" xr:uid="{9D23BB4E-3E89-42D6-871E-7B91D8E5BB5E}"/>
    <cellStyle name="Comma 2 2 4 4 2 2 2 3 2" xfId="6768" xr:uid="{78609381-3DC9-4D4F-A062-146A52F484E5}"/>
    <cellStyle name="Comma 2 2 4 4 2 2 2 3 2 2" xfId="14448" xr:uid="{ABB15D7E-35FE-469B-912F-61847F08953E}"/>
    <cellStyle name="Comma 2 2 4 4 2 2 2 3 2 2 2" xfId="29808" xr:uid="{F2C7619B-E255-4801-B913-81BA24D347B6}"/>
    <cellStyle name="Comma 2 2 4 4 2 2 2 3 2 3" xfId="22128" xr:uid="{C434E8B8-1C64-4048-BDF7-8E9ECD76B130}"/>
    <cellStyle name="Comma 2 2 4 4 2 2 2 3 3" xfId="10608" xr:uid="{6412CB59-2CD0-4D46-B84C-2C0A27E0F23B}"/>
    <cellStyle name="Comma 2 2 4 4 2 2 2 3 3 2" xfId="25968" xr:uid="{77D46247-A36A-49A3-9F99-EB4BF9CC862C}"/>
    <cellStyle name="Comma 2 2 4 4 2 2 2 3 4" xfId="18288" xr:uid="{841164F0-F563-497F-89A2-A8D087C1186D}"/>
    <cellStyle name="Comma 2 2 4 4 2 2 2 4" xfId="4848" xr:uid="{C339D0E9-374B-4B2A-93F8-5372B50CD618}"/>
    <cellStyle name="Comma 2 2 4 4 2 2 2 4 2" xfId="12528" xr:uid="{99201B8F-50AA-43C7-A771-0EB594F774B0}"/>
    <cellStyle name="Comma 2 2 4 4 2 2 2 4 2 2" xfId="27888" xr:uid="{875B2FDA-259D-4E6B-9D61-7709B6C9018B}"/>
    <cellStyle name="Comma 2 2 4 4 2 2 2 4 3" xfId="20208" xr:uid="{F3DCCAF5-18BA-4B40-A650-8E03D39A2A3D}"/>
    <cellStyle name="Comma 2 2 4 4 2 2 2 5" xfId="8688" xr:uid="{3D85FD01-93F6-4A18-A7B0-F982CA13FAA3}"/>
    <cellStyle name="Comma 2 2 4 4 2 2 2 5 2" xfId="24048" xr:uid="{9F1D8C96-F5C1-4A67-B4E3-47CC69E032D0}"/>
    <cellStyle name="Comma 2 2 4 4 2 2 2 6" xfId="16368" xr:uid="{F0F10139-5E43-4647-AFCD-AEA2425EC6AD}"/>
    <cellStyle name="Comma 2 2 4 4 2 2 3" xfId="1488" xr:uid="{CCCA1F3D-096C-4CB9-98E0-CEB52190CDC3}"/>
    <cellStyle name="Comma 2 2 4 4 2 2 3 2" xfId="3408" xr:uid="{0A4B9B46-C3D6-4DF7-881C-17C6B43D60D0}"/>
    <cellStyle name="Comma 2 2 4 4 2 2 3 2 2" xfId="7248" xr:uid="{D116E3CA-B5E6-4A51-B06F-82787CCEF797}"/>
    <cellStyle name="Comma 2 2 4 4 2 2 3 2 2 2" xfId="14928" xr:uid="{A00196CF-523A-4E14-B59D-9224D196D4A9}"/>
    <cellStyle name="Comma 2 2 4 4 2 2 3 2 2 2 2" xfId="30288" xr:uid="{944288BD-B205-48B9-818E-DC3F33FBE00F}"/>
    <cellStyle name="Comma 2 2 4 4 2 2 3 2 2 3" xfId="22608" xr:uid="{F05FE2B5-C295-4CD0-B1E0-5CEC1E6BD576}"/>
    <cellStyle name="Comma 2 2 4 4 2 2 3 2 3" xfId="11088" xr:uid="{CA6C1911-9533-4A01-A6B4-4B9EFC653952}"/>
    <cellStyle name="Comma 2 2 4 4 2 2 3 2 3 2" xfId="26448" xr:uid="{2CD1FA1C-7230-4E1C-9FDC-309864995F9D}"/>
    <cellStyle name="Comma 2 2 4 4 2 2 3 2 4" xfId="18768" xr:uid="{6A5D2C52-0ECD-4D67-98F8-A39734AFB546}"/>
    <cellStyle name="Comma 2 2 4 4 2 2 3 3" xfId="5328" xr:uid="{654236D8-76CD-4816-B163-75C5ED5EEBBD}"/>
    <cellStyle name="Comma 2 2 4 4 2 2 3 3 2" xfId="13008" xr:uid="{32966992-57C9-4763-9E9D-CB419CB3765B}"/>
    <cellStyle name="Comma 2 2 4 4 2 2 3 3 2 2" xfId="28368" xr:uid="{F4F47333-E1AC-4ADB-B605-F11D2FB39ACF}"/>
    <cellStyle name="Comma 2 2 4 4 2 2 3 3 3" xfId="20688" xr:uid="{F35B5A08-E949-4196-845C-70E2AA4EE21C}"/>
    <cellStyle name="Comma 2 2 4 4 2 2 3 4" xfId="9168" xr:uid="{16C83529-4E25-4809-B66D-30B829214064}"/>
    <cellStyle name="Comma 2 2 4 4 2 2 3 4 2" xfId="24528" xr:uid="{5C8512A8-895A-4298-AF40-0134FCD0EB33}"/>
    <cellStyle name="Comma 2 2 4 4 2 2 3 5" xfId="16848" xr:uid="{2E39D5A0-38CC-4580-A53F-17CE03D6BEAC}"/>
    <cellStyle name="Comma 2 2 4 4 2 2 4" xfId="2448" xr:uid="{F29EA6E5-CC51-4175-822C-6E1CEF1E8007}"/>
    <cellStyle name="Comma 2 2 4 4 2 2 4 2" xfId="6288" xr:uid="{509C29AC-A1FF-4C94-AD6D-1519505FAB2A}"/>
    <cellStyle name="Comma 2 2 4 4 2 2 4 2 2" xfId="13968" xr:uid="{68C26C3F-00B6-4F13-94F5-1539058528CB}"/>
    <cellStyle name="Comma 2 2 4 4 2 2 4 2 2 2" xfId="29328" xr:uid="{5A92883D-D97C-45E9-81AF-CCF6C74795CC}"/>
    <cellStyle name="Comma 2 2 4 4 2 2 4 2 3" xfId="21648" xr:uid="{21C5E5B3-ABB9-4D6A-A6B1-6EDABA938946}"/>
    <cellStyle name="Comma 2 2 4 4 2 2 4 3" xfId="10128" xr:uid="{8B5F34EE-68FA-4426-8D58-91C8A68C6166}"/>
    <cellStyle name="Comma 2 2 4 4 2 2 4 3 2" xfId="25488" xr:uid="{0B9DF2CE-7684-44CB-ADEF-ACE366120409}"/>
    <cellStyle name="Comma 2 2 4 4 2 2 4 4" xfId="17808" xr:uid="{6A669775-813B-442C-AB7F-4729DE6E211A}"/>
    <cellStyle name="Comma 2 2 4 4 2 2 5" xfId="4368" xr:uid="{CFB94CAB-9B6A-4604-9B0C-556D447F9E8C}"/>
    <cellStyle name="Comma 2 2 4 4 2 2 5 2" xfId="12048" xr:uid="{80C21255-5D88-4A00-8F0D-F39597D6E69F}"/>
    <cellStyle name="Comma 2 2 4 4 2 2 5 2 2" xfId="27408" xr:uid="{0EE1DD21-AC60-4E63-B4DF-30E72998A756}"/>
    <cellStyle name="Comma 2 2 4 4 2 2 5 3" xfId="19728" xr:uid="{DABDFB37-76EC-4246-A06A-84E157A6A2C1}"/>
    <cellStyle name="Comma 2 2 4 4 2 2 6" xfId="8208" xr:uid="{807D0125-C544-4E64-84BF-289E920F34B9}"/>
    <cellStyle name="Comma 2 2 4 4 2 2 6 2" xfId="23568" xr:uid="{98CE5A6B-585D-430A-905D-5C3A713CC76E}"/>
    <cellStyle name="Comma 2 2 4 4 2 2 7" xfId="15888" xr:uid="{9BEA5C97-6645-4481-852E-D7D0CA2E4000}"/>
    <cellStyle name="Comma 2 2 4 4 2 3" xfId="768" xr:uid="{A770462E-9A1A-4B79-B60F-0E84186B4E88}"/>
    <cellStyle name="Comma 2 2 4 4 2 3 2" xfId="1728" xr:uid="{FB10B238-F9A6-4EDF-ACAD-E15B0CD0495A}"/>
    <cellStyle name="Comma 2 2 4 4 2 3 2 2" xfId="3648" xr:uid="{F91529C8-5C3F-40C5-83F4-3CBAC6058B6E}"/>
    <cellStyle name="Comma 2 2 4 4 2 3 2 2 2" xfId="7488" xr:uid="{66B86466-D99E-4253-808F-DB9702D7359C}"/>
    <cellStyle name="Comma 2 2 4 4 2 3 2 2 2 2" xfId="15168" xr:uid="{F055692D-5D31-4666-9A49-BE635A4F2F23}"/>
    <cellStyle name="Comma 2 2 4 4 2 3 2 2 2 2 2" xfId="30528" xr:uid="{7038E810-E465-4610-8C5B-68248FD41A56}"/>
    <cellStyle name="Comma 2 2 4 4 2 3 2 2 2 3" xfId="22848" xr:uid="{4EC2259E-7E68-4FBB-89F7-1D73DB6CF5DA}"/>
    <cellStyle name="Comma 2 2 4 4 2 3 2 2 3" xfId="11328" xr:uid="{36A80A32-7635-4028-9D85-56980281DD20}"/>
    <cellStyle name="Comma 2 2 4 4 2 3 2 2 3 2" xfId="26688" xr:uid="{CD41EFED-303E-4225-8046-738C0D62782A}"/>
    <cellStyle name="Comma 2 2 4 4 2 3 2 2 4" xfId="19008" xr:uid="{D92C771A-E452-4F87-9AE2-A771A16FDE93}"/>
    <cellStyle name="Comma 2 2 4 4 2 3 2 3" xfId="5568" xr:uid="{2CA6C1F3-CCFB-4E36-87FA-98937E25B089}"/>
    <cellStyle name="Comma 2 2 4 4 2 3 2 3 2" xfId="13248" xr:uid="{5DC8F0C9-8A24-4D39-BDF7-5AC7ED4E47D9}"/>
    <cellStyle name="Comma 2 2 4 4 2 3 2 3 2 2" xfId="28608" xr:uid="{3AE7F619-553A-46A0-893C-AC34263C4692}"/>
    <cellStyle name="Comma 2 2 4 4 2 3 2 3 3" xfId="20928" xr:uid="{8389339A-A91C-4487-8344-2F642EF8DEB9}"/>
    <cellStyle name="Comma 2 2 4 4 2 3 2 4" xfId="9408" xr:uid="{7A2015E1-3361-4773-BBF2-8DFFA3AA2A91}"/>
    <cellStyle name="Comma 2 2 4 4 2 3 2 4 2" xfId="24768" xr:uid="{0FAECD6D-455D-4238-B28D-41CBFD7C344E}"/>
    <cellStyle name="Comma 2 2 4 4 2 3 2 5" xfId="17088" xr:uid="{689395D4-2064-41F4-B273-E1C862524594}"/>
    <cellStyle name="Comma 2 2 4 4 2 3 3" xfId="2688" xr:uid="{61B5734B-86D9-4643-8C08-75FEE33829D5}"/>
    <cellStyle name="Comma 2 2 4 4 2 3 3 2" xfId="6528" xr:uid="{01D6B2C9-1C71-4E71-8D5E-44EFF1A7338F}"/>
    <cellStyle name="Comma 2 2 4 4 2 3 3 2 2" xfId="14208" xr:uid="{86D03AE2-36F0-47C2-8380-44C3D0FAA1CB}"/>
    <cellStyle name="Comma 2 2 4 4 2 3 3 2 2 2" xfId="29568" xr:uid="{903E55E3-7C2F-403C-9EE0-AA030363BF78}"/>
    <cellStyle name="Comma 2 2 4 4 2 3 3 2 3" xfId="21888" xr:uid="{E6794D42-4BB3-4A9A-89F2-7DE46023338C}"/>
    <cellStyle name="Comma 2 2 4 4 2 3 3 3" xfId="10368" xr:uid="{3D385EF8-5D02-4CC5-A68F-7F3785B65A14}"/>
    <cellStyle name="Comma 2 2 4 4 2 3 3 3 2" xfId="25728" xr:uid="{F1439A9D-F33B-4647-AFA8-82B98EE9639A}"/>
    <cellStyle name="Comma 2 2 4 4 2 3 3 4" xfId="18048" xr:uid="{01AC1DB1-AC08-4ABD-84E0-203BD01F434A}"/>
    <cellStyle name="Comma 2 2 4 4 2 3 4" xfId="4608" xr:uid="{C5997F0C-CF90-4B36-848C-127E59AC6BFD}"/>
    <cellStyle name="Comma 2 2 4 4 2 3 4 2" xfId="12288" xr:uid="{7DCCEC2D-7CB2-4DAC-93B3-C735D14B2965}"/>
    <cellStyle name="Comma 2 2 4 4 2 3 4 2 2" xfId="27648" xr:uid="{B2FABD40-0021-4F06-8A09-38F64E27033C}"/>
    <cellStyle name="Comma 2 2 4 4 2 3 4 3" xfId="19968" xr:uid="{67E5AE54-4078-4383-9B33-807B526E9A28}"/>
    <cellStyle name="Comma 2 2 4 4 2 3 5" xfId="8448" xr:uid="{470AD4E8-D9D4-49CE-83F2-B5B6247F216F}"/>
    <cellStyle name="Comma 2 2 4 4 2 3 5 2" xfId="23808" xr:uid="{0DF78851-6045-4162-A849-AB2A8647E6A8}"/>
    <cellStyle name="Comma 2 2 4 4 2 3 6" xfId="16128" xr:uid="{73A9D56E-0E44-4272-937C-5149F4A3D141}"/>
    <cellStyle name="Comma 2 2 4 4 2 4" xfId="1248" xr:uid="{95B10935-346A-4930-9A01-9CEDD3AD16E0}"/>
    <cellStyle name="Comma 2 2 4 4 2 4 2" xfId="3168" xr:uid="{8E698BC8-C6BD-40A1-8930-CE8AFE8DEAC8}"/>
    <cellStyle name="Comma 2 2 4 4 2 4 2 2" xfId="7008" xr:uid="{118BFA2B-4EF2-453F-8E64-F34D574704CF}"/>
    <cellStyle name="Comma 2 2 4 4 2 4 2 2 2" xfId="14688" xr:uid="{F6040A13-310F-41DC-8464-2BA86398C1C8}"/>
    <cellStyle name="Comma 2 2 4 4 2 4 2 2 2 2" xfId="30048" xr:uid="{5148F36B-FF12-4E85-A41B-195766E00429}"/>
    <cellStyle name="Comma 2 2 4 4 2 4 2 2 3" xfId="22368" xr:uid="{227BD087-0E41-43C2-9256-A128E24E4C51}"/>
    <cellStyle name="Comma 2 2 4 4 2 4 2 3" xfId="10848" xr:uid="{9B6A6835-EF1B-4E98-8469-7B9905468A4B}"/>
    <cellStyle name="Comma 2 2 4 4 2 4 2 3 2" xfId="26208" xr:uid="{2959A9AA-B43C-4FF9-999B-92CB140164AC}"/>
    <cellStyle name="Comma 2 2 4 4 2 4 2 4" xfId="18528" xr:uid="{D25ACC0F-89F4-49F2-B4B9-AE11E028B9FA}"/>
    <cellStyle name="Comma 2 2 4 4 2 4 3" xfId="5088" xr:uid="{5DDB8994-9EEF-442D-A29A-E4B5AE919FEE}"/>
    <cellStyle name="Comma 2 2 4 4 2 4 3 2" xfId="12768" xr:uid="{7E2CE87F-2D64-4411-A9CA-211854FC019E}"/>
    <cellStyle name="Comma 2 2 4 4 2 4 3 2 2" xfId="28128" xr:uid="{25548037-3159-4339-9576-33B95F25DB28}"/>
    <cellStyle name="Comma 2 2 4 4 2 4 3 3" xfId="20448" xr:uid="{182FC1CD-F811-45B8-8DD1-E5E532A34EE6}"/>
    <cellStyle name="Comma 2 2 4 4 2 4 4" xfId="8928" xr:uid="{0CE97D9F-6C5D-4318-AD90-7CD3DA40072E}"/>
    <cellStyle name="Comma 2 2 4 4 2 4 4 2" xfId="24288" xr:uid="{4CF780EC-71FC-4B29-A02A-EA39B52E8AFC}"/>
    <cellStyle name="Comma 2 2 4 4 2 4 5" xfId="16608" xr:uid="{13CE398D-B4E9-474E-AD3B-5870FAB59D97}"/>
    <cellStyle name="Comma 2 2 4 4 2 5" xfId="2208" xr:uid="{8F7361E2-A624-4556-9236-AC29CB511195}"/>
    <cellStyle name="Comma 2 2 4 4 2 5 2" xfId="6048" xr:uid="{6136A2B1-4DB1-4960-B1E1-F8BFEB34F49D}"/>
    <cellStyle name="Comma 2 2 4 4 2 5 2 2" xfId="13728" xr:uid="{30FB3BE2-9113-4148-8646-D82BB44EB79E}"/>
    <cellStyle name="Comma 2 2 4 4 2 5 2 2 2" xfId="29088" xr:uid="{4F641559-9BCB-41B2-B524-3CFD7D3754BD}"/>
    <cellStyle name="Comma 2 2 4 4 2 5 2 3" xfId="21408" xr:uid="{D72AB14F-78EB-4CFF-9814-4DEAE7B0CC54}"/>
    <cellStyle name="Comma 2 2 4 4 2 5 3" xfId="9888" xr:uid="{FD1A4BB3-BB15-4F6B-9C2D-E86548AE3244}"/>
    <cellStyle name="Comma 2 2 4 4 2 5 3 2" xfId="25248" xr:uid="{9EB4E5E8-73BF-41F8-8579-F75AD4122A85}"/>
    <cellStyle name="Comma 2 2 4 4 2 5 4" xfId="17568" xr:uid="{D5CAD609-8D39-43A2-B9ED-F2251289E5EF}"/>
    <cellStyle name="Comma 2 2 4 4 2 6" xfId="4128" xr:uid="{54D1DEFD-FBDC-4D93-843A-74DC3FE69541}"/>
    <cellStyle name="Comma 2 2 4 4 2 6 2" xfId="11808" xr:uid="{18118A2B-A1A7-4A72-8937-1F8EA76A5ADE}"/>
    <cellStyle name="Comma 2 2 4 4 2 6 2 2" xfId="27168" xr:uid="{FB3495F9-515E-4D83-96C0-7D0E8A4CFCEE}"/>
    <cellStyle name="Comma 2 2 4 4 2 6 3" xfId="19488" xr:uid="{53F15847-0EFA-41F9-A1A3-A60202E9B419}"/>
    <cellStyle name="Comma 2 2 4 4 2 7" xfId="7968" xr:uid="{F315C442-905F-4F3F-9740-10264DF912E4}"/>
    <cellStyle name="Comma 2 2 4 4 2 7 2" xfId="23328" xr:uid="{3CC088FB-4670-4884-9290-C5428AECFC80}"/>
    <cellStyle name="Comma 2 2 4 4 2 8" xfId="15648" xr:uid="{5FCB97AE-9B58-4D61-B5B2-A9A3A1138FEF}"/>
    <cellStyle name="Comma 2 2 4 4 3" xfId="408" xr:uid="{A830CC87-AA07-46FF-B3A0-9050D3BA952D}"/>
    <cellStyle name="Comma 2 2 4 4 3 2" xfId="888" xr:uid="{B08529CE-2771-4CF6-9E53-0D0E1F7639BC}"/>
    <cellStyle name="Comma 2 2 4 4 3 2 2" xfId="1848" xr:uid="{D4E8CE51-B89A-4A1B-98C2-4C0E7080D997}"/>
    <cellStyle name="Comma 2 2 4 4 3 2 2 2" xfId="3768" xr:uid="{0AFD7B93-BE24-42CC-B83B-03DB3F15251B}"/>
    <cellStyle name="Comma 2 2 4 4 3 2 2 2 2" xfId="7608" xr:uid="{923B4FFB-2C1D-41E4-9F1E-35F2E0080CF7}"/>
    <cellStyle name="Comma 2 2 4 4 3 2 2 2 2 2" xfId="15288" xr:uid="{7C844DA4-D6FA-46C8-87D7-87F0EE6F3DFB}"/>
    <cellStyle name="Comma 2 2 4 4 3 2 2 2 2 2 2" xfId="30648" xr:uid="{3E9F064E-3284-4D22-B06B-65C663C97042}"/>
    <cellStyle name="Comma 2 2 4 4 3 2 2 2 2 3" xfId="22968" xr:uid="{01C29B10-3860-4825-98DD-B60B6F50B6DC}"/>
    <cellStyle name="Comma 2 2 4 4 3 2 2 2 3" xfId="11448" xr:uid="{4A307E08-F598-41B7-929B-3725CB42CFC7}"/>
    <cellStyle name="Comma 2 2 4 4 3 2 2 2 3 2" xfId="26808" xr:uid="{3D1319D9-1EA8-4368-BD76-A8E68E48F163}"/>
    <cellStyle name="Comma 2 2 4 4 3 2 2 2 4" xfId="19128" xr:uid="{EB4BB5E7-799C-4877-98B8-8E29CB70DC63}"/>
    <cellStyle name="Comma 2 2 4 4 3 2 2 3" xfId="5688" xr:uid="{5342F1D6-C56D-462D-8B05-B7D6A302E68F}"/>
    <cellStyle name="Comma 2 2 4 4 3 2 2 3 2" xfId="13368" xr:uid="{7B4AED64-9E81-483D-87D5-113A1B923E8E}"/>
    <cellStyle name="Comma 2 2 4 4 3 2 2 3 2 2" xfId="28728" xr:uid="{090A6458-264C-4690-B838-2EE8063398A1}"/>
    <cellStyle name="Comma 2 2 4 4 3 2 2 3 3" xfId="21048" xr:uid="{FA0432D1-13CD-40F6-9565-1B6579EF400D}"/>
    <cellStyle name="Comma 2 2 4 4 3 2 2 4" xfId="9528" xr:uid="{EED1E138-317A-4B45-A508-3B74150C4159}"/>
    <cellStyle name="Comma 2 2 4 4 3 2 2 4 2" xfId="24888" xr:uid="{ACA5FDEA-4BAA-46B3-AEAD-857E09911174}"/>
    <cellStyle name="Comma 2 2 4 4 3 2 2 5" xfId="17208" xr:uid="{D93C95B8-40B4-4948-B43C-B85E8BB62F87}"/>
    <cellStyle name="Comma 2 2 4 4 3 2 3" xfId="2808" xr:uid="{5F4F7724-B18D-464E-826B-304340DC3983}"/>
    <cellStyle name="Comma 2 2 4 4 3 2 3 2" xfId="6648" xr:uid="{0268D689-14F9-4391-864D-0DD51D7BF781}"/>
    <cellStyle name="Comma 2 2 4 4 3 2 3 2 2" xfId="14328" xr:uid="{1240D6E0-1400-44D0-BD54-02CE661001CE}"/>
    <cellStyle name="Comma 2 2 4 4 3 2 3 2 2 2" xfId="29688" xr:uid="{9E2BE878-FCE9-4A73-B260-643084E9F6DD}"/>
    <cellStyle name="Comma 2 2 4 4 3 2 3 2 3" xfId="22008" xr:uid="{B48DB9B0-4CF5-4E84-8050-AAC675414C17}"/>
    <cellStyle name="Comma 2 2 4 4 3 2 3 3" xfId="10488" xr:uid="{82F98566-5679-43E0-B645-E7D258285098}"/>
    <cellStyle name="Comma 2 2 4 4 3 2 3 3 2" xfId="25848" xr:uid="{7F80F708-A32A-4462-8EC0-E0743EC08360}"/>
    <cellStyle name="Comma 2 2 4 4 3 2 3 4" xfId="18168" xr:uid="{E760E6A9-53AB-4496-9093-2BE22823CAAE}"/>
    <cellStyle name="Comma 2 2 4 4 3 2 4" xfId="4728" xr:uid="{F22966CF-4E50-4888-B435-F1D824A2EF13}"/>
    <cellStyle name="Comma 2 2 4 4 3 2 4 2" xfId="12408" xr:uid="{86010381-8AD9-448E-A1B6-2F24266F3435}"/>
    <cellStyle name="Comma 2 2 4 4 3 2 4 2 2" xfId="27768" xr:uid="{DD7704DF-653A-41A9-8B0C-F2DEF9D2F80C}"/>
    <cellStyle name="Comma 2 2 4 4 3 2 4 3" xfId="20088" xr:uid="{698DF82B-544B-4827-8E80-80EC2343E275}"/>
    <cellStyle name="Comma 2 2 4 4 3 2 5" xfId="8568" xr:uid="{4C5737B7-C6EF-4C45-B33D-31E8FF94ACE0}"/>
    <cellStyle name="Comma 2 2 4 4 3 2 5 2" xfId="23928" xr:uid="{0EF67625-8011-4FA8-AE89-757C86C65B6A}"/>
    <cellStyle name="Comma 2 2 4 4 3 2 6" xfId="16248" xr:uid="{505DCF4C-A258-49B4-BBDF-EEC417FAD160}"/>
    <cellStyle name="Comma 2 2 4 4 3 3" xfId="1368" xr:uid="{98E56A22-0A2D-4F31-93B1-1A1F04B04BAB}"/>
    <cellStyle name="Comma 2 2 4 4 3 3 2" xfId="3288" xr:uid="{9D10ADD2-C72F-4B7B-9E03-B10AAD98C6B6}"/>
    <cellStyle name="Comma 2 2 4 4 3 3 2 2" xfId="7128" xr:uid="{190BD8FD-C794-4C67-85B8-7B7C85FD037E}"/>
    <cellStyle name="Comma 2 2 4 4 3 3 2 2 2" xfId="14808" xr:uid="{78C822E9-1A59-4C93-9418-0529E03FE172}"/>
    <cellStyle name="Comma 2 2 4 4 3 3 2 2 2 2" xfId="30168" xr:uid="{26854918-FB48-4C3C-94A3-49E4ADB71ED9}"/>
    <cellStyle name="Comma 2 2 4 4 3 3 2 2 3" xfId="22488" xr:uid="{F9A08E02-3DC7-46AB-8E01-E6A23F81DE39}"/>
    <cellStyle name="Comma 2 2 4 4 3 3 2 3" xfId="10968" xr:uid="{5B6B32B1-B45D-45B7-BF2E-E51C0A01DC1E}"/>
    <cellStyle name="Comma 2 2 4 4 3 3 2 3 2" xfId="26328" xr:uid="{172C01CE-177F-4852-8805-DBFCB75F3052}"/>
    <cellStyle name="Comma 2 2 4 4 3 3 2 4" xfId="18648" xr:uid="{2A558C8A-45D4-4C16-8E12-EE021612902D}"/>
    <cellStyle name="Comma 2 2 4 4 3 3 3" xfId="5208" xr:uid="{587D2506-F0BA-46FB-9A86-4A6360D95BBE}"/>
    <cellStyle name="Comma 2 2 4 4 3 3 3 2" xfId="12888" xr:uid="{DAC222F6-3CF1-4C8E-A6AB-08B091D4B2E3}"/>
    <cellStyle name="Comma 2 2 4 4 3 3 3 2 2" xfId="28248" xr:uid="{7F43443A-EBA4-4459-A162-D25118B40D47}"/>
    <cellStyle name="Comma 2 2 4 4 3 3 3 3" xfId="20568" xr:uid="{5A43ED25-D21E-43DC-8FD8-70FE19B444EB}"/>
    <cellStyle name="Comma 2 2 4 4 3 3 4" xfId="9048" xr:uid="{8A615C2F-3620-412A-889F-AE4B7FCF05B9}"/>
    <cellStyle name="Comma 2 2 4 4 3 3 4 2" xfId="24408" xr:uid="{71B4F5B6-8F9E-4E33-B3EE-0CB6BFB17292}"/>
    <cellStyle name="Comma 2 2 4 4 3 3 5" xfId="16728" xr:uid="{EA7D9A32-D0D8-47A4-983C-6A9046822AD6}"/>
    <cellStyle name="Comma 2 2 4 4 3 4" xfId="2328" xr:uid="{CF6E481E-82BC-4D16-9BAA-175A869C21AE}"/>
    <cellStyle name="Comma 2 2 4 4 3 4 2" xfId="6168" xr:uid="{F9A74903-69C3-477A-87DB-CB09140D9758}"/>
    <cellStyle name="Comma 2 2 4 4 3 4 2 2" xfId="13848" xr:uid="{2D327A81-765F-47B7-B82C-9B6DDAB05282}"/>
    <cellStyle name="Comma 2 2 4 4 3 4 2 2 2" xfId="29208" xr:uid="{23E441C2-1E38-4BC3-8795-264CD15186F0}"/>
    <cellStyle name="Comma 2 2 4 4 3 4 2 3" xfId="21528" xr:uid="{C789606D-1C05-4F46-947A-FB13927817B5}"/>
    <cellStyle name="Comma 2 2 4 4 3 4 3" xfId="10008" xr:uid="{2EF1A91E-E35D-4A56-BB5F-E76AD022C48A}"/>
    <cellStyle name="Comma 2 2 4 4 3 4 3 2" xfId="25368" xr:uid="{FF7BCE38-AF16-4007-96F6-A65508C33787}"/>
    <cellStyle name="Comma 2 2 4 4 3 4 4" xfId="17688" xr:uid="{291B781A-34D5-4660-A388-50F6984B6CCB}"/>
    <cellStyle name="Comma 2 2 4 4 3 5" xfId="4248" xr:uid="{804F4454-120F-4398-B497-332C47DD9E0D}"/>
    <cellStyle name="Comma 2 2 4 4 3 5 2" xfId="11928" xr:uid="{9A1B8ABC-1A06-452D-A791-91E4012C3A7D}"/>
    <cellStyle name="Comma 2 2 4 4 3 5 2 2" xfId="27288" xr:uid="{5DB8A90D-0C10-4F85-97AC-B39BAD765345}"/>
    <cellStyle name="Comma 2 2 4 4 3 5 3" xfId="19608" xr:uid="{AA6D3C13-FD79-4F7E-9705-7DD7326DD667}"/>
    <cellStyle name="Comma 2 2 4 4 3 6" xfId="8088" xr:uid="{5C9CBAC4-45CA-4F57-A0B2-1F3B45628850}"/>
    <cellStyle name="Comma 2 2 4 4 3 6 2" xfId="23448" xr:uid="{B5CDC47B-398B-4EDA-811F-3B51F4791D3C}"/>
    <cellStyle name="Comma 2 2 4 4 3 7" xfId="15768" xr:uid="{9E3B09FA-B4C2-4B1E-91CD-E79588B86EC3}"/>
    <cellStyle name="Comma 2 2 4 4 4" xfId="648" xr:uid="{B5D3C59E-0883-4804-B179-1389757E9F2D}"/>
    <cellStyle name="Comma 2 2 4 4 4 2" xfId="1608" xr:uid="{999DE1D3-70C1-4AF4-A814-B827305034DF}"/>
    <cellStyle name="Comma 2 2 4 4 4 2 2" xfId="3528" xr:uid="{2AA4B63E-AB31-4249-8FBF-36F844E650A4}"/>
    <cellStyle name="Comma 2 2 4 4 4 2 2 2" xfId="7368" xr:uid="{E2441B7D-70AA-4A6A-A889-AF3ABF7AE26B}"/>
    <cellStyle name="Comma 2 2 4 4 4 2 2 2 2" xfId="15048" xr:uid="{0858C02C-81CF-4B12-9D52-99DB0095DF24}"/>
    <cellStyle name="Comma 2 2 4 4 4 2 2 2 2 2" xfId="30408" xr:uid="{4C9311EB-D773-4BD5-882B-A8A1AD6C76EC}"/>
    <cellStyle name="Comma 2 2 4 4 4 2 2 2 3" xfId="22728" xr:uid="{8B3FFF35-AD3A-4EEE-9E1F-1BD413A65AD8}"/>
    <cellStyle name="Comma 2 2 4 4 4 2 2 3" xfId="11208" xr:uid="{3D2611ED-BBAC-4CBE-A6CC-C3963AA358DB}"/>
    <cellStyle name="Comma 2 2 4 4 4 2 2 3 2" xfId="26568" xr:uid="{A1107AF5-DB55-490B-829E-909CA297CF31}"/>
    <cellStyle name="Comma 2 2 4 4 4 2 2 4" xfId="18888" xr:uid="{B82B0F45-F32D-4FDD-9DD2-E9FD1C16B7AF}"/>
    <cellStyle name="Comma 2 2 4 4 4 2 3" xfId="5448" xr:uid="{BD7E1E95-28A0-4226-8E7F-0A60FE50EC18}"/>
    <cellStyle name="Comma 2 2 4 4 4 2 3 2" xfId="13128" xr:uid="{921F697C-27AB-4A71-887E-A88BA09D989A}"/>
    <cellStyle name="Comma 2 2 4 4 4 2 3 2 2" xfId="28488" xr:uid="{9CE0437F-D04D-4DA2-8FAB-58843FC95094}"/>
    <cellStyle name="Comma 2 2 4 4 4 2 3 3" xfId="20808" xr:uid="{6EF5E34C-F210-4362-972F-4F2CA47E776D}"/>
    <cellStyle name="Comma 2 2 4 4 4 2 4" xfId="9288" xr:uid="{38E8CABE-AB8D-49C8-9293-88F7DA5D9F3E}"/>
    <cellStyle name="Comma 2 2 4 4 4 2 4 2" xfId="24648" xr:uid="{8F0F24E6-2F1D-4C59-9ABC-32FB2AD7B05A}"/>
    <cellStyle name="Comma 2 2 4 4 4 2 5" xfId="16968" xr:uid="{FF091077-D6E8-4C2F-B2EF-B8BFBB8CE956}"/>
    <cellStyle name="Comma 2 2 4 4 4 3" xfId="2568" xr:uid="{DEE92175-B104-4B3B-8791-E22C71906711}"/>
    <cellStyle name="Comma 2 2 4 4 4 3 2" xfId="6408" xr:uid="{C9DCD295-C00B-4127-9B2D-C3853B682DD0}"/>
    <cellStyle name="Comma 2 2 4 4 4 3 2 2" xfId="14088" xr:uid="{3F78B98A-33CD-4BAF-8110-437A4DE5B330}"/>
    <cellStyle name="Comma 2 2 4 4 4 3 2 2 2" xfId="29448" xr:uid="{A1A09CC7-3CA4-4034-9C08-1E01539F5A33}"/>
    <cellStyle name="Comma 2 2 4 4 4 3 2 3" xfId="21768" xr:uid="{44AA86F5-D07F-400E-8014-C71DD12AFA23}"/>
    <cellStyle name="Comma 2 2 4 4 4 3 3" xfId="10248" xr:uid="{4B360DE1-C5CF-4D02-A4EE-B236B44D1517}"/>
    <cellStyle name="Comma 2 2 4 4 4 3 3 2" xfId="25608" xr:uid="{199F3D75-79AE-45A9-8506-1CFC2C9BD3BE}"/>
    <cellStyle name="Comma 2 2 4 4 4 3 4" xfId="17928" xr:uid="{86D605D2-5791-40E4-8114-B0F07B95BB17}"/>
    <cellStyle name="Comma 2 2 4 4 4 4" xfId="4488" xr:uid="{5D50D3C8-A11D-460E-8008-F2CC1F688B9A}"/>
    <cellStyle name="Comma 2 2 4 4 4 4 2" xfId="12168" xr:uid="{A7A1BA2C-BEA2-438E-88DC-E41D6F4D8EAB}"/>
    <cellStyle name="Comma 2 2 4 4 4 4 2 2" xfId="27528" xr:uid="{BBD79BFB-6419-4FB9-85D7-7A1558912F8D}"/>
    <cellStyle name="Comma 2 2 4 4 4 4 3" xfId="19848" xr:uid="{A998B24A-C51B-4B9B-B620-BDE91C0E4B17}"/>
    <cellStyle name="Comma 2 2 4 4 4 5" xfId="8328" xr:uid="{F308F5D6-8D18-4ED6-ACAB-440C9B26855C}"/>
    <cellStyle name="Comma 2 2 4 4 4 5 2" xfId="23688" xr:uid="{14AFAA44-27D9-4C0F-909D-832606A8C648}"/>
    <cellStyle name="Comma 2 2 4 4 4 6" xfId="16008" xr:uid="{14F7AF00-DC0E-4F8F-AD3E-EE94A5B3C098}"/>
    <cellStyle name="Comma 2 2 4 4 5" xfId="1128" xr:uid="{4ADEA901-9CF5-4322-BB01-03F047181958}"/>
    <cellStyle name="Comma 2 2 4 4 5 2" xfId="3048" xr:uid="{766179C2-4B51-42E2-85F9-826139B63C6A}"/>
    <cellStyle name="Comma 2 2 4 4 5 2 2" xfId="6888" xr:uid="{EE4561A0-59E0-422F-895E-397BA4E30D9D}"/>
    <cellStyle name="Comma 2 2 4 4 5 2 2 2" xfId="14568" xr:uid="{1CFCFEE8-38F9-4562-96F9-6C82CF353D9D}"/>
    <cellStyle name="Comma 2 2 4 4 5 2 2 2 2" xfId="29928" xr:uid="{F3C2A13E-63A3-44FD-BD4B-61C1D0A497DE}"/>
    <cellStyle name="Comma 2 2 4 4 5 2 2 3" xfId="22248" xr:uid="{89A7F63A-247D-4C5C-9EC5-596EF591D311}"/>
    <cellStyle name="Comma 2 2 4 4 5 2 3" xfId="10728" xr:uid="{A4C02AD8-5C8A-4CC9-A67A-50768BFAEC15}"/>
    <cellStyle name="Comma 2 2 4 4 5 2 3 2" xfId="26088" xr:uid="{C838D745-F93E-429E-B376-FD11232A8E75}"/>
    <cellStyle name="Comma 2 2 4 4 5 2 4" xfId="18408" xr:uid="{980DAFCB-7F4A-449B-B6DD-D2C7FA1760BE}"/>
    <cellStyle name="Comma 2 2 4 4 5 3" xfId="4968" xr:uid="{FA28DECE-4C17-46FE-86DC-D97060E3EE71}"/>
    <cellStyle name="Comma 2 2 4 4 5 3 2" xfId="12648" xr:uid="{1398DD32-1ACF-4E65-8961-D844A1D2624C}"/>
    <cellStyle name="Comma 2 2 4 4 5 3 2 2" xfId="28008" xr:uid="{4FFC8C20-9262-4725-935A-9E7479944F35}"/>
    <cellStyle name="Comma 2 2 4 4 5 3 3" xfId="20328" xr:uid="{EB953D9A-62DB-4771-9FE8-C342CB0BB24A}"/>
    <cellStyle name="Comma 2 2 4 4 5 4" xfId="8808" xr:uid="{1206D78F-AD86-46DD-A6FE-591044012279}"/>
    <cellStyle name="Comma 2 2 4 4 5 4 2" xfId="24168" xr:uid="{F4CF9A7B-1E11-4F97-A15C-2A65DDE9C371}"/>
    <cellStyle name="Comma 2 2 4 4 5 5" xfId="16488" xr:uid="{0371D6D4-18F5-4667-AC71-E1C15E8E7FBB}"/>
    <cellStyle name="Comma 2 2 4 4 6" xfId="2088" xr:uid="{B307C302-85C5-49DC-B53D-2C3073991D5F}"/>
    <cellStyle name="Comma 2 2 4 4 6 2" xfId="5928" xr:uid="{52A2EA26-1B04-40E2-8B18-738585F0470A}"/>
    <cellStyle name="Comma 2 2 4 4 6 2 2" xfId="13608" xr:uid="{53D2A7F8-952B-4E51-8BA9-D4D12CF6F1CD}"/>
    <cellStyle name="Comma 2 2 4 4 6 2 2 2" xfId="28968" xr:uid="{B462C76A-4FF1-4CFC-B904-830C8A1EB851}"/>
    <cellStyle name="Comma 2 2 4 4 6 2 3" xfId="21288" xr:uid="{F9CBAC34-4F33-4B69-93FE-775F8299823F}"/>
    <cellStyle name="Comma 2 2 4 4 6 3" xfId="9768" xr:uid="{63FF60B3-591B-43ED-8F8F-E9A86C30DC96}"/>
    <cellStyle name="Comma 2 2 4 4 6 3 2" xfId="25128" xr:uid="{50C7FE3B-7236-4D2C-B949-26E8C19081BF}"/>
    <cellStyle name="Comma 2 2 4 4 6 4" xfId="17448" xr:uid="{FBBE4BB9-0968-442E-8E82-62BF5AF5104E}"/>
    <cellStyle name="Comma 2 2 4 4 7" xfId="4008" xr:uid="{DE40DAAB-7F90-4228-8EA8-1C55DBBE8882}"/>
    <cellStyle name="Comma 2 2 4 4 7 2" xfId="11688" xr:uid="{63BA3E16-7C10-4E2B-9D15-6F96BE59793A}"/>
    <cellStyle name="Comma 2 2 4 4 7 2 2" xfId="27048" xr:uid="{DD5DB5D6-E773-4F17-A554-9C50C0BD8506}"/>
    <cellStyle name="Comma 2 2 4 4 7 3" xfId="19368" xr:uid="{4EC81CB0-BA42-4160-8BA2-93BE95814412}"/>
    <cellStyle name="Comma 2 2 4 4 8" xfId="7848" xr:uid="{2FC0FF0B-FEB8-4D79-8CB8-572AEEB90CB0}"/>
    <cellStyle name="Comma 2 2 4 4 8 2" xfId="23208" xr:uid="{C668E2D4-E545-4F64-B4BC-8E0F8667A58E}"/>
    <cellStyle name="Comma 2 2 4 4 9" xfId="15528" xr:uid="{C335B95A-E71A-48F3-AE36-0F30CF897855}"/>
    <cellStyle name="Comma 2 2 4 5" xfId="228" xr:uid="{84052326-D651-4A3F-BD50-F10F937BA128}"/>
    <cellStyle name="Comma 2 2 4 5 2" xfId="468" xr:uid="{3EE3CBEF-135E-4096-AF4E-567194EC416C}"/>
    <cellStyle name="Comma 2 2 4 5 2 2" xfId="948" xr:uid="{4CAA8E3B-6222-47FE-890F-76F1AE0C8888}"/>
    <cellStyle name="Comma 2 2 4 5 2 2 2" xfId="1908" xr:uid="{A8C28965-51DB-4C7A-BC11-0B094369BEF7}"/>
    <cellStyle name="Comma 2 2 4 5 2 2 2 2" xfId="3828" xr:uid="{3115AABC-3CE5-43E1-A954-D95303C732CD}"/>
    <cellStyle name="Comma 2 2 4 5 2 2 2 2 2" xfId="7668" xr:uid="{3C6D26C5-CDF6-4440-BA3F-6DE18F612CAB}"/>
    <cellStyle name="Comma 2 2 4 5 2 2 2 2 2 2" xfId="15348" xr:uid="{525699B2-A82F-4274-A17C-0A1C9EB8F8B5}"/>
    <cellStyle name="Comma 2 2 4 5 2 2 2 2 2 2 2" xfId="30708" xr:uid="{4C277B6F-583D-4BA3-9207-880DC7DD694F}"/>
    <cellStyle name="Comma 2 2 4 5 2 2 2 2 2 3" xfId="23028" xr:uid="{142835DD-C5CC-4D4B-9C23-FD73BB9B60CD}"/>
    <cellStyle name="Comma 2 2 4 5 2 2 2 2 3" xfId="11508" xr:uid="{FC9740E7-F553-4D32-875B-126789B9D5C5}"/>
    <cellStyle name="Comma 2 2 4 5 2 2 2 2 3 2" xfId="26868" xr:uid="{B1F8F4AD-EC87-4193-BBCF-47C44883FA97}"/>
    <cellStyle name="Comma 2 2 4 5 2 2 2 2 4" xfId="19188" xr:uid="{9475137C-394D-4FE1-81EF-76C538E61904}"/>
    <cellStyle name="Comma 2 2 4 5 2 2 2 3" xfId="5748" xr:uid="{0D5A9F32-79DC-4EBB-AE85-946A172967E5}"/>
    <cellStyle name="Comma 2 2 4 5 2 2 2 3 2" xfId="13428" xr:uid="{99A26553-E8E5-4DCD-81D6-AEA1E2C45FA5}"/>
    <cellStyle name="Comma 2 2 4 5 2 2 2 3 2 2" xfId="28788" xr:uid="{058E6A4D-1C44-44F5-A7D9-192C36E1C8CA}"/>
    <cellStyle name="Comma 2 2 4 5 2 2 2 3 3" xfId="21108" xr:uid="{F3837457-FB55-4858-8219-F2FA1D37B161}"/>
    <cellStyle name="Comma 2 2 4 5 2 2 2 4" xfId="9588" xr:uid="{23BB1B3E-6FD0-4817-88F6-57539435E4C8}"/>
    <cellStyle name="Comma 2 2 4 5 2 2 2 4 2" xfId="24948" xr:uid="{A2C4A67E-9133-4575-9D1D-7D04AEEA48A3}"/>
    <cellStyle name="Comma 2 2 4 5 2 2 2 5" xfId="17268" xr:uid="{7E36230E-9B9A-4020-A4C8-E689CE963708}"/>
    <cellStyle name="Comma 2 2 4 5 2 2 3" xfId="2868" xr:uid="{FA7A0BF6-D977-40BF-A249-4817EDDA4202}"/>
    <cellStyle name="Comma 2 2 4 5 2 2 3 2" xfId="6708" xr:uid="{22EC8431-6863-4DF2-976D-E17509087E68}"/>
    <cellStyle name="Comma 2 2 4 5 2 2 3 2 2" xfId="14388" xr:uid="{DBEC91F8-D4FE-4699-8066-005CA785E43D}"/>
    <cellStyle name="Comma 2 2 4 5 2 2 3 2 2 2" xfId="29748" xr:uid="{79F7E4A7-2D48-4DE2-8A2F-8B7CBE312CCB}"/>
    <cellStyle name="Comma 2 2 4 5 2 2 3 2 3" xfId="22068" xr:uid="{41D87648-B862-441D-8F7E-11A8227071BB}"/>
    <cellStyle name="Comma 2 2 4 5 2 2 3 3" xfId="10548" xr:uid="{04D31DF4-0E15-47C9-AC65-0FD84B5315FA}"/>
    <cellStyle name="Comma 2 2 4 5 2 2 3 3 2" xfId="25908" xr:uid="{0E3014CA-1B13-4FF5-9D3E-C252A4CAA304}"/>
    <cellStyle name="Comma 2 2 4 5 2 2 3 4" xfId="18228" xr:uid="{E7EB894F-E3BA-44A3-AD00-024D6CD2A61C}"/>
    <cellStyle name="Comma 2 2 4 5 2 2 4" xfId="4788" xr:uid="{14008358-C60E-4FA6-B073-B9BB6B0EDA72}"/>
    <cellStyle name="Comma 2 2 4 5 2 2 4 2" xfId="12468" xr:uid="{24633C17-F0AA-4A68-BB8A-0C01026D9E5A}"/>
    <cellStyle name="Comma 2 2 4 5 2 2 4 2 2" xfId="27828" xr:uid="{2C8BD810-4D8E-412D-819E-49CB26E42C18}"/>
    <cellStyle name="Comma 2 2 4 5 2 2 4 3" xfId="20148" xr:uid="{797E0E22-115D-48E5-9ADE-BD1B5FD03605}"/>
    <cellStyle name="Comma 2 2 4 5 2 2 5" xfId="8628" xr:uid="{913EBEDB-7360-4791-AFAB-56DD10568861}"/>
    <cellStyle name="Comma 2 2 4 5 2 2 5 2" xfId="23988" xr:uid="{C0980CB1-1DE2-4C45-B77B-D6D15CF2238A}"/>
    <cellStyle name="Comma 2 2 4 5 2 2 6" xfId="16308" xr:uid="{6A355ADF-D4CA-47D0-9A6E-4250E8E13A89}"/>
    <cellStyle name="Comma 2 2 4 5 2 3" xfId="1428" xr:uid="{01583394-8744-4508-972A-66DC4CCF24E6}"/>
    <cellStyle name="Comma 2 2 4 5 2 3 2" xfId="3348" xr:uid="{7190557A-D723-4D40-A969-E46439B640F9}"/>
    <cellStyle name="Comma 2 2 4 5 2 3 2 2" xfId="7188" xr:uid="{66D12650-D1E0-49C8-B0CE-360B7FC20C7B}"/>
    <cellStyle name="Comma 2 2 4 5 2 3 2 2 2" xfId="14868" xr:uid="{47EAD8EE-2782-436C-9B0E-BD179548BDDD}"/>
    <cellStyle name="Comma 2 2 4 5 2 3 2 2 2 2" xfId="30228" xr:uid="{39FC3D72-44D7-4AF3-83D7-6F793E1EA806}"/>
    <cellStyle name="Comma 2 2 4 5 2 3 2 2 3" xfId="22548" xr:uid="{A03E247D-0321-47A0-997C-0F15EE45DC48}"/>
    <cellStyle name="Comma 2 2 4 5 2 3 2 3" xfId="11028" xr:uid="{6E236B08-28B7-49A5-8098-FC28744075EE}"/>
    <cellStyle name="Comma 2 2 4 5 2 3 2 3 2" xfId="26388" xr:uid="{90EF0AA1-CB26-4B3F-A2DB-36F206C852EA}"/>
    <cellStyle name="Comma 2 2 4 5 2 3 2 4" xfId="18708" xr:uid="{E124546C-7F58-4E6A-851A-A8172C48B9DC}"/>
    <cellStyle name="Comma 2 2 4 5 2 3 3" xfId="5268" xr:uid="{7509DCE0-6351-4B4B-A481-B58357BB3AFC}"/>
    <cellStyle name="Comma 2 2 4 5 2 3 3 2" xfId="12948" xr:uid="{65462669-DF5F-4472-B375-C88EBF503B30}"/>
    <cellStyle name="Comma 2 2 4 5 2 3 3 2 2" xfId="28308" xr:uid="{C1CCE8BA-B536-44B5-874F-0725BF42CC8E}"/>
    <cellStyle name="Comma 2 2 4 5 2 3 3 3" xfId="20628" xr:uid="{C398182C-7B62-4EA2-9CF6-82A11770EB10}"/>
    <cellStyle name="Comma 2 2 4 5 2 3 4" xfId="9108" xr:uid="{168852C9-91DD-4A3D-8964-DA30A6A10371}"/>
    <cellStyle name="Comma 2 2 4 5 2 3 4 2" xfId="24468" xr:uid="{0687E9A3-3380-4D05-888E-0233A6E83D8F}"/>
    <cellStyle name="Comma 2 2 4 5 2 3 5" xfId="16788" xr:uid="{622795A2-1028-4961-ADC8-FF47C0386C75}"/>
    <cellStyle name="Comma 2 2 4 5 2 4" xfId="2388" xr:uid="{81324BB4-9C9F-4F0E-BF18-5C80E0CC2076}"/>
    <cellStyle name="Comma 2 2 4 5 2 4 2" xfId="6228" xr:uid="{D462C53D-C8CE-4758-9FF4-D9FA67445CFF}"/>
    <cellStyle name="Comma 2 2 4 5 2 4 2 2" xfId="13908" xr:uid="{9B5F59C7-A972-4E0E-AD94-49B7585B77A6}"/>
    <cellStyle name="Comma 2 2 4 5 2 4 2 2 2" xfId="29268" xr:uid="{BA9427DE-6E4F-4B86-8360-82406B8D8AE5}"/>
    <cellStyle name="Comma 2 2 4 5 2 4 2 3" xfId="21588" xr:uid="{CBB37506-450F-489C-9F48-755A89276AB7}"/>
    <cellStyle name="Comma 2 2 4 5 2 4 3" xfId="10068" xr:uid="{6E45A5FE-278F-49D3-A70F-F3C1F8121469}"/>
    <cellStyle name="Comma 2 2 4 5 2 4 3 2" xfId="25428" xr:uid="{9A7CC937-1999-46CF-B243-E338AA8801E2}"/>
    <cellStyle name="Comma 2 2 4 5 2 4 4" xfId="17748" xr:uid="{674D1B50-F930-47ED-A09D-CD34785253CE}"/>
    <cellStyle name="Comma 2 2 4 5 2 5" xfId="4308" xr:uid="{83E896FD-F3DE-4B96-B4AB-B7F4B2CF13C4}"/>
    <cellStyle name="Comma 2 2 4 5 2 5 2" xfId="11988" xr:uid="{E2BDF859-17D6-4C30-B277-86ECB7C95BAD}"/>
    <cellStyle name="Comma 2 2 4 5 2 5 2 2" xfId="27348" xr:uid="{BD0B4FF2-F858-4091-A133-93C8407F0DF7}"/>
    <cellStyle name="Comma 2 2 4 5 2 5 3" xfId="19668" xr:uid="{88F2938D-B629-44EB-9A68-555E07DC9F21}"/>
    <cellStyle name="Comma 2 2 4 5 2 6" xfId="8148" xr:uid="{CFC30BDE-BBCF-4DC0-85FE-E308F714DDB8}"/>
    <cellStyle name="Comma 2 2 4 5 2 6 2" xfId="23508" xr:uid="{EFF02E5F-1054-4D88-A196-3F7F09506F36}"/>
    <cellStyle name="Comma 2 2 4 5 2 7" xfId="15828" xr:uid="{401437F7-A5DB-42D4-A24E-6CBBCFCE1602}"/>
    <cellStyle name="Comma 2 2 4 5 3" xfId="708" xr:uid="{D865F171-D267-461F-8B15-2BC08E8D9A5F}"/>
    <cellStyle name="Comma 2 2 4 5 3 2" xfId="1668" xr:uid="{9969B816-5EEC-4578-854B-D1160F4175B1}"/>
    <cellStyle name="Comma 2 2 4 5 3 2 2" xfId="3588" xr:uid="{E2F344F1-2B5E-4DBD-A2B9-36E5C7DA80D4}"/>
    <cellStyle name="Comma 2 2 4 5 3 2 2 2" xfId="7428" xr:uid="{1A6DC4AA-3E7C-4468-889F-19C89C0B8BB9}"/>
    <cellStyle name="Comma 2 2 4 5 3 2 2 2 2" xfId="15108" xr:uid="{477D4FD0-42D6-4ACA-87F3-5FA5DBC106F2}"/>
    <cellStyle name="Comma 2 2 4 5 3 2 2 2 2 2" xfId="30468" xr:uid="{40E5642D-CDFE-4042-A523-8FB33E07F6F9}"/>
    <cellStyle name="Comma 2 2 4 5 3 2 2 2 3" xfId="22788" xr:uid="{FA4AC744-BA15-49DB-A874-C4ED6BBB23CE}"/>
    <cellStyle name="Comma 2 2 4 5 3 2 2 3" xfId="11268" xr:uid="{B8EC5321-012C-41F8-BF64-4A9D9145C271}"/>
    <cellStyle name="Comma 2 2 4 5 3 2 2 3 2" xfId="26628" xr:uid="{D468050E-03F0-411C-8BB4-03F5536E34B0}"/>
    <cellStyle name="Comma 2 2 4 5 3 2 2 4" xfId="18948" xr:uid="{1D9E5AC5-CD66-4054-B5DF-7E74EC28A2D5}"/>
    <cellStyle name="Comma 2 2 4 5 3 2 3" xfId="5508" xr:uid="{6B0543D0-275E-4EEF-8308-2C3CD9AE147F}"/>
    <cellStyle name="Comma 2 2 4 5 3 2 3 2" xfId="13188" xr:uid="{271429E2-56E9-4B8E-8047-42EEAB83D1C6}"/>
    <cellStyle name="Comma 2 2 4 5 3 2 3 2 2" xfId="28548" xr:uid="{072392C5-8061-45FD-B053-0E9F41D4B5E7}"/>
    <cellStyle name="Comma 2 2 4 5 3 2 3 3" xfId="20868" xr:uid="{A449370D-7E68-4DF4-A23B-F9AE5955F9C8}"/>
    <cellStyle name="Comma 2 2 4 5 3 2 4" xfId="9348" xr:uid="{7E150DDB-AF9C-4EED-8129-43C58DF9C047}"/>
    <cellStyle name="Comma 2 2 4 5 3 2 4 2" xfId="24708" xr:uid="{C3108C38-6B95-4C74-B0D7-89A29A9552B5}"/>
    <cellStyle name="Comma 2 2 4 5 3 2 5" xfId="17028" xr:uid="{B62FB654-61B1-403D-BC22-76373647FDA9}"/>
    <cellStyle name="Comma 2 2 4 5 3 3" xfId="2628" xr:uid="{66C6A216-28AA-4008-9A15-DFDD4E287DDF}"/>
    <cellStyle name="Comma 2 2 4 5 3 3 2" xfId="6468" xr:uid="{AA379D9F-A6BA-4D96-9382-964FBF41F83E}"/>
    <cellStyle name="Comma 2 2 4 5 3 3 2 2" xfId="14148" xr:uid="{D1D53A36-A164-47F0-B7F0-5E98E5DA287B}"/>
    <cellStyle name="Comma 2 2 4 5 3 3 2 2 2" xfId="29508" xr:uid="{5B422598-C3B7-44E1-816E-E81B43C0C2F9}"/>
    <cellStyle name="Comma 2 2 4 5 3 3 2 3" xfId="21828" xr:uid="{AACA3D13-BEEB-43BE-8C83-B330A1E3AC7E}"/>
    <cellStyle name="Comma 2 2 4 5 3 3 3" xfId="10308" xr:uid="{C29479FB-BF84-4571-B672-14DEBCE5EE50}"/>
    <cellStyle name="Comma 2 2 4 5 3 3 3 2" xfId="25668" xr:uid="{EEB1746A-462D-4F2B-8490-008D76B31826}"/>
    <cellStyle name="Comma 2 2 4 5 3 3 4" xfId="17988" xr:uid="{A5AAAA58-D280-4650-A0DC-8064C09341E2}"/>
    <cellStyle name="Comma 2 2 4 5 3 4" xfId="4548" xr:uid="{EF00A725-F613-493C-83B0-AB2441C4E119}"/>
    <cellStyle name="Comma 2 2 4 5 3 4 2" xfId="12228" xr:uid="{08C2CD7B-9044-4CC4-A2E4-7B57EDF879C9}"/>
    <cellStyle name="Comma 2 2 4 5 3 4 2 2" xfId="27588" xr:uid="{37733B8E-351C-42D0-BC8C-4621A4FAFD21}"/>
    <cellStyle name="Comma 2 2 4 5 3 4 3" xfId="19908" xr:uid="{3C78C9D5-879D-4906-80B6-3B7A592D6B7D}"/>
    <cellStyle name="Comma 2 2 4 5 3 5" xfId="8388" xr:uid="{36639D38-0C9E-411B-BB81-0294D4505C91}"/>
    <cellStyle name="Comma 2 2 4 5 3 5 2" xfId="23748" xr:uid="{92BCB036-028F-4449-B45D-603C6363F424}"/>
    <cellStyle name="Comma 2 2 4 5 3 6" xfId="16068" xr:uid="{37CA518A-0A23-42D7-AD4C-E3F2746B307C}"/>
    <cellStyle name="Comma 2 2 4 5 4" xfId="1188" xr:uid="{5D31C842-ED55-46A2-A108-F969F06540B4}"/>
    <cellStyle name="Comma 2 2 4 5 4 2" xfId="3108" xr:uid="{A5486176-21F7-45B6-ADE9-96C5CB6BB1CB}"/>
    <cellStyle name="Comma 2 2 4 5 4 2 2" xfId="6948" xr:uid="{2C0BAFA8-2E67-4616-9D1E-40546DD430C6}"/>
    <cellStyle name="Comma 2 2 4 5 4 2 2 2" xfId="14628" xr:uid="{9061C00B-EEAB-4825-B09F-F1F68E01A3D4}"/>
    <cellStyle name="Comma 2 2 4 5 4 2 2 2 2" xfId="29988" xr:uid="{56B97597-3A9F-4525-AF50-2DAFFC42CCAE}"/>
    <cellStyle name="Comma 2 2 4 5 4 2 2 3" xfId="22308" xr:uid="{C0661F6D-1EC3-48A7-973F-021EBE6AAECD}"/>
    <cellStyle name="Comma 2 2 4 5 4 2 3" xfId="10788" xr:uid="{015AF4F6-927D-4A48-B37B-96B884211E7F}"/>
    <cellStyle name="Comma 2 2 4 5 4 2 3 2" xfId="26148" xr:uid="{3CF23C38-A25C-4C29-BA89-77B685B79B48}"/>
    <cellStyle name="Comma 2 2 4 5 4 2 4" xfId="18468" xr:uid="{3C7F2461-3E13-462D-9CEB-3C06E7038314}"/>
    <cellStyle name="Comma 2 2 4 5 4 3" xfId="5028" xr:uid="{60B47E8C-7CC7-446B-8EA3-89F0AA43F0CC}"/>
    <cellStyle name="Comma 2 2 4 5 4 3 2" xfId="12708" xr:uid="{1EA685C1-3240-4FBD-8F33-590992B86199}"/>
    <cellStyle name="Comma 2 2 4 5 4 3 2 2" xfId="28068" xr:uid="{3A19AE56-8352-412B-91BA-DA053B36C8D3}"/>
    <cellStyle name="Comma 2 2 4 5 4 3 3" xfId="20388" xr:uid="{11FBDB72-48DE-4A1F-9ECC-F09599C61363}"/>
    <cellStyle name="Comma 2 2 4 5 4 4" xfId="8868" xr:uid="{7C36DDA3-237F-421D-835D-96C5EECA46C1}"/>
    <cellStyle name="Comma 2 2 4 5 4 4 2" xfId="24228" xr:uid="{70C54647-63C2-4C61-AE3F-EF0EC1FA90C5}"/>
    <cellStyle name="Comma 2 2 4 5 4 5" xfId="16548" xr:uid="{9C23B855-A2CD-48A9-BF1F-D23E623D49ED}"/>
    <cellStyle name="Comma 2 2 4 5 5" xfId="2148" xr:uid="{34991997-4C2A-4CE2-9A43-81522B0FA8E2}"/>
    <cellStyle name="Comma 2 2 4 5 5 2" xfId="5988" xr:uid="{6D34AFBD-BCBF-4750-A85C-B3D8A79AE5F0}"/>
    <cellStyle name="Comma 2 2 4 5 5 2 2" xfId="13668" xr:uid="{4E9888A4-1BEF-4F2D-850E-25B9C5C55E95}"/>
    <cellStyle name="Comma 2 2 4 5 5 2 2 2" xfId="29028" xr:uid="{8CBC469D-6444-42C6-BFAA-474FE4840D77}"/>
    <cellStyle name="Comma 2 2 4 5 5 2 3" xfId="21348" xr:uid="{211698A9-5683-4A2F-80E9-94A362E5A34A}"/>
    <cellStyle name="Comma 2 2 4 5 5 3" xfId="9828" xr:uid="{93E0B31B-2B0F-4D0B-91A2-B43621E76981}"/>
    <cellStyle name="Comma 2 2 4 5 5 3 2" xfId="25188" xr:uid="{1946C1FF-5A3F-40BD-8B3A-1A9016E03740}"/>
    <cellStyle name="Comma 2 2 4 5 5 4" xfId="17508" xr:uid="{477AC91D-C80C-49E9-8F35-12024CD47A7C}"/>
    <cellStyle name="Comma 2 2 4 5 6" xfId="4068" xr:uid="{1E40CC80-2484-46BF-959B-286D60168C65}"/>
    <cellStyle name="Comma 2 2 4 5 6 2" xfId="11748" xr:uid="{ED6BB6EB-A081-487A-91BA-B863F482293C}"/>
    <cellStyle name="Comma 2 2 4 5 6 2 2" xfId="27108" xr:uid="{255DDD1B-4CA2-4A8B-8065-D40AC37428C1}"/>
    <cellStyle name="Comma 2 2 4 5 6 3" xfId="19428" xr:uid="{E92514E9-B681-4CFA-B74D-868EE279E438}"/>
    <cellStyle name="Comma 2 2 4 5 7" xfId="7908" xr:uid="{970880E5-D122-4842-9CC5-A95ABA9A385F}"/>
    <cellStyle name="Comma 2 2 4 5 7 2" xfId="23268" xr:uid="{AB699615-8595-4009-92C4-B20A06B468C3}"/>
    <cellStyle name="Comma 2 2 4 5 8" xfId="15588" xr:uid="{B11FFA62-8EA5-4F7A-A77D-C9DB9EB4EC48}"/>
    <cellStyle name="Comma 2 2 4 6" xfId="348" xr:uid="{B372FA0D-CEED-4FAB-BD29-84741DC7A09D}"/>
    <cellStyle name="Comma 2 2 4 6 2" xfId="828" xr:uid="{30E0981B-4A5B-48B4-BB4C-36C2F7CD26F2}"/>
    <cellStyle name="Comma 2 2 4 6 2 2" xfId="1788" xr:uid="{B279BE7B-9C00-4746-94B5-210610E888ED}"/>
    <cellStyle name="Comma 2 2 4 6 2 2 2" xfId="3708" xr:uid="{B5C0A66C-6607-4BA2-9C7C-4EF81FA28918}"/>
    <cellStyle name="Comma 2 2 4 6 2 2 2 2" xfId="7548" xr:uid="{60B417E3-0B2F-4979-B82D-680B7A1B5EF7}"/>
    <cellStyle name="Comma 2 2 4 6 2 2 2 2 2" xfId="15228" xr:uid="{774F0BD3-CFC9-4249-B4F4-F43F410074F1}"/>
    <cellStyle name="Comma 2 2 4 6 2 2 2 2 2 2" xfId="30588" xr:uid="{27850A3A-7A3B-44E5-97D0-FE1D7B53221E}"/>
    <cellStyle name="Comma 2 2 4 6 2 2 2 2 3" xfId="22908" xr:uid="{3EE9C882-8B44-4799-872A-C8C3080890EC}"/>
    <cellStyle name="Comma 2 2 4 6 2 2 2 3" xfId="11388" xr:uid="{7842DF98-CFB1-4C70-87EB-4A11EF1C0485}"/>
    <cellStyle name="Comma 2 2 4 6 2 2 2 3 2" xfId="26748" xr:uid="{E912233F-C6D1-439E-9CF4-EC9A2CFE49BD}"/>
    <cellStyle name="Comma 2 2 4 6 2 2 2 4" xfId="19068" xr:uid="{D91A775B-82CD-488C-8377-CAFB31F20BF9}"/>
    <cellStyle name="Comma 2 2 4 6 2 2 3" xfId="5628" xr:uid="{F1551367-0499-41CB-B5C8-77DA6A1A8A65}"/>
    <cellStyle name="Comma 2 2 4 6 2 2 3 2" xfId="13308" xr:uid="{5810317A-F984-4313-9A53-D562C8098374}"/>
    <cellStyle name="Comma 2 2 4 6 2 2 3 2 2" xfId="28668" xr:uid="{B79C23EA-EA92-4B4F-B241-1753A6936403}"/>
    <cellStyle name="Comma 2 2 4 6 2 2 3 3" xfId="20988" xr:uid="{59B0C5C6-2647-4C27-BFCC-B2B8D090C984}"/>
    <cellStyle name="Comma 2 2 4 6 2 2 4" xfId="9468" xr:uid="{B530D44E-B6B4-47F2-8AB9-9B0C6F5F09DF}"/>
    <cellStyle name="Comma 2 2 4 6 2 2 4 2" xfId="24828" xr:uid="{22821C9E-AC4F-469A-9957-A274A90B0D24}"/>
    <cellStyle name="Comma 2 2 4 6 2 2 5" xfId="17148" xr:uid="{B9F6DF48-DA4E-4B36-ABDF-9F199C20C729}"/>
    <cellStyle name="Comma 2 2 4 6 2 3" xfId="2748" xr:uid="{6709C77D-65B0-457B-9E9E-FF53682F5BEF}"/>
    <cellStyle name="Comma 2 2 4 6 2 3 2" xfId="6588" xr:uid="{D0260A28-FD7A-467D-89F8-3B37E2041EA8}"/>
    <cellStyle name="Comma 2 2 4 6 2 3 2 2" xfId="14268" xr:uid="{A70877A1-70EF-445F-8499-1D53052700E4}"/>
    <cellStyle name="Comma 2 2 4 6 2 3 2 2 2" xfId="29628" xr:uid="{552826B4-D547-4B1F-8881-6DABEF447389}"/>
    <cellStyle name="Comma 2 2 4 6 2 3 2 3" xfId="21948" xr:uid="{BB5A2641-AF7B-4242-956B-FEE282BA53FE}"/>
    <cellStyle name="Comma 2 2 4 6 2 3 3" xfId="10428" xr:uid="{27905471-D00A-41D7-9166-E419A1C28C73}"/>
    <cellStyle name="Comma 2 2 4 6 2 3 3 2" xfId="25788" xr:uid="{EF05ACE8-7771-4153-8E37-6F5070A68120}"/>
    <cellStyle name="Comma 2 2 4 6 2 3 4" xfId="18108" xr:uid="{7CB54921-9CB1-46B3-B112-A2C92ACD77DE}"/>
    <cellStyle name="Comma 2 2 4 6 2 4" xfId="4668" xr:uid="{03E3B7E4-6E95-4974-84F9-8DD93BF4F4E2}"/>
    <cellStyle name="Comma 2 2 4 6 2 4 2" xfId="12348" xr:uid="{24B58236-7FCF-4891-92D1-392777B53366}"/>
    <cellStyle name="Comma 2 2 4 6 2 4 2 2" xfId="27708" xr:uid="{9915368F-4740-42B0-8A93-A505A3577F6D}"/>
    <cellStyle name="Comma 2 2 4 6 2 4 3" xfId="20028" xr:uid="{139ADA28-A2D2-4EDD-A927-C566417394E8}"/>
    <cellStyle name="Comma 2 2 4 6 2 5" xfId="8508" xr:uid="{8B3E12D3-4542-4D77-A446-5AA263E43FA9}"/>
    <cellStyle name="Comma 2 2 4 6 2 5 2" xfId="23868" xr:uid="{76F44919-5744-4A56-A520-29C35145BC04}"/>
    <cellStyle name="Comma 2 2 4 6 2 6" xfId="16188" xr:uid="{708EED7D-2C06-4CD5-AB23-833852E8F512}"/>
    <cellStyle name="Comma 2 2 4 6 3" xfId="1308" xr:uid="{802BE3A0-869E-4997-8F0B-2A6E92F3970A}"/>
    <cellStyle name="Comma 2 2 4 6 3 2" xfId="3228" xr:uid="{FC9490B0-7A09-4D2B-AA50-EA0C66360E7E}"/>
    <cellStyle name="Comma 2 2 4 6 3 2 2" xfId="7068" xr:uid="{A5B0B5F5-769E-45BE-8F5D-9C69A70BECE3}"/>
    <cellStyle name="Comma 2 2 4 6 3 2 2 2" xfId="14748" xr:uid="{4F0C87F8-8BD8-4A06-93CD-F10A5BDC9349}"/>
    <cellStyle name="Comma 2 2 4 6 3 2 2 2 2" xfId="30108" xr:uid="{2BA47F94-DEC7-4CC7-9401-221EDD43BF5E}"/>
    <cellStyle name="Comma 2 2 4 6 3 2 2 3" xfId="22428" xr:uid="{302F351C-F8B5-4E7D-B401-9F985AC436C7}"/>
    <cellStyle name="Comma 2 2 4 6 3 2 3" xfId="10908" xr:uid="{43B6C61E-5B1B-48C2-AA24-48A1356D4AE4}"/>
    <cellStyle name="Comma 2 2 4 6 3 2 3 2" xfId="26268" xr:uid="{C7819D20-67D2-40E6-AE65-0EED4EF3A281}"/>
    <cellStyle name="Comma 2 2 4 6 3 2 4" xfId="18588" xr:uid="{09F69742-5DFB-47EA-B60F-0D58199E5248}"/>
    <cellStyle name="Comma 2 2 4 6 3 3" xfId="5148" xr:uid="{49317226-3153-4378-AF9A-9D88025A6D09}"/>
    <cellStyle name="Comma 2 2 4 6 3 3 2" xfId="12828" xr:uid="{FE058EF4-41D0-4E8C-A588-B4A0D4FCADB6}"/>
    <cellStyle name="Comma 2 2 4 6 3 3 2 2" xfId="28188" xr:uid="{2FC1C943-2531-45C4-8583-9CBA68B696D8}"/>
    <cellStyle name="Comma 2 2 4 6 3 3 3" xfId="20508" xr:uid="{2E411D92-3ACC-4BCA-ACD0-E0A94BD07A68}"/>
    <cellStyle name="Comma 2 2 4 6 3 4" xfId="8988" xr:uid="{7D261B51-CD1F-4121-A9F1-E18FD165CAB0}"/>
    <cellStyle name="Comma 2 2 4 6 3 4 2" xfId="24348" xr:uid="{E1BA1254-054B-4EB7-A272-D6147798497B}"/>
    <cellStyle name="Comma 2 2 4 6 3 5" xfId="16668" xr:uid="{B95A0D90-1BF1-4F13-9D45-AF6C8AF43B1D}"/>
    <cellStyle name="Comma 2 2 4 6 4" xfId="2268" xr:uid="{1D251804-5EBB-4EF1-A0BC-875D5F27D69F}"/>
    <cellStyle name="Comma 2 2 4 6 4 2" xfId="6108" xr:uid="{6F192571-9C69-41E6-97E8-0F78CDA23C49}"/>
    <cellStyle name="Comma 2 2 4 6 4 2 2" xfId="13788" xr:uid="{46A68E20-75A5-49D4-A662-9B14549E9FEB}"/>
    <cellStyle name="Comma 2 2 4 6 4 2 2 2" xfId="29148" xr:uid="{EA85EDDE-C57A-4D1D-A494-3CA8E357A046}"/>
    <cellStyle name="Comma 2 2 4 6 4 2 3" xfId="21468" xr:uid="{B7DCE05E-6D4E-4FEE-8415-23F3B9668D37}"/>
    <cellStyle name="Comma 2 2 4 6 4 3" xfId="9948" xr:uid="{F5A13E31-A9AF-4C55-9324-2F9CC9C01A13}"/>
    <cellStyle name="Comma 2 2 4 6 4 3 2" xfId="25308" xr:uid="{274657CF-293C-47AB-8801-91EDF1249B08}"/>
    <cellStyle name="Comma 2 2 4 6 4 4" xfId="17628" xr:uid="{2EC0DD9D-B9AD-4F28-8201-448743D1C018}"/>
    <cellStyle name="Comma 2 2 4 6 5" xfId="4188" xr:uid="{0BE9434B-F29D-4CF1-8D68-4B373E3D179E}"/>
    <cellStyle name="Comma 2 2 4 6 5 2" xfId="11868" xr:uid="{22B0E78D-C914-44BE-825D-DE7B5AD12E9A}"/>
    <cellStyle name="Comma 2 2 4 6 5 2 2" xfId="27228" xr:uid="{8B460EC1-0688-401F-A08E-5550B3A0A046}"/>
    <cellStyle name="Comma 2 2 4 6 5 3" xfId="19548" xr:uid="{B2E54049-12AC-403E-AAD0-0292743AB437}"/>
    <cellStyle name="Comma 2 2 4 6 6" xfId="8028" xr:uid="{8B2598AD-6D3B-4162-A1AE-B8B0F289102F}"/>
    <cellStyle name="Comma 2 2 4 6 6 2" xfId="23388" xr:uid="{681D8ECA-C55C-4DD0-B498-EA0D5A36C81D}"/>
    <cellStyle name="Comma 2 2 4 6 7" xfId="15708" xr:uid="{8A81F463-3E28-451A-85A9-7084330E99CF}"/>
    <cellStyle name="Comma 2 2 4 7" xfId="588" xr:uid="{ADDCCBC9-C33A-4C7D-95FA-EBBAC5D26146}"/>
    <cellStyle name="Comma 2 2 4 7 2" xfId="1548" xr:uid="{5E2A63BE-4B48-4CCB-88A8-95C4E62DDF4A}"/>
    <cellStyle name="Comma 2 2 4 7 2 2" xfId="3468" xr:uid="{50A61046-8EA8-43A2-89C4-049EB855B648}"/>
    <cellStyle name="Comma 2 2 4 7 2 2 2" xfId="7308" xr:uid="{12855E9A-D7A0-47CC-B314-6EFF6DED27A4}"/>
    <cellStyle name="Comma 2 2 4 7 2 2 2 2" xfId="14988" xr:uid="{D552E0E1-2E8D-4050-AC34-E2544AF032EF}"/>
    <cellStyle name="Comma 2 2 4 7 2 2 2 2 2" xfId="30348" xr:uid="{D1B368BA-33AA-42BE-A326-1CA771B69618}"/>
    <cellStyle name="Comma 2 2 4 7 2 2 2 3" xfId="22668" xr:uid="{55D203C2-6260-43BD-AD06-697682002F9B}"/>
    <cellStyle name="Comma 2 2 4 7 2 2 3" xfId="11148" xr:uid="{BE06EF4F-1FE4-473D-A8CF-6A93CF7805ED}"/>
    <cellStyle name="Comma 2 2 4 7 2 2 3 2" xfId="26508" xr:uid="{36D1DDA1-769C-4D43-8CEB-E4ADB09E58BB}"/>
    <cellStyle name="Comma 2 2 4 7 2 2 4" xfId="18828" xr:uid="{29702A7A-1BD1-46A3-8898-2F10110B8451}"/>
    <cellStyle name="Comma 2 2 4 7 2 3" xfId="5388" xr:uid="{D7937901-D018-4D3F-8D36-DE31BFDEE81A}"/>
    <cellStyle name="Comma 2 2 4 7 2 3 2" xfId="13068" xr:uid="{228B8754-834C-4E1F-B094-81082B5F4EBB}"/>
    <cellStyle name="Comma 2 2 4 7 2 3 2 2" xfId="28428" xr:uid="{0B9A069B-44CB-4DCB-B80E-AD2CDAD5C414}"/>
    <cellStyle name="Comma 2 2 4 7 2 3 3" xfId="20748" xr:uid="{58B48C4D-6332-4FA9-BB8A-CD876D6C99E5}"/>
    <cellStyle name="Comma 2 2 4 7 2 4" xfId="9228" xr:uid="{F3961DA7-FA23-4289-9F73-4F2909428C95}"/>
    <cellStyle name="Comma 2 2 4 7 2 4 2" xfId="24588" xr:uid="{657D570E-325C-48B3-A083-71CA283DBB39}"/>
    <cellStyle name="Comma 2 2 4 7 2 5" xfId="16908" xr:uid="{2BC9867C-CFE7-49AD-9506-F98EFF47912D}"/>
    <cellStyle name="Comma 2 2 4 7 3" xfId="2508" xr:uid="{AE309FEF-757B-40C0-BAD0-A7F0221BAF48}"/>
    <cellStyle name="Comma 2 2 4 7 3 2" xfId="6348" xr:uid="{9AD0FDC5-1D4E-434D-B721-A30C0F8BEC2E}"/>
    <cellStyle name="Comma 2 2 4 7 3 2 2" xfId="14028" xr:uid="{69ADCD04-E39B-4B2A-83AF-5822319DBFAE}"/>
    <cellStyle name="Comma 2 2 4 7 3 2 2 2" xfId="29388" xr:uid="{60A8044D-9F84-4DBB-ACDA-2D55C8CD4CC1}"/>
    <cellStyle name="Comma 2 2 4 7 3 2 3" xfId="21708" xr:uid="{12FD4BDB-4AD0-4590-BA7B-1B4499884DDD}"/>
    <cellStyle name="Comma 2 2 4 7 3 3" xfId="10188" xr:uid="{B8AE663A-9392-4941-91EB-9403646A7D51}"/>
    <cellStyle name="Comma 2 2 4 7 3 3 2" xfId="25548" xr:uid="{945CC6F0-DE44-4A4B-9B91-D742581AE090}"/>
    <cellStyle name="Comma 2 2 4 7 3 4" xfId="17868" xr:uid="{F844CAAD-8A3F-4311-88D5-6618E988A3FE}"/>
    <cellStyle name="Comma 2 2 4 7 4" xfId="4428" xr:uid="{55A5150B-D866-44F1-8F9F-670B7615A544}"/>
    <cellStyle name="Comma 2 2 4 7 4 2" xfId="12108" xr:uid="{3DCF4BFD-3CE9-44CB-94F1-ED161AC1E15E}"/>
    <cellStyle name="Comma 2 2 4 7 4 2 2" xfId="27468" xr:uid="{0542FF84-A3A7-4362-A9EB-5BBD4F046707}"/>
    <cellStyle name="Comma 2 2 4 7 4 3" xfId="19788" xr:uid="{F8986395-3A37-4C99-B0D6-988EB63F83FB}"/>
    <cellStyle name="Comma 2 2 4 7 5" xfId="8268" xr:uid="{D0F1093E-1F7E-4FF1-9C33-6512370E4D8B}"/>
    <cellStyle name="Comma 2 2 4 7 5 2" xfId="23628" xr:uid="{3CE9E074-6ECC-4549-AC97-3B3AECFC5B7F}"/>
    <cellStyle name="Comma 2 2 4 7 6" xfId="15948" xr:uid="{D7D89DE9-022D-4F36-AA9F-CDE38B2EBFB4}"/>
    <cellStyle name="Comma 2 2 4 8" xfId="1068" xr:uid="{79FD1A4A-6A3B-435C-8368-11D0301257C5}"/>
    <cellStyle name="Comma 2 2 4 8 2" xfId="2988" xr:uid="{BB29C094-2966-4EB0-B113-D24FA13A6F47}"/>
    <cellStyle name="Comma 2 2 4 8 2 2" xfId="6828" xr:uid="{27A0FA61-E8CE-4320-B1B8-4C323F9B7315}"/>
    <cellStyle name="Comma 2 2 4 8 2 2 2" xfId="14508" xr:uid="{22C58451-375F-4597-B297-5BC1BB1098E2}"/>
    <cellStyle name="Comma 2 2 4 8 2 2 2 2" xfId="29868" xr:uid="{113B333B-9744-4B23-8890-2BD830732934}"/>
    <cellStyle name="Comma 2 2 4 8 2 2 3" xfId="22188" xr:uid="{6F6D4E7B-6F5B-457C-A0D5-669F8B3B1C23}"/>
    <cellStyle name="Comma 2 2 4 8 2 3" xfId="10668" xr:uid="{D62152AA-4690-4F21-9B0E-8F50A938DE8D}"/>
    <cellStyle name="Comma 2 2 4 8 2 3 2" xfId="26028" xr:uid="{96C42D60-DB73-44EC-831A-4FB12904F8ED}"/>
    <cellStyle name="Comma 2 2 4 8 2 4" xfId="18348" xr:uid="{737FD23F-269C-42ED-A1A2-EE8A08E3E96C}"/>
    <cellStyle name="Comma 2 2 4 8 3" xfId="4908" xr:uid="{CDE38F91-B69F-485D-8C6B-867B5CBAE081}"/>
    <cellStyle name="Comma 2 2 4 8 3 2" xfId="12588" xr:uid="{78431156-1696-4D24-884D-5FD9393DF1D0}"/>
    <cellStyle name="Comma 2 2 4 8 3 2 2" xfId="27948" xr:uid="{A3F4E1B7-BAE1-474A-98A1-D8046559722B}"/>
    <cellStyle name="Comma 2 2 4 8 3 3" xfId="20268" xr:uid="{F3F88FB7-82A0-4CC1-95EB-E33A8E5755C4}"/>
    <cellStyle name="Comma 2 2 4 8 4" xfId="8748" xr:uid="{C609EE68-B313-49DC-A44F-646067EB4F7E}"/>
    <cellStyle name="Comma 2 2 4 8 4 2" xfId="24108" xr:uid="{F53E2C1F-1966-4E11-848B-4079F20294CB}"/>
    <cellStyle name="Comma 2 2 4 8 5" xfId="16428" xr:uid="{8378FA32-7B79-4075-B1E2-0B3BD9A03A98}"/>
    <cellStyle name="Comma 2 2 4 9" xfId="2028" xr:uid="{DFD669FA-6769-4A8C-8B47-488A77C111E3}"/>
    <cellStyle name="Comma 2 2 4 9 2" xfId="5868" xr:uid="{C2680938-6B4E-4E4F-825C-D8C698BE3531}"/>
    <cellStyle name="Comma 2 2 4 9 2 2" xfId="13548" xr:uid="{4C77CFD3-BD33-4C80-A682-DB846E5FCC17}"/>
    <cellStyle name="Comma 2 2 4 9 2 2 2" xfId="28908" xr:uid="{B8B57646-98D2-49C5-AC84-6C2CCD49FD1A}"/>
    <cellStyle name="Comma 2 2 4 9 2 3" xfId="21228" xr:uid="{1EB3E12B-ABE2-4D51-9715-5A261F77217E}"/>
    <cellStyle name="Comma 2 2 4 9 3" xfId="9708" xr:uid="{9EFF8BE7-96DB-424A-A800-DDC58E3BB0CD}"/>
    <cellStyle name="Comma 2 2 4 9 3 2" xfId="25068" xr:uid="{4A6E2008-BD94-44D3-BC60-1BBB82C9F68C}"/>
    <cellStyle name="Comma 2 2 4 9 4" xfId="17388" xr:uid="{B0419ABF-582E-411B-A516-B73BE8947D66}"/>
    <cellStyle name="Comma 2 2 5" xfId="113" xr:uid="{1961ED9A-D8A6-405A-8AD4-A7C9268D74A7}"/>
    <cellStyle name="Comma 2 2 5 10" xfId="7793" xr:uid="{438E9C30-2FAF-468A-A4AE-BA1065ABF894}"/>
    <cellStyle name="Comma 2 2 5 10 2" xfId="23153" xr:uid="{3D98F9DA-430A-4F47-987C-6DF33F4CAB2B}"/>
    <cellStyle name="Comma 2 2 5 11" xfId="15473" xr:uid="{7A9F36E9-4A8F-4CBF-B54E-646D78EF13A2}"/>
    <cellStyle name="Comma 2 2 5 2" xfId="143" xr:uid="{A92C92CE-D3F7-4ACB-8552-7175A3B506D2}"/>
    <cellStyle name="Comma 2 2 5 2 10" xfId="15503" xr:uid="{D2042827-6A8A-49A4-AE7C-BB9DBF2BDA6F}"/>
    <cellStyle name="Comma 2 2 5 2 2" xfId="203" xr:uid="{F7AAAF81-4F12-4190-BD4C-CDBA3199C77E}"/>
    <cellStyle name="Comma 2 2 5 2 2 2" xfId="323" xr:uid="{D31337F0-1B6F-4A36-82DB-9284A58853D2}"/>
    <cellStyle name="Comma 2 2 5 2 2 2 2" xfId="563" xr:uid="{44742E3D-6B03-4509-ADE6-FA928EB33266}"/>
    <cellStyle name="Comma 2 2 5 2 2 2 2 2" xfId="1043" xr:uid="{2A2AA608-A770-4C8A-98BB-DD2E59527C33}"/>
    <cellStyle name="Comma 2 2 5 2 2 2 2 2 2" xfId="2003" xr:uid="{C20AD3CC-256E-4A1A-B304-05982889F954}"/>
    <cellStyle name="Comma 2 2 5 2 2 2 2 2 2 2" xfId="3923" xr:uid="{C24B7B36-3292-4E57-B6D9-BA2EFD8E0A0A}"/>
    <cellStyle name="Comma 2 2 5 2 2 2 2 2 2 2 2" xfId="7763" xr:uid="{EA0A6C8A-C453-4872-BD4C-D82419DB8A8A}"/>
    <cellStyle name="Comma 2 2 5 2 2 2 2 2 2 2 2 2" xfId="15443" xr:uid="{CB6C59F4-BBF4-42FD-97E6-4ADBE31455F9}"/>
    <cellStyle name="Comma 2 2 5 2 2 2 2 2 2 2 2 2 2" xfId="30803" xr:uid="{42D2CFB2-1FCB-4BD6-912C-461A662EE9C0}"/>
    <cellStyle name="Comma 2 2 5 2 2 2 2 2 2 2 2 3" xfId="23123" xr:uid="{8CE874AF-11BC-49DA-B2AC-B23E69F7978F}"/>
    <cellStyle name="Comma 2 2 5 2 2 2 2 2 2 2 3" xfId="11603" xr:uid="{E97C6BCA-F06D-4059-9346-9A1403DC05EF}"/>
    <cellStyle name="Comma 2 2 5 2 2 2 2 2 2 2 3 2" xfId="26963" xr:uid="{EFC010C3-F76F-4DF5-A225-8E16E0E82C2C}"/>
    <cellStyle name="Comma 2 2 5 2 2 2 2 2 2 2 4" xfId="19283" xr:uid="{96F81944-C892-4B80-A785-E679CCBAE1C8}"/>
    <cellStyle name="Comma 2 2 5 2 2 2 2 2 2 3" xfId="5843" xr:uid="{05E68135-A08A-44C8-9B12-F555B027CB55}"/>
    <cellStyle name="Comma 2 2 5 2 2 2 2 2 2 3 2" xfId="13523" xr:uid="{04CF3DA2-13FB-41F5-A9D0-A7856EBFE409}"/>
    <cellStyle name="Comma 2 2 5 2 2 2 2 2 2 3 2 2" xfId="28883" xr:uid="{7312667D-11EC-4127-B795-42C0E3DFEAF1}"/>
    <cellStyle name="Comma 2 2 5 2 2 2 2 2 2 3 3" xfId="21203" xr:uid="{79CB593A-35E7-4ECD-B97C-AFD8EDF512AF}"/>
    <cellStyle name="Comma 2 2 5 2 2 2 2 2 2 4" xfId="9683" xr:uid="{E569EF36-84F8-4248-BB48-B26F4F3497FF}"/>
    <cellStyle name="Comma 2 2 5 2 2 2 2 2 2 4 2" xfId="25043" xr:uid="{DA9A2038-239F-49BD-926E-193CA2423886}"/>
    <cellStyle name="Comma 2 2 5 2 2 2 2 2 2 5" xfId="17363" xr:uid="{B4297657-E0BB-4A10-85F2-D3889701D0AA}"/>
    <cellStyle name="Comma 2 2 5 2 2 2 2 2 3" xfId="2963" xr:uid="{02B04A51-5A8F-4109-B269-E27E6C3AAA14}"/>
    <cellStyle name="Comma 2 2 5 2 2 2 2 2 3 2" xfId="6803" xr:uid="{54EF96F2-9388-494B-9B9B-53740F199F16}"/>
    <cellStyle name="Comma 2 2 5 2 2 2 2 2 3 2 2" xfId="14483" xr:uid="{9F6157C5-2FBA-4516-A550-0CEE21F765A7}"/>
    <cellStyle name="Comma 2 2 5 2 2 2 2 2 3 2 2 2" xfId="29843" xr:uid="{AA05A401-F39E-41B9-B5A4-176083BB3DCC}"/>
    <cellStyle name="Comma 2 2 5 2 2 2 2 2 3 2 3" xfId="22163" xr:uid="{1F300EE0-EDA1-4D69-97ED-4296D2E72148}"/>
    <cellStyle name="Comma 2 2 5 2 2 2 2 2 3 3" xfId="10643" xr:uid="{872039BC-57C3-46D5-A298-01AF78954CAB}"/>
    <cellStyle name="Comma 2 2 5 2 2 2 2 2 3 3 2" xfId="26003" xr:uid="{D024352C-119A-48F5-8FBA-ECA6D756EE2C}"/>
    <cellStyle name="Comma 2 2 5 2 2 2 2 2 3 4" xfId="18323" xr:uid="{1C7A7551-5A7C-4549-BB58-8D8D3248EA31}"/>
    <cellStyle name="Comma 2 2 5 2 2 2 2 2 4" xfId="4883" xr:uid="{4346219C-F033-4140-89B3-5AD808386A39}"/>
    <cellStyle name="Comma 2 2 5 2 2 2 2 2 4 2" xfId="12563" xr:uid="{9C888CD8-3DDA-41F3-9A95-5B743E08C6E2}"/>
    <cellStyle name="Comma 2 2 5 2 2 2 2 2 4 2 2" xfId="27923" xr:uid="{5BFD8806-A304-45E3-9051-81EA4C7036DB}"/>
    <cellStyle name="Comma 2 2 5 2 2 2 2 2 4 3" xfId="20243" xr:uid="{352C9B54-80D9-436A-9547-7625F0F80ECC}"/>
    <cellStyle name="Comma 2 2 5 2 2 2 2 2 5" xfId="8723" xr:uid="{1200B459-73CF-405F-91E9-C8E2DC12EDAE}"/>
    <cellStyle name="Comma 2 2 5 2 2 2 2 2 5 2" xfId="24083" xr:uid="{62F36BAA-E691-4446-9D33-4B6401183829}"/>
    <cellStyle name="Comma 2 2 5 2 2 2 2 2 6" xfId="16403" xr:uid="{1841E8B2-ABBC-4830-80D4-BB776731A82D}"/>
    <cellStyle name="Comma 2 2 5 2 2 2 2 3" xfId="1523" xr:uid="{231911D3-D6BB-442B-9D0D-BC13597784F2}"/>
    <cellStyle name="Comma 2 2 5 2 2 2 2 3 2" xfId="3443" xr:uid="{B7E3C454-6F3C-40FF-8771-EA01F20FDD0A}"/>
    <cellStyle name="Comma 2 2 5 2 2 2 2 3 2 2" xfId="7283" xr:uid="{98B9A110-5765-4AAE-879B-07C81B53F5C5}"/>
    <cellStyle name="Comma 2 2 5 2 2 2 2 3 2 2 2" xfId="14963" xr:uid="{7689836F-0613-4D2F-8F16-C19D587D6D22}"/>
    <cellStyle name="Comma 2 2 5 2 2 2 2 3 2 2 2 2" xfId="30323" xr:uid="{B3A1010E-1951-47ED-B1A7-4BCAFA26EA36}"/>
    <cellStyle name="Comma 2 2 5 2 2 2 2 3 2 2 3" xfId="22643" xr:uid="{6ECBE704-7B59-4398-958B-565D58C1528C}"/>
    <cellStyle name="Comma 2 2 5 2 2 2 2 3 2 3" xfId="11123" xr:uid="{42CF7F61-956E-4964-8464-804C128CFD1A}"/>
    <cellStyle name="Comma 2 2 5 2 2 2 2 3 2 3 2" xfId="26483" xr:uid="{0423CD99-F7FE-4AFF-867F-6F388AA49470}"/>
    <cellStyle name="Comma 2 2 5 2 2 2 2 3 2 4" xfId="18803" xr:uid="{1BAD563E-B967-4958-A1B5-DEFCF0AD00E6}"/>
    <cellStyle name="Comma 2 2 5 2 2 2 2 3 3" xfId="5363" xr:uid="{69E72438-DBC7-4601-B2AB-D793E2C31CA4}"/>
    <cellStyle name="Comma 2 2 5 2 2 2 2 3 3 2" xfId="13043" xr:uid="{883DB3C0-FA9E-408E-8DBB-3E7A753B36D4}"/>
    <cellStyle name="Comma 2 2 5 2 2 2 2 3 3 2 2" xfId="28403" xr:uid="{978CFDD8-53FF-4703-8D7A-98EEBBA220CD}"/>
    <cellStyle name="Comma 2 2 5 2 2 2 2 3 3 3" xfId="20723" xr:uid="{FDFC8E9E-5952-46EA-8870-74A942822E04}"/>
    <cellStyle name="Comma 2 2 5 2 2 2 2 3 4" xfId="9203" xr:uid="{4134187C-AB07-4924-B70B-A42CBF7B94E3}"/>
    <cellStyle name="Comma 2 2 5 2 2 2 2 3 4 2" xfId="24563" xr:uid="{578DBFFA-814F-415C-938E-D5EA6C7188A4}"/>
    <cellStyle name="Comma 2 2 5 2 2 2 2 3 5" xfId="16883" xr:uid="{9079FD64-DF51-4771-A08B-5D331886AAF8}"/>
    <cellStyle name="Comma 2 2 5 2 2 2 2 4" xfId="2483" xr:uid="{44409D38-3169-49D0-9150-977B037BDDB5}"/>
    <cellStyle name="Comma 2 2 5 2 2 2 2 4 2" xfId="6323" xr:uid="{A5383A59-7E71-4527-ABCA-1550E4CDAFDD}"/>
    <cellStyle name="Comma 2 2 5 2 2 2 2 4 2 2" xfId="14003" xr:uid="{C8F9E9F7-A1AC-4EDF-8CEB-512EB5B67C88}"/>
    <cellStyle name="Comma 2 2 5 2 2 2 2 4 2 2 2" xfId="29363" xr:uid="{2C54F70C-D062-49D3-8EDA-021E03A37A97}"/>
    <cellStyle name="Comma 2 2 5 2 2 2 2 4 2 3" xfId="21683" xr:uid="{8DED6CF9-9F43-4BF5-9E20-E4D3F070C2E7}"/>
    <cellStyle name="Comma 2 2 5 2 2 2 2 4 3" xfId="10163" xr:uid="{9F4292B2-4FB3-4AEA-BDDA-2A3609A36039}"/>
    <cellStyle name="Comma 2 2 5 2 2 2 2 4 3 2" xfId="25523" xr:uid="{1BCCEACB-82D4-47B2-BF04-1481E966A703}"/>
    <cellStyle name="Comma 2 2 5 2 2 2 2 4 4" xfId="17843" xr:uid="{6F4CE094-10E5-49BA-9928-2BD718034416}"/>
    <cellStyle name="Comma 2 2 5 2 2 2 2 5" xfId="4403" xr:uid="{38C514C7-8218-4CEC-8078-71425CC752B1}"/>
    <cellStyle name="Comma 2 2 5 2 2 2 2 5 2" xfId="12083" xr:uid="{075CE6AB-A90C-4C16-A99B-14372A291A4F}"/>
    <cellStyle name="Comma 2 2 5 2 2 2 2 5 2 2" xfId="27443" xr:uid="{1BD7B9CC-C1BE-4814-A5E7-F4102857A57B}"/>
    <cellStyle name="Comma 2 2 5 2 2 2 2 5 3" xfId="19763" xr:uid="{7C1A88E2-6D9E-405D-9192-10B4673237EA}"/>
    <cellStyle name="Comma 2 2 5 2 2 2 2 6" xfId="8243" xr:uid="{281CB926-48A5-422A-A231-CB57A5640BA4}"/>
    <cellStyle name="Comma 2 2 5 2 2 2 2 6 2" xfId="23603" xr:uid="{3CD885DA-F320-4A29-9C33-8027C747224E}"/>
    <cellStyle name="Comma 2 2 5 2 2 2 2 7" xfId="15923" xr:uid="{FB4DD7BB-DC0F-4A15-B220-7FC0C74D0190}"/>
    <cellStyle name="Comma 2 2 5 2 2 2 3" xfId="803" xr:uid="{EF164ABD-3C90-4632-969D-6B5845A31FC8}"/>
    <cellStyle name="Comma 2 2 5 2 2 2 3 2" xfId="1763" xr:uid="{6F9EEFEF-5F02-4BDF-8BEB-6F9A151791F6}"/>
    <cellStyle name="Comma 2 2 5 2 2 2 3 2 2" xfId="3683" xr:uid="{28601880-1790-427F-9C11-CF190F166311}"/>
    <cellStyle name="Comma 2 2 5 2 2 2 3 2 2 2" xfId="7523" xr:uid="{9CD44E8E-0A1B-4785-8152-AB4D3499AB47}"/>
    <cellStyle name="Comma 2 2 5 2 2 2 3 2 2 2 2" xfId="15203" xr:uid="{A642BE25-E83F-44F8-AF87-69A90634B6CF}"/>
    <cellStyle name="Comma 2 2 5 2 2 2 3 2 2 2 2 2" xfId="30563" xr:uid="{FAE4AE20-DD48-4E48-9625-B6380F75C04D}"/>
    <cellStyle name="Comma 2 2 5 2 2 2 3 2 2 2 3" xfId="22883" xr:uid="{09175B0A-6863-4B62-8B06-752E167757D7}"/>
    <cellStyle name="Comma 2 2 5 2 2 2 3 2 2 3" xfId="11363" xr:uid="{9F898CA0-6A6D-4FC4-BC1F-64EEE7DB3926}"/>
    <cellStyle name="Comma 2 2 5 2 2 2 3 2 2 3 2" xfId="26723" xr:uid="{F43F5DF2-5E25-4283-ACCB-3AA17443AE69}"/>
    <cellStyle name="Comma 2 2 5 2 2 2 3 2 2 4" xfId="19043" xr:uid="{A32A139A-1886-4867-B30B-0CF7DA2E3924}"/>
    <cellStyle name="Comma 2 2 5 2 2 2 3 2 3" xfId="5603" xr:uid="{70A800A0-A2C9-451C-BB5C-EA8B6283D127}"/>
    <cellStyle name="Comma 2 2 5 2 2 2 3 2 3 2" xfId="13283" xr:uid="{A114D31A-E028-4C07-8B65-3EE051A5E119}"/>
    <cellStyle name="Comma 2 2 5 2 2 2 3 2 3 2 2" xfId="28643" xr:uid="{62AB60B9-AA9B-4C8C-9262-4AC9374DBB8F}"/>
    <cellStyle name="Comma 2 2 5 2 2 2 3 2 3 3" xfId="20963" xr:uid="{40C92998-3BCF-44E3-BD6B-F0FE7E9CAA47}"/>
    <cellStyle name="Comma 2 2 5 2 2 2 3 2 4" xfId="9443" xr:uid="{87985846-37E9-4D22-9B8C-39F3C580680D}"/>
    <cellStyle name="Comma 2 2 5 2 2 2 3 2 4 2" xfId="24803" xr:uid="{8A884014-581C-4DBD-A114-319D0072E489}"/>
    <cellStyle name="Comma 2 2 5 2 2 2 3 2 5" xfId="17123" xr:uid="{5AF19070-1DBA-44A3-A62F-A27909742542}"/>
    <cellStyle name="Comma 2 2 5 2 2 2 3 3" xfId="2723" xr:uid="{47C52B75-3C8A-4408-BC76-9E5166736167}"/>
    <cellStyle name="Comma 2 2 5 2 2 2 3 3 2" xfId="6563" xr:uid="{A16E91E3-6465-4DC4-BA09-D4F170E97A1C}"/>
    <cellStyle name="Comma 2 2 5 2 2 2 3 3 2 2" xfId="14243" xr:uid="{81A06B1B-C960-4E7B-807E-9153945A9541}"/>
    <cellStyle name="Comma 2 2 5 2 2 2 3 3 2 2 2" xfId="29603" xr:uid="{B5E2634F-3318-4D49-B510-3067EB0F2803}"/>
    <cellStyle name="Comma 2 2 5 2 2 2 3 3 2 3" xfId="21923" xr:uid="{C37686FA-82DE-4C92-B19A-F038B0AF8A49}"/>
    <cellStyle name="Comma 2 2 5 2 2 2 3 3 3" xfId="10403" xr:uid="{16D9F5F7-958D-4AC2-9C24-21345FE4D06C}"/>
    <cellStyle name="Comma 2 2 5 2 2 2 3 3 3 2" xfId="25763" xr:uid="{1793AC1B-D438-4687-B9C2-21C719F60798}"/>
    <cellStyle name="Comma 2 2 5 2 2 2 3 3 4" xfId="18083" xr:uid="{C8468E1F-EF3C-497E-84A0-EED09F117367}"/>
    <cellStyle name="Comma 2 2 5 2 2 2 3 4" xfId="4643" xr:uid="{80A78B80-CEE6-45D1-B2C6-0CA6A91593A5}"/>
    <cellStyle name="Comma 2 2 5 2 2 2 3 4 2" xfId="12323" xr:uid="{B4CA6590-B981-4AA8-8E50-9E4C53A51AA2}"/>
    <cellStyle name="Comma 2 2 5 2 2 2 3 4 2 2" xfId="27683" xr:uid="{544D6AC1-A653-4E80-9118-F0143C75E605}"/>
    <cellStyle name="Comma 2 2 5 2 2 2 3 4 3" xfId="20003" xr:uid="{6051DFD8-27F0-46A0-B7FF-E37E9C1363FC}"/>
    <cellStyle name="Comma 2 2 5 2 2 2 3 5" xfId="8483" xr:uid="{63D3607F-B492-450C-87D5-BAE42CFF2C5F}"/>
    <cellStyle name="Comma 2 2 5 2 2 2 3 5 2" xfId="23843" xr:uid="{84F34E6C-1ABF-4AB5-8A89-B2E47100820F}"/>
    <cellStyle name="Comma 2 2 5 2 2 2 3 6" xfId="16163" xr:uid="{E5470786-EACB-4B82-A536-1D33C4C430BA}"/>
    <cellStyle name="Comma 2 2 5 2 2 2 4" xfId="1283" xr:uid="{C95D1543-A9D2-4D9A-8A7C-4091DBF6B6A1}"/>
    <cellStyle name="Comma 2 2 5 2 2 2 4 2" xfId="3203" xr:uid="{ED446539-B6D9-49DF-9117-3962DABF5EA9}"/>
    <cellStyle name="Comma 2 2 5 2 2 2 4 2 2" xfId="7043" xr:uid="{06EA239C-88DE-41DC-AAB3-F3FDCBEA8AB7}"/>
    <cellStyle name="Comma 2 2 5 2 2 2 4 2 2 2" xfId="14723" xr:uid="{627916DA-F6F1-4386-9D1F-A52E57DDAD26}"/>
    <cellStyle name="Comma 2 2 5 2 2 2 4 2 2 2 2" xfId="30083" xr:uid="{B688FCD1-DD4E-433A-9FBA-A58BDF027CFB}"/>
    <cellStyle name="Comma 2 2 5 2 2 2 4 2 2 3" xfId="22403" xr:uid="{55A1524B-B471-41FB-857F-A363785A603B}"/>
    <cellStyle name="Comma 2 2 5 2 2 2 4 2 3" xfId="10883" xr:uid="{F49A8B15-4D6C-474B-B57B-0FEF4C7FFD08}"/>
    <cellStyle name="Comma 2 2 5 2 2 2 4 2 3 2" xfId="26243" xr:uid="{1DCF6FBC-BEF5-42B6-B1BB-1D3C89D56349}"/>
    <cellStyle name="Comma 2 2 5 2 2 2 4 2 4" xfId="18563" xr:uid="{AFC19CCD-C939-4730-92BD-C5AB69DF9E77}"/>
    <cellStyle name="Comma 2 2 5 2 2 2 4 3" xfId="5123" xr:uid="{B717BF43-4DD0-401A-B247-1A30E8E1C975}"/>
    <cellStyle name="Comma 2 2 5 2 2 2 4 3 2" xfId="12803" xr:uid="{727C45FA-7F56-444C-96FB-0E271E2DDD37}"/>
    <cellStyle name="Comma 2 2 5 2 2 2 4 3 2 2" xfId="28163" xr:uid="{00AC16D3-5C4C-4F5F-8674-D46B1CBEF454}"/>
    <cellStyle name="Comma 2 2 5 2 2 2 4 3 3" xfId="20483" xr:uid="{7A8CA7A6-FB18-47DD-AF82-5D672CFC9C1F}"/>
    <cellStyle name="Comma 2 2 5 2 2 2 4 4" xfId="8963" xr:uid="{108111B1-6015-43F4-9512-81DD16238A8E}"/>
    <cellStyle name="Comma 2 2 5 2 2 2 4 4 2" xfId="24323" xr:uid="{F7C1BDEF-1E9E-4CF2-9885-5CCDCCFF21F4}"/>
    <cellStyle name="Comma 2 2 5 2 2 2 4 5" xfId="16643" xr:uid="{F45FA324-0BC8-460F-98B5-C7EAD64B40AB}"/>
    <cellStyle name="Comma 2 2 5 2 2 2 5" xfId="2243" xr:uid="{29108D78-CC7D-40A9-A6B0-F8F014AF5171}"/>
    <cellStyle name="Comma 2 2 5 2 2 2 5 2" xfId="6083" xr:uid="{38DD9C3D-2708-4991-A868-CAABBB324A72}"/>
    <cellStyle name="Comma 2 2 5 2 2 2 5 2 2" xfId="13763" xr:uid="{BCFF7E04-6513-4EB1-A37A-538BCCC051E6}"/>
    <cellStyle name="Comma 2 2 5 2 2 2 5 2 2 2" xfId="29123" xr:uid="{3B0831BD-2A0B-40CA-9353-478D03A9A9C2}"/>
    <cellStyle name="Comma 2 2 5 2 2 2 5 2 3" xfId="21443" xr:uid="{4F7DBB32-4689-4E3F-996F-97A2825E13F7}"/>
    <cellStyle name="Comma 2 2 5 2 2 2 5 3" xfId="9923" xr:uid="{8A5E5F7B-EE0B-4D73-B4C0-A5873E6D2288}"/>
    <cellStyle name="Comma 2 2 5 2 2 2 5 3 2" xfId="25283" xr:uid="{16C1E009-3774-4C4C-8053-96C60EC2E758}"/>
    <cellStyle name="Comma 2 2 5 2 2 2 5 4" xfId="17603" xr:uid="{F01C953F-0B4F-42EF-8477-D773CCA46F6F}"/>
    <cellStyle name="Comma 2 2 5 2 2 2 6" xfId="4163" xr:uid="{57660301-C74F-45E1-9074-8F8B801D5CC7}"/>
    <cellStyle name="Comma 2 2 5 2 2 2 6 2" xfId="11843" xr:uid="{3B7432D0-5236-405A-A0AD-EB0BF4E90315}"/>
    <cellStyle name="Comma 2 2 5 2 2 2 6 2 2" xfId="27203" xr:uid="{98E6EC0D-1EE6-4160-89E7-457A04D8F748}"/>
    <cellStyle name="Comma 2 2 5 2 2 2 6 3" xfId="19523" xr:uid="{E98D0619-B442-495E-822A-EE58F176E990}"/>
    <cellStyle name="Comma 2 2 5 2 2 2 7" xfId="8003" xr:uid="{C650E8AB-CA46-4F51-BF23-C5D1C5ECE933}"/>
    <cellStyle name="Comma 2 2 5 2 2 2 7 2" xfId="23363" xr:uid="{070718C1-F1E5-4B37-9428-43B5AB2196A7}"/>
    <cellStyle name="Comma 2 2 5 2 2 2 8" xfId="15683" xr:uid="{144168EC-BD82-4E5A-B9D3-7A616876B26A}"/>
    <cellStyle name="Comma 2 2 5 2 2 3" xfId="443" xr:uid="{1868C883-486C-4365-924B-8584E02D7349}"/>
    <cellStyle name="Comma 2 2 5 2 2 3 2" xfId="923" xr:uid="{A8520D08-BDA1-4087-8922-5052F6137ABB}"/>
    <cellStyle name="Comma 2 2 5 2 2 3 2 2" xfId="1883" xr:uid="{05706031-44F2-4D4D-8C52-8DF5AEDC1BE1}"/>
    <cellStyle name="Comma 2 2 5 2 2 3 2 2 2" xfId="3803" xr:uid="{E393486F-C1B0-4386-B719-99E6A330214B}"/>
    <cellStyle name="Comma 2 2 5 2 2 3 2 2 2 2" xfId="7643" xr:uid="{DAF3EA9A-5DA7-4434-8D92-9C9E4D3FFC28}"/>
    <cellStyle name="Comma 2 2 5 2 2 3 2 2 2 2 2" xfId="15323" xr:uid="{EE9CB5C5-8F44-4C5F-A8E5-DD9860EC1B98}"/>
    <cellStyle name="Comma 2 2 5 2 2 3 2 2 2 2 2 2" xfId="30683" xr:uid="{45FE9388-382F-4025-9E3A-B9CAA3554F5E}"/>
    <cellStyle name="Comma 2 2 5 2 2 3 2 2 2 2 3" xfId="23003" xr:uid="{4EE375DF-F8A4-4FD6-8BB0-2CB4E75B71F1}"/>
    <cellStyle name="Comma 2 2 5 2 2 3 2 2 2 3" xfId="11483" xr:uid="{62F67953-1B4E-4E00-9A66-13672F948E99}"/>
    <cellStyle name="Comma 2 2 5 2 2 3 2 2 2 3 2" xfId="26843" xr:uid="{8CF103AF-3865-43D6-8DB0-A8A9C663115C}"/>
    <cellStyle name="Comma 2 2 5 2 2 3 2 2 2 4" xfId="19163" xr:uid="{6B9650AD-CEEE-41A9-825F-F9C2143F38D2}"/>
    <cellStyle name="Comma 2 2 5 2 2 3 2 2 3" xfId="5723" xr:uid="{C6CB8720-B766-43D0-AC8D-2D5CE48C438B}"/>
    <cellStyle name="Comma 2 2 5 2 2 3 2 2 3 2" xfId="13403" xr:uid="{A508480B-3B48-42EC-A836-07E07D9B80C1}"/>
    <cellStyle name="Comma 2 2 5 2 2 3 2 2 3 2 2" xfId="28763" xr:uid="{4119F7F9-E920-425D-8050-C8E0F615B1F6}"/>
    <cellStyle name="Comma 2 2 5 2 2 3 2 2 3 3" xfId="21083" xr:uid="{CA95E4B4-5A47-418D-994B-0B8A780A2F58}"/>
    <cellStyle name="Comma 2 2 5 2 2 3 2 2 4" xfId="9563" xr:uid="{60F04AFC-9F52-4F52-9ACA-8BA254F38734}"/>
    <cellStyle name="Comma 2 2 5 2 2 3 2 2 4 2" xfId="24923" xr:uid="{586B8FB9-6EE9-43BD-8B6E-35622D1B1B89}"/>
    <cellStyle name="Comma 2 2 5 2 2 3 2 2 5" xfId="17243" xr:uid="{2EF5482B-8CF9-4CF4-990E-0956AD5F10C2}"/>
    <cellStyle name="Comma 2 2 5 2 2 3 2 3" xfId="2843" xr:uid="{E4E046CF-2CE6-4FF5-AB57-3730DB82CE0F}"/>
    <cellStyle name="Comma 2 2 5 2 2 3 2 3 2" xfId="6683" xr:uid="{1055CF4B-5922-4F77-9DD4-D22AEDAF1E94}"/>
    <cellStyle name="Comma 2 2 5 2 2 3 2 3 2 2" xfId="14363" xr:uid="{754A1C1E-0279-40AF-9C73-8FD27D4A4EC3}"/>
    <cellStyle name="Comma 2 2 5 2 2 3 2 3 2 2 2" xfId="29723" xr:uid="{8DF59D85-CE2C-4C93-8EBF-7F1A1B6A1304}"/>
    <cellStyle name="Comma 2 2 5 2 2 3 2 3 2 3" xfId="22043" xr:uid="{5001AD98-DE6E-4A09-8BAF-D200FC6ACF9A}"/>
    <cellStyle name="Comma 2 2 5 2 2 3 2 3 3" xfId="10523" xr:uid="{1228B949-4934-441E-A0FD-62B3D858025A}"/>
    <cellStyle name="Comma 2 2 5 2 2 3 2 3 3 2" xfId="25883" xr:uid="{6C09EB67-54A3-4275-96B4-D8E6E123D46C}"/>
    <cellStyle name="Comma 2 2 5 2 2 3 2 3 4" xfId="18203" xr:uid="{E0328FAA-5D94-4CB2-9E06-5BA9BA01D234}"/>
    <cellStyle name="Comma 2 2 5 2 2 3 2 4" xfId="4763" xr:uid="{381A6BCB-C6F0-4509-BE0F-2345C1D72568}"/>
    <cellStyle name="Comma 2 2 5 2 2 3 2 4 2" xfId="12443" xr:uid="{3E1D8DE5-A807-4992-A138-05C30B6A1E06}"/>
    <cellStyle name="Comma 2 2 5 2 2 3 2 4 2 2" xfId="27803" xr:uid="{10137306-2B2A-43F3-8DA3-9821CBDA8C77}"/>
    <cellStyle name="Comma 2 2 5 2 2 3 2 4 3" xfId="20123" xr:uid="{894CC594-0497-4BE5-B8D7-BB455121A9CB}"/>
    <cellStyle name="Comma 2 2 5 2 2 3 2 5" xfId="8603" xr:uid="{5EF1655F-0054-4FB4-B3D4-1D47A3870665}"/>
    <cellStyle name="Comma 2 2 5 2 2 3 2 5 2" xfId="23963" xr:uid="{F36BA12C-11CB-451F-BD8F-58C8799FD1F0}"/>
    <cellStyle name="Comma 2 2 5 2 2 3 2 6" xfId="16283" xr:uid="{45A627E1-38BC-482C-807E-C4B4767107E1}"/>
    <cellStyle name="Comma 2 2 5 2 2 3 3" xfId="1403" xr:uid="{A9C02FA8-1ED1-44C7-B1A2-92CA69B8E2BC}"/>
    <cellStyle name="Comma 2 2 5 2 2 3 3 2" xfId="3323" xr:uid="{0EE8EDB2-8FCE-4DF4-A262-2DA19736917A}"/>
    <cellStyle name="Comma 2 2 5 2 2 3 3 2 2" xfId="7163" xr:uid="{E3564EE5-69C9-44E7-84EB-69647B76D2C8}"/>
    <cellStyle name="Comma 2 2 5 2 2 3 3 2 2 2" xfId="14843" xr:uid="{CFDCB8B0-AD96-4D65-A120-500CA9B203AB}"/>
    <cellStyle name="Comma 2 2 5 2 2 3 3 2 2 2 2" xfId="30203" xr:uid="{59E38F9E-CA38-4FB1-8A87-F452DA1CFA03}"/>
    <cellStyle name="Comma 2 2 5 2 2 3 3 2 2 3" xfId="22523" xr:uid="{49AC67A3-8985-441C-8B59-67DF5A56639D}"/>
    <cellStyle name="Comma 2 2 5 2 2 3 3 2 3" xfId="11003" xr:uid="{629FA59A-BF68-4481-8779-26348216B943}"/>
    <cellStyle name="Comma 2 2 5 2 2 3 3 2 3 2" xfId="26363" xr:uid="{C5222780-9855-4AF3-AAD6-B696F0FE83C7}"/>
    <cellStyle name="Comma 2 2 5 2 2 3 3 2 4" xfId="18683" xr:uid="{132F6105-929B-45B0-866E-6521880D4A63}"/>
    <cellStyle name="Comma 2 2 5 2 2 3 3 3" xfId="5243" xr:uid="{17314D51-71AA-45C4-A0B6-5F8F2FE37300}"/>
    <cellStyle name="Comma 2 2 5 2 2 3 3 3 2" xfId="12923" xr:uid="{313CC8F2-91FD-4096-9EB8-428CFAE7BF6A}"/>
    <cellStyle name="Comma 2 2 5 2 2 3 3 3 2 2" xfId="28283" xr:uid="{CADB5DEB-9ABD-4EA4-924E-7CF0676BEDF9}"/>
    <cellStyle name="Comma 2 2 5 2 2 3 3 3 3" xfId="20603" xr:uid="{E15FCB61-F2B0-4FE2-A78C-9E46A5E7E6EA}"/>
    <cellStyle name="Comma 2 2 5 2 2 3 3 4" xfId="9083" xr:uid="{62AA6C71-59B7-4005-BF07-060E0FE613A4}"/>
    <cellStyle name="Comma 2 2 5 2 2 3 3 4 2" xfId="24443" xr:uid="{DF4703DA-03B0-4814-A59C-F97DB004780E}"/>
    <cellStyle name="Comma 2 2 5 2 2 3 3 5" xfId="16763" xr:uid="{A795FD10-8E88-4237-BB3F-383E02F3B2C8}"/>
    <cellStyle name="Comma 2 2 5 2 2 3 4" xfId="2363" xr:uid="{32054E3D-67B7-4416-9309-37F3962CE3C2}"/>
    <cellStyle name="Comma 2 2 5 2 2 3 4 2" xfId="6203" xr:uid="{7CD70C48-D79F-40DC-B928-F3990AEC8846}"/>
    <cellStyle name="Comma 2 2 5 2 2 3 4 2 2" xfId="13883" xr:uid="{3A87C2D9-ECDB-4575-95E7-F5AD6678C26B}"/>
    <cellStyle name="Comma 2 2 5 2 2 3 4 2 2 2" xfId="29243" xr:uid="{C2C83F1A-ECA9-4F11-B68C-31F031350FDA}"/>
    <cellStyle name="Comma 2 2 5 2 2 3 4 2 3" xfId="21563" xr:uid="{586ACA3C-4DC0-4DCE-A2D0-5C0927994CA3}"/>
    <cellStyle name="Comma 2 2 5 2 2 3 4 3" xfId="10043" xr:uid="{35B90C9F-AC58-467D-A355-70BF6CDA2B81}"/>
    <cellStyle name="Comma 2 2 5 2 2 3 4 3 2" xfId="25403" xr:uid="{6E1E2833-5EB1-45EE-9914-16751DA142BA}"/>
    <cellStyle name="Comma 2 2 5 2 2 3 4 4" xfId="17723" xr:uid="{AD39A3CB-CCCC-4293-9CB7-7938FEB98A3F}"/>
    <cellStyle name="Comma 2 2 5 2 2 3 5" xfId="4283" xr:uid="{58E11DCE-86A0-4B67-8F60-151B6582E732}"/>
    <cellStyle name="Comma 2 2 5 2 2 3 5 2" xfId="11963" xr:uid="{B57CA1CD-9244-4FF4-BA71-6AAB54DCE98C}"/>
    <cellStyle name="Comma 2 2 5 2 2 3 5 2 2" xfId="27323" xr:uid="{AB80C73C-6237-4AFE-A17B-401957172AC5}"/>
    <cellStyle name="Comma 2 2 5 2 2 3 5 3" xfId="19643" xr:uid="{9E4E70ED-E30A-4FBE-8616-667B04813776}"/>
    <cellStyle name="Comma 2 2 5 2 2 3 6" xfId="8123" xr:uid="{7E7D4CD1-9DC3-4F5C-8FBE-1CCFFADD5251}"/>
    <cellStyle name="Comma 2 2 5 2 2 3 6 2" xfId="23483" xr:uid="{5CDEB307-6107-4AC2-8BD3-6E0A0B79C7EA}"/>
    <cellStyle name="Comma 2 2 5 2 2 3 7" xfId="15803" xr:uid="{DC80B91D-74F2-4120-A9B3-7E110813BFC0}"/>
    <cellStyle name="Comma 2 2 5 2 2 4" xfId="683" xr:uid="{A476E094-5365-4B67-A767-EF47E4AFEA07}"/>
    <cellStyle name="Comma 2 2 5 2 2 4 2" xfId="1643" xr:uid="{B19E5ED4-A0B9-4D87-BAD5-9232FDD890B2}"/>
    <cellStyle name="Comma 2 2 5 2 2 4 2 2" xfId="3563" xr:uid="{1DCBF7F0-ACED-4A23-9E0D-8D5CC4A010BB}"/>
    <cellStyle name="Comma 2 2 5 2 2 4 2 2 2" xfId="7403" xr:uid="{2A9F2B9C-DABE-430F-BDDE-28382F20A8E0}"/>
    <cellStyle name="Comma 2 2 5 2 2 4 2 2 2 2" xfId="15083" xr:uid="{6B50E0CE-5731-4E1A-98AD-7314818502CB}"/>
    <cellStyle name="Comma 2 2 5 2 2 4 2 2 2 2 2" xfId="30443" xr:uid="{2D798BCD-9E62-4045-8798-F32D62C1705D}"/>
    <cellStyle name="Comma 2 2 5 2 2 4 2 2 2 3" xfId="22763" xr:uid="{A2FBFA81-0F8D-417B-A56A-7CD44E9938D9}"/>
    <cellStyle name="Comma 2 2 5 2 2 4 2 2 3" xfId="11243" xr:uid="{D1D9D478-C944-4330-BA64-12E65068EE3E}"/>
    <cellStyle name="Comma 2 2 5 2 2 4 2 2 3 2" xfId="26603" xr:uid="{EF03A1C6-2211-4131-AA3C-1B9D732D993C}"/>
    <cellStyle name="Comma 2 2 5 2 2 4 2 2 4" xfId="18923" xr:uid="{C76D3891-F8C5-4435-93D9-37833E7D5D50}"/>
    <cellStyle name="Comma 2 2 5 2 2 4 2 3" xfId="5483" xr:uid="{A324D29E-5D2F-49A1-8265-A6476859A8F5}"/>
    <cellStyle name="Comma 2 2 5 2 2 4 2 3 2" xfId="13163" xr:uid="{C2B24DDC-5F59-4170-A903-EF25BA7EFDDE}"/>
    <cellStyle name="Comma 2 2 5 2 2 4 2 3 2 2" xfId="28523" xr:uid="{57A6FC60-88F2-430E-9AA0-1A0105F80FD6}"/>
    <cellStyle name="Comma 2 2 5 2 2 4 2 3 3" xfId="20843" xr:uid="{58AC1C9D-6756-4083-9D4C-FEB33F85BA20}"/>
    <cellStyle name="Comma 2 2 5 2 2 4 2 4" xfId="9323" xr:uid="{0144DE17-0033-41B0-86BB-80DA6716CEC2}"/>
    <cellStyle name="Comma 2 2 5 2 2 4 2 4 2" xfId="24683" xr:uid="{2CDD3C5B-62C9-4CF3-A4A3-90FF6EAF4FF8}"/>
    <cellStyle name="Comma 2 2 5 2 2 4 2 5" xfId="17003" xr:uid="{777E0BE4-290E-4055-9271-50DE4836180E}"/>
    <cellStyle name="Comma 2 2 5 2 2 4 3" xfId="2603" xr:uid="{02839D4F-F64A-4957-9AB5-790E051AAE88}"/>
    <cellStyle name="Comma 2 2 5 2 2 4 3 2" xfId="6443" xr:uid="{BF902F3A-4BA4-45FB-AB12-DDFE8E149D2B}"/>
    <cellStyle name="Comma 2 2 5 2 2 4 3 2 2" xfId="14123" xr:uid="{A18D68AC-549F-4DC7-BA19-B5D320B4F64A}"/>
    <cellStyle name="Comma 2 2 5 2 2 4 3 2 2 2" xfId="29483" xr:uid="{DC2C2477-DD41-4415-B8D7-0BA5FF4DF6FC}"/>
    <cellStyle name="Comma 2 2 5 2 2 4 3 2 3" xfId="21803" xr:uid="{0317A2D4-DE1C-41BC-A71E-DB50CDB14734}"/>
    <cellStyle name="Comma 2 2 5 2 2 4 3 3" xfId="10283" xr:uid="{9443CA98-59FE-49E6-A694-832E268092CB}"/>
    <cellStyle name="Comma 2 2 5 2 2 4 3 3 2" xfId="25643" xr:uid="{79D85A89-3EC4-4B6B-8174-D8EFE7CA253B}"/>
    <cellStyle name="Comma 2 2 5 2 2 4 3 4" xfId="17963" xr:uid="{1D1F026B-4FD8-44F1-BF45-F52FB5C359F7}"/>
    <cellStyle name="Comma 2 2 5 2 2 4 4" xfId="4523" xr:uid="{4D2CFAE3-E1DC-4C31-91E3-87377298263A}"/>
    <cellStyle name="Comma 2 2 5 2 2 4 4 2" xfId="12203" xr:uid="{4F989F98-1A70-4FA4-BCB1-8DF48F06FF29}"/>
    <cellStyle name="Comma 2 2 5 2 2 4 4 2 2" xfId="27563" xr:uid="{B3B4AC37-F38F-4349-92AB-5BF5161B7610}"/>
    <cellStyle name="Comma 2 2 5 2 2 4 4 3" xfId="19883" xr:uid="{591EF9A5-D2FB-4BDC-9ACA-90C6E0018BB7}"/>
    <cellStyle name="Comma 2 2 5 2 2 4 5" xfId="8363" xr:uid="{B875826B-3606-4F7F-A5A0-8730E099940D}"/>
    <cellStyle name="Comma 2 2 5 2 2 4 5 2" xfId="23723" xr:uid="{34531C3B-580C-4B93-9DFC-92F429F8F1C3}"/>
    <cellStyle name="Comma 2 2 5 2 2 4 6" xfId="16043" xr:uid="{E8275307-17AF-4C34-9FFE-00A9DBA390D0}"/>
    <cellStyle name="Comma 2 2 5 2 2 5" xfId="1163" xr:uid="{F2ACBF61-A12A-47EB-8A5D-FD2547D33E1E}"/>
    <cellStyle name="Comma 2 2 5 2 2 5 2" xfId="3083" xr:uid="{D32D667A-C600-486C-B1E5-1ABBBB4DE1F9}"/>
    <cellStyle name="Comma 2 2 5 2 2 5 2 2" xfId="6923" xr:uid="{1C475A5B-774B-4048-BC5E-1BF22DA819C0}"/>
    <cellStyle name="Comma 2 2 5 2 2 5 2 2 2" xfId="14603" xr:uid="{7D838F6C-2E59-4595-B4DB-22C4252EDD31}"/>
    <cellStyle name="Comma 2 2 5 2 2 5 2 2 2 2" xfId="29963" xr:uid="{3BC3FD8C-AA52-430E-AF74-130568B30FA8}"/>
    <cellStyle name="Comma 2 2 5 2 2 5 2 2 3" xfId="22283" xr:uid="{A47F5D90-BD10-4708-89AF-1AB4D9FA5AEC}"/>
    <cellStyle name="Comma 2 2 5 2 2 5 2 3" xfId="10763" xr:uid="{18C61599-4966-4DC2-B814-F51A07E04F06}"/>
    <cellStyle name="Comma 2 2 5 2 2 5 2 3 2" xfId="26123" xr:uid="{27CE0B35-3F10-40C2-B56D-03A595F6430A}"/>
    <cellStyle name="Comma 2 2 5 2 2 5 2 4" xfId="18443" xr:uid="{238BA383-2782-445A-8180-C69D0A6FE918}"/>
    <cellStyle name="Comma 2 2 5 2 2 5 3" xfId="5003" xr:uid="{87EA519B-CB9B-4BA0-9981-E9FED5AC9497}"/>
    <cellStyle name="Comma 2 2 5 2 2 5 3 2" xfId="12683" xr:uid="{9DB09143-2863-48D8-B17E-F5C16FEE2439}"/>
    <cellStyle name="Comma 2 2 5 2 2 5 3 2 2" xfId="28043" xr:uid="{E9583010-B003-4F86-808B-258F8840BB8E}"/>
    <cellStyle name="Comma 2 2 5 2 2 5 3 3" xfId="20363" xr:uid="{853BFB59-AE80-4EA7-8550-575221BC590E}"/>
    <cellStyle name="Comma 2 2 5 2 2 5 4" xfId="8843" xr:uid="{5D5099C3-3A5A-410D-84F0-6BE9AC70EE9D}"/>
    <cellStyle name="Comma 2 2 5 2 2 5 4 2" xfId="24203" xr:uid="{96605152-5075-4F06-90E0-6FE15DAEF40D}"/>
    <cellStyle name="Comma 2 2 5 2 2 5 5" xfId="16523" xr:uid="{7CE18645-B592-4121-A66D-8D4E3C830342}"/>
    <cellStyle name="Comma 2 2 5 2 2 6" xfId="2123" xr:uid="{92783B1B-39BD-44B5-B4DF-927F8E410AF7}"/>
    <cellStyle name="Comma 2 2 5 2 2 6 2" xfId="5963" xr:uid="{9BDAFABA-C147-4858-8EE2-0C1FFBAD1008}"/>
    <cellStyle name="Comma 2 2 5 2 2 6 2 2" xfId="13643" xr:uid="{53C847A7-1945-4F6A-9A03-80EF244A20E3}"/>
    <cellStyle name="Comma 2 2 5 2 2 6 2 2 2" xfId="29003" xr:uid="{BCDF42A7-37BB-4C54-821F-2262372BC1F6}"/>
    <cellStyle name="Comma 2 2 5 2 2 6 2 3" xfId="21323" xr:uid="{F617E6A6-0C42-4799-A6F1-C9F0727064AB}"/>
    <cellStyle name="Comma 2 2 5 2 2 6 3" xfId="9803" xr:uid="{687435A9-0388-4101-8E7C-F795A393EE94}"/>
    <cellStyle name="Comma 2 2 5 2 2 6 3 2" xfId="25163" xr:uid="{45EA316D-E541-4BDF-A02D-099B7CA86079}"/>
    <cellStyle name="Comma 2 2 5 2 2 6 4" xfId="17483" xr:uid="{9B6BF26B-0646-42DD-972E-544D0D7B0294}"/>
    <cellStyle name="Comma 2 2 5 2 2 7" xfId="4043" xr:uid="{51E86B97-5EB2-4BD0-AB92-FC72576556EA}"/>
    <cellStyle name="Comma 2 2 5 2 2 7 2" xfId="11723" xr:uid="{576C73EE-F191-4379-9F2E-0893626337A1}"/>
    <cellStyle name="Comma 2 2 5 2 2 7 2 2" xfId="27083" xr:uid="{711F43B2-6468-490D-B00F-32B5DBD80C0C}"/>
    <cellStyle name="Comma 2 2 5 2 2 7 3" xfId="19403" xr:uid="{DBBFFB02-E9DC-4456-86B7-BD3189DD2687}"/>
    <cellStyle name="Comma 2 2 5 2 2 8" xfId="7883" xr:uid="{AC637930-DF94-4A33-9DFC-413141C0A96A}"/>
    <cellStyle name="Comma 2 2 5 2 2 8 2" xfId="23243" xr:uid="{1A82AF7A-D69F-46FB-9B7E-C4C7FCF34959}"/>
    <cellStyle name="Comma 2 2 5 2 2 9" xfId="15563" xr:uid="{E3E51136-9D09-430B-B0A3-4D428621270D}"/>
    <cellStyle name="Comma 2 2 5 2 3" xfId="263" xr:uid="{B5993CDB-343C-4C07-B919-AAD9789F01DF}"/>
    <cellStyle name="Comma 2 2 5 2 3 2" xfId="503" xr:uid="{BBBDE959-5465-406D-947A-D206349C1456}"/>
    <cellStyle name="Comma 2 2 5 2 3 2 2" xfId="983" xr:uid="{26512C72-B53C-456B-BDBE-69E44483D6CF}"/>
    <cellStyle name="Comma 2 2 5 2 3 2 2 2" xfId="1943" xr:uid="{36647DD5-F761-4F1A-A46E-FDB71652368C}"/>
    <cellStyle name="Comma 2 2 5 2 3 2 2 2 2" xfId="3863" xr:uid="{B4B5F276-8AD6-4CD2-93FE-ECC784C24C12}"/>
    <cellStyle name="Comma 2 2 5 2 3 2 2 2 2 2" xfId="7703" xr:uid="{E638D17E-E3E2-4BBC-9EA4-3017B59D7080}"/>
    <cellStyle name="Comma 2 2 5 2 3 2 2 2 2 2 2" xfId="15383" xr:uid="{FED9A4A5-BD87-4100-B7FE-A59C34EE0BE7}"/>
    <cellStyle name="Comma 2 2 5 2 3 2 2 2 2 2 2 2" xfId="30743" xr:uid="{0A0BBEFE-1132-4C7C-9CCB-E96C2D55311B}"/>
    <cellStyle name="Comma 2 2 5 2 3 2 2 2 2 2 3" xfId="23063" xr:uid="{AADD6EAC-7965-4E12-85D0-53707FB08817}"/>
    <cellStyle name="Comma 2 2 5 2 3 2 2 2 2 3" xfId="11543" xr:uid="{13E9ED51-608E-4B5F-98F3-EA551293DF36}"/>
    <cellStyle name="Comma 2 2 5 2 3 2 2 2 2 3 2" xfId="26903" xr:uid="{E3B4F282-0799-460E-9446-BFFC95391369}"/>
    <cellStyle name="Comma 2 2 5 2 3 2 2 2 2 4" xfId="19223" xr:uid="{104399C5-E0E7-485F-BF7E-6F5BEBC6BA9A}"/>
    <cellStyle name="Comma 2 2 5 2 3 2 2 2 3" xfId="5783" xr:uid="{9A25E0BB-74FD-4FA6-A4DA-D4820F4B2D61}"/>
    <cellStyle name="Comma 2 2 5 2 3 2 2 2 3 2" xfId="13463" xr:uid="{BDF2B866-FDC3-4211-B65A-3892424CA2B4}"/>
    <cellStyle name="Comma 2 2 5 2 3 2 2 2 3 2 2" xfId="28823" xr:uid="{A76CA2C9-FFA7-4BD1-AD9E-CAAB599139C4}"/>
    <cellStyle name="Comma 2 2 5 2 3 2 2 2 3 3" xfId="21143" xr:uid="{485712AC-2E3B-4F80-825D-538DC650137B}"/>
    <cellStyle name="Comma 2 2 5 2 3 2 2 2 4" xfId="9623" xr:uid="{247317F5-BB78-453D-BDB5-163065247356}"/>
    <cellStyle name="Comma 2 2 5 2 3 2 2 2 4 2" xfId="24983" xr:uid="{1CFD6B3B-3F0C-47D0-9E72-9F3C01DB6BFC}"/>
    <cellStyle name="Comma 2 2 5 2 3 2 2 2 5" xfId="17303" xr:uid="{9D1B2B93-7E60-4EDD-9B13-938BC3507104}"/>
    <cellStyle name="Comma 2 2 5 2 3 2 2 3" xfId="2903" xr:uid="{72A31F3C-8E14-43B9-B15C-46C93CA8B0E8}"/>
    <cellStyle name="Comma 2 2 5 2 3 2 2 3 2" xfId="6743" xr:uid="{1EE08373-7066-4A62-8160-5E32C39B1A9C}"/>
    <cellStyle name="Comma 2 2 5 2 3 2 2 3 2 2" xfId="14423" xr:uid="{ECC8FA79-6797-479F-AF1D-0FA1565F85DF}"/>
    <cellStyle name="Comma 2 2 5 2 3 2 2 3 2 2 2" xfId="29783" xr:uid="{EDEA3A74-8193-4CCB-B90F-D337FE1F1347}"/>
    <cellStyle name="Comma 2 2 5 2 3 2 2 3 2 3" xfId="22103" xr:uid="{D41F6513-7468-4F58-917E-877B2E322EFF}"/>
    <cellStyle name="Comma 2 2 5 2 3 2 2 3 3" xfId="10583" xr:uid="{80E017D0-39B6-45F7-9FA6-FBBBD544ED4B}"/>
    <cellStyle name="Comma 2 2 5 2 3 2 2 3 3 2" xfId="25943" xr:uid="{641DB528-CADE-4A65-9909-39086CEA15A7}"/>
    <cellStyle name="Comma 2 2 5 2 3 2 2 3 4" xfId="18263" xr:uid="{0A60C8D6-4CF1-472B-8B9A-20C44E93D5BB}"/>
    <cellStyle name="Comma 2 2 5 2 3 2 2 4" xfId="4823" xr:uid="{F47B0C8A-848D-41F2-A490-461249A80BA0}"/>
    <cellStyle name="Comma 2 2 5 2 3 2 2 4 2" xfId="12503" xr:uid="{BAAC8350-2277-4322-BE5D-632C7609E769}"/>
    <cellStyle name="Comma 2 2 5 2 3 2 2 4 2 2" xfId="27863" xr:uid="{F8B67AD0-7B99-412E-8BCF-74C2BDF0B8CC}"/>
    <cellStyle name="Comma 2 2 5 2 3 2 2 4 3" xfId="20183" xr:uid="{C3948C05-623D-43AA-BCE8-C26082FB94C3}"/>
    <cellStyle name="Comma 2 2 5 2 3 2 2 5" xfId="8663" xr:uid="{DBED2AD3-86B0-4BD3-9FE7-121EA503CC1B}"/>
    <cellStyle name="Comma 2 2 5 2 3 2 2 5 2" xfId="24023" xr:uid="{9E910FD6-51B0-4805-8124-DECA280CA0D2}"/>
    <cellStyle name="Comma 2 2 5 2 3 2 2 6" xfId="16343" xr:uid="{1A22C01E-96BE-49F9-856F-5871723EA5E2}"/>
    <cellStyle name="Comma 2 2 5 2 3 2 3" xfId="1463" xr:uid="{849EC446-3116-4EA3-9C61-267D649A576C}"/>
    <cellStyle name="Comma 2 2 5 2 3 2 3 2" xfId="3383" xr:uid="{626A9002-AC9C-4700-B2E4-6536827ED6F8}"/>
    <cellStyle name="Comma 2 2 5 2 3 2 3 2 2" xfId="7223" xr:uid="{507255A6-3560-45E8-98DE-2B8823388348}"/>
    <cellStyle name="Comma 2 2 5 2 3 2 3 2 2 2" xfId="14903" xr:uid="{DC5CDD3D-5841-432A-8F4F-73F260BB6174}"/>
    <cellStyle name="Comma 2 2 5 2 3 2 3 2 2 2 2" xfId="30263" xr:uid="{2657E731-E52B-4367-9088-B33989B56420}"/>
    <cellStyle name="Comma 2 2 5 2 3 2 3 2 2 3" xfId="22583" xr:uid="{A1396D0B-2279-4AF5-9B7C-4F5F4648BC8E}"/>
    <cellStyle name="Comma 2 2 5 2 3 2 3 2 3" xfId="11063" xr:uid="{AE830A5F-8934-4A1A-AB05-423D7261EA2F}"/>
    <cellStyle name="Comma 2 2 5 2 3 2 3 2 3 2" xfId="26423" xr:uid="{7340EBC5-FBFF-48E0-B1EA-1543DE3A1F5F}"/>
    <cellStyle name="Comma 2 2 5 2 3 2 3 2 4" xfId="18743" xr:uid="{B074A482-723B-48E7-9ECA-6DC3729D3181}"/>
    <cellStyle name="Comma 2 2 5 2 3 2 3 3" xfId="5303" xr:uid="{FBC200E7-CAF9-44F3-814A-598BCBCA0C01}"/>
    <cellStyle name="Comma 2 2 5 2 3 2 3 3 2" xfId="12983" xr:uid="{242AAF60-7138-40A9-A53C-1D43577F7797}"/>
    <cellStyle name="Comma 2 2 5 2 3 2 3 3 2 2" xfId="28343" xr:uid="{CB288ABC-163A-412F-824D-E94190F086A7}"/>
    <cellStyle name="Comma 2 2 5 2 3 2 3 3 3" xfId="20663" xr:uid="{A6B8DB9F-6EBD-4F5D-84E6-E73F1ACEC033}"/>
    <cellStyle name="Comma 2 2 5 2 3 2 3 4" xfId="9143" xr:uid="{25DD652C-15A5-4E59-BC0A-3EBA9D43B04B}"/>
    <cellStyle name="Comma 2 2 5 2 3 2 3 4 2" xfId="24503" xr:uid="{3EFE7DD4-751A-4D98-8277-A83F26AA52CA}"/>
    <cellStyle name="Comma 2 2 5 2 3 2 3 5" xfId="16823" xr:uid="{ADFF3A88-9E68-4AE5-9B09-3080EFB3C139}"/>
    <cellStyle name="Comma 2 2 5 2 3 2 4" xfId="2423" xr:uid="{EF255576-7E57-491D-8E9A-E8B89E6959B6}"/>
    <cellStyle name="Comma 2 2 5 2 3 2 4 2" xfId="6263" xr:uid="{54513BFD-C765-4FA4-B1C8-3DEC2EA739C8}"/>
    <cellStyle name="Comma 2 2 5 2 3 2 4 2 2" xfId="13943" xr:uid="{CCE32A93-9D63-4223-9FD6-982902655759}"/>
    <cellStyle name="Comma 2 2 5 2 3 2 4 2 2 2" xfId="29303" xr:uid="{8762A3B5-9ED5-45ED-99A0-04E30DF0F90A}"/>
    <cellStyle name="Comma 2 2 5 2 3 2 4 2 3" xfId="21623" xr:uid="{9ED1B491-8756-4230-B267-A4926D69A7A4}"/>
    <cellStyle name="Comma 2 2 5 2 3 2 4 3" xfId="10103" xr:uid="{CE3CABF4-B1DD-406F-A1E0-A9C55FC81926}"/>
    <cellStyle name="Comma 2 2 5 2 3 2 4 3 2" xfId="25463" xr:uid="{0596C9E0-C432-4B9B-ADA9-45814B6315AA}"/>
    <cellStyle name="Comma 2 2 5 2 3 2 4 4" xfId="17783" xr:uid="{507CE854-EFC5-40E0-876D-5B25EAB04B66}"/>
    <cellStyle name="Comma 2 2 5 2 3 2 5" xfId="4343" xr:uid="{636EC257-57BB-485E-98F8-930D4E6B278F}"/>
    <cellStyle name="Comma 2 2 5 2 3 2 5 2" xfId="12023" xr:uid="{EA7E35ED-217D-4E7E-A86F-435F13DB6E55}"/>
    <cellStyle name="Comma 2 2 5 2 3 2 5 2 2" xfId="27383" xr:uid="{BBD7A077-E3BD-4036-8A14-A66976855823}"/>
    <cellStyle name="Comma 2 2 5 2 3 2 5 3" xfId="19703" xr:uid="{EBCE3F22-2BB6-4771-BB6B-B025A547C1A3}"/>
    <cellStyle name="Comma 2 2 5 2 3 2 6" xfId="8183" xr:uid="{C5326C7D-5CE1-45F7-9CB0-BCF9E6705C20}"/>
    <cellStyle name="Comma 2 2 5 2 3 2 6 2" xfId="23543" xr:uid="{DA1828E5-DC7E-4D5A-BF92-EB6712596AB5}"/>
    <cellStyle name="Comma 2 2 5 2 3 2 7" xfId="15863" xr:uid="{4B1B61C9-D12F-425F-91CF-CE14C8AF12A2}"/>
    <cellStyle name="Comma 2 2 5 2 3 3" xfId="743" xr:uid="{CE4D2C2A-4EC4-4CBA-815F-E1A42EBAED1C}"/>
    <cellStyle name="Comma 2 2 5 2 3 3 2" xfId="1703" xr:uid="{F3FF5E34-A516-470A-9896-1884CBAAA390}"/>
    <cellStyle name="Comma 2 2 5 2 3 3 2 2" xfId="3623" xr:uid="{FED9FAFC-FEF6-4A87-B65B-66CBBEF610B8}"/>
    <cellStyle name="Comma 2 2 5 2 3 3 2 2 2" xfId="7463" xr:uid="{F38E5A4D-5DC7-4E06-B937-6D1D69948D0D}"/>
    <cellStyle name="Comma 2 2 5 2 3 3 2 2 2 2" xfId="15143" xr:uid="{D3AB8845-0871-4546-B12B-F30AB527A49A}"/>
    <cellStyle name="Comma 2 2 5 2 3 3 2 2 2 2 2" xfId="30503" xr:uid="{8735A82C-0104-4C4B-977D-18B359AB3E28}"/>
    <cellStyle name="Comma 2 2 5 2 3 3 2 2 2 3" xfId="22823" xr:uid="{155475AA-2EF2-46CC-A19C-069723F233FF}"/>
    <cellStyle name="Comma 2 2 5 2 3 3 2 2 3" xfId="11303" xr:uid="{DAD77D57-F027-43D4-8CB4-DC5C9F874270}"/>
    <cellStyle name="Comma 2 2 5 2 3 3 2 2 3 2" xfId="26663" xr:uid="{A9FBE133-C328-41F5-82D7-5D29C0533417}"/>
    <cellStyle name="Comma 2 2 5 2 3 3 2 2 4" xfId="18983" xr:uid="{8B532602-D123-42AD-8C5D-76D50B679522}"/>
    <cellStyle name="Comma 2 2 5 2 3 3 2 3" xfId="5543" xr:uid="{5F2FCF85-834B-4558-AE39-A0F3DFB40240}"/>
    <cellStyle name="Comma 2 2 5 2 3 3 2 3 2" xfId="13223" xr:uid="{C392F152-5108-406B-8767-32BAD9CC4536}"/>
    <cellStyle name="Comma 2 2 5 2 3 3 2 3 2 2" xfId="28583" xr:uid="{7145DEEA-6081-4678-A4FE-96B2400A0A93}"/>
    <cellStyle name="Comma 2 2 5 2 3 3 2 3 3" xfId="20903" xr:uid="{5B5B7754-2E0D-4092-9C65-BA36EC70C2CC}"/>
    <cellStyle name="Comma 2 2 5 2 3 3 2 4" xfId="9383" xr:uid="{6B7AB1CA-0A5D-49B6-A482-2EED4A157627}"/>
    <cellStyle name="Comma 2 2 5 2 3 3 2 4 2" xfId="24743" xr:uid="{588F7A11-F7BE-4BBE-95C2-346ED973A36E}"/>
    <cellStyle name="Comma 2 2 5 2 3 3 2 5" xfId="17063" xr:uid="{88D24311-5AAB-44B3-A465-16524DDEB4B9}"/>
    <cellStyle name="Comma 2 2 5 2 3 3 3" xfId="2663" xr:uid="{2DA56563-645F-43FC-BB89-90EB9532DAB9}"/>
    <cellStyle name="Comma 2 2 5 2 3 3 3 2" xfId="6503" xr:uid="{1CF6BB8B-4053-4488-B5F4-52AE18919449}"/>
    <cellStyle name="Comma 2 2 5 2 3 3 3 2 2" xfId="14183" xr:uid="{77670E04-6070-4590-8941-627391C7080C}"/>
    <cellStyle name="Comma 2 2 5 2 3 3 3 2 2 2" xfId="29543" xr:uid="{A84407D2-DDBA-4ED5-8974-4125B6D2D3B3}"/>
    <cellStyle name="Comma 2 2 5 2 3 3 3 2 3" xfId="21863" xr:uid="{AA78839C-36DB-43E3-8C21-AC56694954CD}"/>
    <cellStyle name="Comma 2 2 5 2 3 3 3 3" xfId="10343" xr:uid="{0697EAC1-729D-4430-9D7D-278758430189}"/>
    <cellStyle name="Comma 2 2 5 2 3 3 3 3 2" xfId="25703" xr:uid="{3206B5E6-6BC2-43C6-87E7-A503F1AABD6E}"/>
    <cellStyle name="Comma 2 2 5 2 3 3 3 4" xfId="18023" xr:uid="{0E31466C-F024-4470-8336-6534CB49EA4A}"/>
    <cellStyle name="Comma 2 2 5 2 3 3 4" xfId="4583" xr:uid="{64D18CFB-913E-4587-9F82-894DF3442960}"/>
    <cellStyle name="Comma 2 2 5 2 3 3 4 2" xfId="12263" xr:uid="{AD29D5AC-6810-44CB-B571-37A70ED12377}"/>
    <cellStyle name="Comma 2 2 5 2 3 3 4 2 2" xfId="27623" xr:uid="{55B0514F-5849-4302-8BF3-1E647FDCAF24}"/>
    <cellStyle name="Comma 2 2 5 2 3 3 4 3" xfId="19943" xr:uid="{21A1B621-42FA-44C6-A36F-C3C4BDEA0C98}"/>
    <cellStyle name="Comma 2 2 5 2 3 3 5" xfId="8423" xr:uid="{48AB50D1-7D00-40A5-B815-A3221D3798BC}"/>
    <cellStyle name="Comma 2 2 5 2 3 3 5 2" xfId="23783" xr:uid="{1AC79937-664A-421D-BA03-64D16670A925}"/>
    <cellStyle name="Comma 2 2 5 2 3 3 6" xfId="16103" xr:uid="{FE4720AD-1691-4746-AF2F-2BDF6004C2F9}"/>
    <cellStyle name="Comma 2 2 5 2 3 4" xfId="1223" xr:uid="{1D223704-06C9-4134-A41A-3F518896B0AC}"/>
    <cellStyle name="Comma 2 2 5 2 3 4 2" xfId="3143" xr:uid="{762F5A08-ED96-425E-B0CD-128AD2F1CA14}"/>
    <cellStyle name="Comma 2 2 5 2 3 4 2 2" xfId="6983" xr:uid="{1E71543B-AD3D-448D-8FC9-1EFF1D14347F}"/>
    <cellStyle name="Comma 2 2 5 2 3 4 2 2 2" xfId="14663" xr:uid="{5E810B29-43C5-4D9E-80C5-7ADCDD915802}"/>
    <cellStyle name="Comma 2 2 5 2 3 4 2 2 2 2" xfId="30023" xr:uid="{3F708D36-CBE4-4A53-9889-EB8165F3F607}"/>
    <cellStyle name="Comma 2 2 5 2 3 4 2 2 3" xfId="22343" xr:uid="{A0CEE584-70B9-4EFE-84A6-9A3113E816D3}"/>
    <cellStyle name="Comma 2 2 5 2 3 4 2 3" xfId="10823" xr:uid="{1D08E8AE-3998-4EEE-B4D0-D31A4392BE3B}"/>
    <cellStyle name="Comma 2 2 5 2 3 4 2 3 2" xfId="26183" xr:uid="{0426ECEE-391E-4902-983D-992CD3615663}"/>
    <cellStyle name="Comma 2 2 5 2 3 4 2 4" xfId="18503" xr:uid="{F19EA148-5191-45E9-AFB3-DE96D891864F}"/>
    <cellStyle name="Comma 2 2 5 2 3 4 3" xfId="5063" xr:uid="{4D2E2CDE-7977-492A-BC0A-F415B07BB66B}"/>
    <cellStyle name="Comma 2 2 5 2 3 4 3 2" xfId="12743" xr:uid="{E7DCE68D-2626-4340-8AC0-C5FDAB87E790}"/>
    <cellStyle name="Comma 2 2 5 2 3 4 3 2 2" xfId="28103" xr:uid="{42F7877B-7E32-44E7-A7CD-2048AD336970}"/>
    <cellStyle name="Comma 2 2 5 2 3 4 3 3" xfId="20423" xr:uid="{02FB0B13-D1D3-4D11-9472-4C938B63B77B}"/>
    <cellStyle name="Comma 2 2 5 2 3 4 4" xfId="8903" xr:uid="{2CA897A0-F68C-43ED-A8C0-2416654BD422}"/>
    <cellStyle name="Comma 2 2 5 2 3 4 4 2" xfId="24263" xr:uid="{41B574B5-8974-462C-AAFC-7218B0460E98}"/>
    <cellStyle name="Comma 2 2 5 2 3 4 5" xfId="16583" xr:uid="{592C3B21-BAFA-434E-8711-899C219957C2}"/>
    <cellStyle name="Comma 2 2 5 2 3 5" xfId="2183" xr:uid="{69BBACDC-4EF3-4AEF-8B03-8427882F3262}"/>
    <cellStyle name="Comma 2 2 5 2 3 5 2" xfId="6023" xr:uid="{986FF9E9-62E9-4820-85E0-92AC06370DC7}"/>
    <cellStyle name="Comma 2 2 5 2 3 5 2 2" xfId="13703" xr:uid="{602A24F6-D581-4DCE-99AF-A536EAADE2F1}"/>
    <cellStyle name="Comma 2 2 5 2 3 5 2 2 2" xfId="29063" xr:uid="{A9836CD2-12F1-402A-9DFE-2875E4ADD90F}"/>
    <cellStyle name="Comma 2 2 5 2 3 5 2 3" xfId="21383" xr:uid="{24AA66A0-CEAB-45F1-A61C-C96DFCCBD910}"/>
    <cellStyle name="Comma 2 2 5 2 3 5 3" xfId="9863" xr:uid="{434681CE-CEC8-4D64-9EAD-9EB4C17466B2}"/>
    <cellStyle name="Comma 2 2 5 2 3 5 3 2" xfId="25223" xr:uid="{18F1C9E7-A658-4661-844D-FBD27BF58C99}"/>
    <cellStyle name="Comma 2 2 5 2 3 5 4" xfId="17543" xr:uid="{41C8D447-C098-4587-8216-007B711C9223}"/>
    <cellStyle name="Comma 2 2 5 2 3 6" xfId="4103" xr:uid="{5A8B0960-60A7-422D-98F1-734A97132845}"/>
    <cellStyle name="Comma 2 2 5 2 3 6 2" xfId="11783" xr:uid="{971CD09D-D30E-48E5-9919-215FCE9EC795}"/>
    <cellStyle name="Comma 2 2 5 2 3 6 2 2" xfId="27143" xr:uid="{108804CB-8653-444B-A60C-F648D33DF148}"/>
    <cellStyle name="Comma 2 2 5 2 3 6 3" xfId="19463" xr:uid="{BBC5B063-1C57-4CD3-AE01-117E8EE5288D}"/>
    <cellStyle name="Comma 2 2 5 2 3 7" xfId="7943" xr:uid="{A4254998-C504-43D1-945B-DFD0DFDB0697}"/>
    <cellStyle name="Comma 2 2 5 2 3 7 2" xfId="23303" xr:uid="{3D9525DC-E8C4-41F1-8F04-5E857DD3BAE8}"/>
    <cellStyle name="Comma 2 2 5 2 3 8" xfId="15623" xr:uid="{A3DD1F60-2823-4D70-81CF-0C3E25356AEE}"/>
    <cellStyle name="Comma 2 2 5 2 4" xfId="383" xr:uid="{63B20D53-B101-4CE4-BD12-11DB86C45B2F}"/>
    <cellStyle name="Comma 2 2 5 2 4 2" xfId="863" xr:uid="{5E70D814-4708-468D-933D-4E85DC4A26B4}"/>
    <cellStyle name="Comma 2 2 5 2 4 2 2" xfId="1823" xr:uid="{F17314DF-C40D-4B0F-9353-9F14AB19D223}"/>
    <cellStyle name="Comma 2 2 5 2 4 2 2 2" xfId="3743" xr:uid="{6D5EBBE1-53A9-4D4E-8E0E-1F933FD1A47E}"/>
    <cellStyle name="Comma 2 2 5 2 4 2 2 2 2" xfId="7583" xr:uid="{688BB219-9882-4890-9DDE-98311A14614F}"/>
    <cellStyle name="Comma 2 2 5 2 4 2 2 2 2 2" xfId="15263" xr:uid="{53E438B4-BECD-4A01-91A4-178AD26E0261}"/>
    <cellStyle name="Comma 2 2 5 2 4 2 2 2 2 2 2" xfId="30623" xr:uid="{0C4F9002-A217-4C5B-BD30-8D4F85C88ADD}"/>
    <cellStyle name="Comma 2 2 5 2 4 2 2 2 2 3" xfId="22943" xr:uid="{1CF6269D-1CB4-4561-9960-3656B4E4D5BB}"/>
    <cellStyle name="Comma 2 2 5 2 4 2 2 2 3" xfId="11423" xr:uid="{9917FC1D-8F84-48C8-A691-C96A1E0245CA}"/>
    <cellStyle name="Comma 2 2 5 2 4 2 2 2 3 2" xfId="26783" xr:uid="{B166ED9B-320E-45C4-BBCB-BF6D10A17ACC}"/>
    <cellStyle name="Comma 2 2 5 2 4 2 2 2 4" xfId="19103" xr:uid="{01A176CE-1A63-4720-AE54-1327CD3E5691}"/>
    <cellStyle name="Comma 2 2 5 2 4 2 2 3" xfId="5663" xr:uid="{CD7E95B6-BC96-4EB2-B10C-29A02A821616}"/>
    <cellStyle name="Comma 2 2 5 2 4 2 2 3 2" xfId="13343" xr:uid="{338C2C60-356A-4FE4-8A39-DDF09B3E967C}"/>
    <cellStyle name="Comma 2 2 5 2 4 2 2 3 2 2" xfId="28703" xr:uid="{09F1C824-8F27-4797-A08C-3F5309C24E8B}"/>
    <cellStyle name="Comma 2 2 5 2 4 2 2 3 3" xfId="21023" xr:uid="{3651C75B-1D8E-419A-8930-BEB9181AD6A0}"/>
    <cellStyle name="Comma 2 2 5 2 4 2 2 4" xfId="9503" xr:uid="{F3502C31-74FC-4EF8-8BF6-ED235ACFC7B6}"/>
    <cellStyle name="Comma 2 2 5 2 4 2 2 4 2" xfId="24863" xr:uid="{D83832A5-3463-451E-987F-0722055E325E}"/>
    <cellStyle name="Comma 2 2 5 2 4 2 2 5" xfId="17183" xr:uid="{949B2A40-5444-4213-AD93-C340AD7D5E84}"/>
    <cellStyle name="Comma 2 2 5 2 4 2 3" xfId="2783" xr:uid="{95007E65-E445-4C52-8DF7-05A099BC7614}"/>
    <cellStyle name="Comma 2 2 5 2 4 2 3 2" xfId="6623" xr:uid="{8373836D-0270-43E2-84A4-61B85D3B9501}"/>
    <cellStyle name="Comma 2 2 5 2 4 2 3 2 2" xfId="14303" xr:uid="{EBE417BE-4A0F-4FBF-81B1-5087F076E165}"/>
    <cellStyle name="Comma 2 2 5 2 4 2 3 2 2 2" xfId="29663" xr:uid="{B1267A8F-4D63-4734-916A-393239D93596}"/>
    <cellStyle name="Comma 2 2 5 2 4 2 3 2 3" xfId="21983" xr:uid="{84B3305C-BCB6-4346-B178-2D90253D0A0D}"/>
    <cellStyle name="Comma 2 2 5 2 4 2 3 3" xfId="10463" xr:uid="{28151287-509B-4B10-9099-3C96E6AD8004}"/>
    <cellStyle name="Comma 2 2 5 2 4 2 3 3 2" xfId="25823" xr:uid="{0E004164-D8BD-416F-A65E-C4062DAD3EAC}"/>
    <cellStyle name="Comma 2 2 5 2 4 2 3 4" xfId="18143" xr:uid="{8C2AF862-D745-413E-A101-A0E3846E7921}"/>
    <cellStyle name="Comma 2 2 5 2 4 2 4" xfId="4703" xr:uid="{FB24B568-F52A-41BA-9E70-739FD7C77DE8}"/>
    <cellStyle name="Comma 2 2 5 2 4 2 4 2" xfId="12383" xr:uid="{A5AAF0ED-A345-436E-BDFD-D7FCD20FA377}"/>
    <cellStyle name="Comma 2 2 5 2 4 2 4 2 2" xfId="27743" xr:uid="{660CDB6D-F6D6-4195-A777-AB7E906907D6}"/>
    <cellStyle name="Comma 2 2 5 2 4 2 4 3" xfId="20063" xr:uid="{D530FF9A-07C9-43BF-AC68-0E7E8E24C880}"/>
    <cellStyle name="Comma 2 2 5 2 4 2 5" xfId="8543" xr:uid="{2D6EA431-689A-4D43-A2D1-D73468133ADE}"/>
    <cellStyle name="Comma 2 2 5 2 4 2 5 2" xfId="23903" xr:uid="{3005A2C1-7832-4AB9-86F9-9B032E93EA06}"/>
    <cellStyle name="Comma 2 2 5 2 4 2 6" xfId="16223" xr:uid="{332B9069-9B84-487A-B6D1-FE75F5489C7E}"/>
    <cellStyle name="Comma 2 2 5 2 4 3" xfId="1343" xr:uid="{F5B71B4E-8F3A-4A3E-AF1A-92F5764DA9BF}"/>
    <cellStyle name="Comma 2 2 5 2 4 3 2" xfId="3263" xr:uid="{A9D24872-927E-4E25-8594-F7C5144CC30E}"/>
    <cellStyle name="Comma 2 2 5 2 4 3 2 2" xfId="7103" xr:uid="{E1CADC7B-3C05-47C8-9D63-F29DBF2189B7}"/>
    <cellStyle name="Comma 2 2 5 2 4 3 2 2 2" xfId="14783" xr:uid="{7588C6CB-9743-47B5-AAEB-F08CC0B231FF}"/>
    <cellStyle name="Comma 2 2 5 2 4 3 2 2 2 2" xfId="30143" xr:uid="{86E90155-033F-4920-9ED5-98EADC4FFE38}"/>
    <cellStyle name="Comma 2 2 5 2 4 3 2 2 3" xfId="22463" xr:uid="{4264DD62-34C2-4B16-B5E1-828EC8203995}"/>
    <cellStyle name="Comma 2 2 5 2 4 3 2 3" xfId="10943" xr:uid="{2548670E-29BC-444D-8503-19B85AA66F20}"/>
    <cellStyle name="Comma 2 2 5 2 4 3 2 3 2" xfId="26303" xr:uid="{F6AE97C1-516F-4B1D-8AD8-4D34FE389E73}"/>
    <cellStyle name="Comma 2 2 5 2 4 3 2 4" xfId="18623" xr:uid="{C37C34E1-2178-41BE-ACF6-0D398B80CC14}"/>
    <cellStyle name="Comma 2 2 5 2 4 3 3" xfId="5183" xr:uid="{1DA6B914-08D7-4661-9E5D-E45F7592018D}"/>
    <cellStyle name="Comma 2 2 5 2 4 3 3 2" xfId="12863" xr:uid="{9F22916B-1394-4157-88F2-45698F16CD08}"/>
    <cellStyle name="Comma 2 2 5 2 4 3 3 2 2" xfId="28223" xr:uid="{671D73E9-4C52-4411-8B6A-038D93E6DFE3}"/>
    <cellStyle name="Comma 2 2 5 2 4 3 3 3" xfId="20543" xr:uid="{40FFDBC2-5CE5-45A7-907C-F0A08CE767C1}"/>
    <cellStyle name="Comma 2 2 5 2 4 3 4" xfId="9023" xr:uid="{7439B80D-D08D-4F84-994C-6DB262D1C48A}"/>
    <cellStyle name="Comma 2 2 5 2 4 3 4 2" xfId="24383" xr:uid="{8AE0C55C-0C1F-4CF4-BF4A-045FE1A53679}"/>
    <cellStyle name="Comma 2 2 5 2 4 3 5" xfId="16703" xr:uid="{16A17F08-4FCA-4F80-A588-D6E20B5C579F}"/>
    <cellStyle name="Comma 2 2 5 2 4 4" xfId="2303" xr:uid="{D41EAFD9-FD98-40CA-BE9F-D8233B177F42}"/>
    <cellStyle name="Comma 2 2 5 2 4 4 2" xfId="6143" xr:uid="{4C654B59-E904-433B-9295-583C736D565B}"/>
    <cellStyle name="Comma 2 2 5 2 4 4 2 2" xfId="13823" xr:uid="{0852D4BE-9E17-4430-8A14-525CBB0FC6F6}"/>
    <cellStyle name="Comma 2 2 5 2 4 4 2 2 2" xfId="29183" xr:uid="{DFA2DCC8-3774-4E1C-BD87-8E5D458CD81C}"/>
    <cellStyle name="Comma 2 2 5 2 4 4 2 3" xfId="21503" xr:uid="{629793D7-725B-41AD-A495-F155DFEF73DB}"/>
    <cellStyle name="Comma 2 2 5 2 4 4 3" xfId="9983" xr:uid="{99D9A14E-26B0-420C-A15F-91226252B7DB}"/>
    <cellStyle name="Comma 2 2 5 2 4 4 3 2" xfId="25343" xr:uid="{8D2868C5-0D8C-4E3C-AC64-856A556CDD8F}"/>
    <cellStyle name="Comma 2 2 5 2 4 4 4" xfId="17663" xr:uid="{887D50FC-A7FF-41CB-9CC4-133DADD5CB81}"/>
    <cellStyle name="Comma 2 2 5 2 4 5" xfId="4223" xr:uid="{57D81313-0EE0-4AD4-B57C-46EFD910A48D}"/>
    <cellStyle name="Comma 2 2 5 2 4 5 2" xfId="11903" xr:uid="{72E554A7-3B4B-4AA4-9B59-2D12640A990F}"/>
    <cellStyle name="Comma 2 2 5 2 4 5 2 2" xfId="27263" xr:uid="{729741A9-D75A-4C3A-A5DF-F825B30C0C7E}"/>
    <cellStyle name="Comma 2 2 5 2 4 5 3" xfId="19583" xr:uid="{1290FD8B-A119-498D-8499-96E613DA059E}"/>
    <cellStyle name="Comma 2 2 5 2 4 6" xfId="8063" xr:uid="{A42C7727-DB4C-4C7E-9CDD-CC4278462C40}"/>
    <cellStyle name="Comma 2 2 5 2 4 6 2" xfId="23423" xr:uid="{19C7D6B7-A8C3-4F68-A6B4-CB6CFB97214E}"/>
    <cellStyle name="Comma 2 2 5 2 4 7" xfId="15743" xr:uid="{9B3D9D41-311E-4555-9E99-F4469BE1F452}"/>
    <cellStyle name="Comma 2 2 5 2 5" xfId="623" xr:uid="{D3537BCF-5110-487A-837B-6DEA61FD6233}"/>
    <cellStyle name="Comma 2 2 5 2 5 2" xfId="1583" xr:uid="{5DABCA2F-A272-4843-9286-D63FCB50202A}"/>
    <cellStyle name="Comma 2 2 5 2 5 2 2" xfId="3503" xr:uid="{8FCD4072-F8E1-4BE7-8F8B-F8FF1CE822E8}"/>
    <cellStyle name="Comma 2 2 5 2 5 2 2 2" xfId="7343" xr:uid="{63677C38-C896-4E6E-A46C-B2513769C08D}"/>
    <cellStyle name="Comma 2 2 5 2 5 2 2 2 2" xfId="15023" xr:uid="{E0BEF7D2-C339-440F-917E-69DF8BB1ED9A}"/>
    <cellStyle name="Comma 2 2 5 2 5 2 2 2 2 2" xfId="30383" xr:uid="{B1BB866C-9F1A-46D9-B374-52AD277428E6}"/>
    <cellStyle name="Comma 2 2 5 2 5 2 2 2 3" xfId="22703" xr:uid="{2E19F39A-F4B2-4E9F-907D-19953386F7B2}"/>
    <cellStyle name="Comma 2 2 5 2 5 2 2 3" xfId="11183" xr:uid="{8C63AD48-0D75-442D-8699-793E7DD0AC5B}"/>
    <cellStyle name="Comma 2 2 5 2 5 2 2 3 2" xfId="26543" xr:uid="{0BD9E912-B63E-4C3D-8A9E-9603029A6DAB}"/>
    <cellStyle name="Comma 2 2 5 2 5 2 2 4" xfId="18863" xr:uid="{9F6C8491-6D81-4584-8881-B4DBABD82537}"/>
    <cellStyle name="Comma 2 2 5 2 5 2 3" xfId="5423" xr:uid="{CEDC4E4A-FA20-40A0-865A-FCE63653D17B}"/>
    <cellStyle name="Comma 2 2 5 2 5 2 3 2" xfId="13103" xr:uid="{9C5C7BB9-85A3-4805-985E-6B9A2CB46F93}"/>
    <cellStyle name="Comma 2 2 5 2 5 2 3 2 2" xfId="28463" xr:uid="{ED31ABF6-5A1B-4D9E-BC78-01E8996EF7E8}"/>
    <cellStyle name="Comma 2 2 5 2 5 2 3 3" xfId="20783" xr:uid="{9ACC60FE-19F3-4E22-BBB2-2078219D8D0A}"/>
    <cellStyle name="Comma 2 2 5 2 5 2 4" xfId="9263" xr:uid="{866ABC66-2FF9-4694-A2E0-C9A321F625B3}"/>
    <cellStyle name="Comma 2 2 5 2 5 2 4 2" xfId="24623" xr:uid="{6B830E87-FECB-45E3-93B1-A64374A4DB45}"/>
    <cellStyle name="Comma 2 2 5 2 5 2 5" xfId="16943" xr:uid="{DC6B2A23-AFFC-4B85-B05D-29894B316973}"/>
    <cellStyle name="Comma 2 2 5 2 5 3" xfId="2543" xr:uid="{6A073FC3-3C01-4353-8E7E-A2879C4E65C1}"/>
    <cellStyle name="Comma 2 2 5 2 5 3 2" xfId="6383" xr:uid="{3F921D15-DB8B-4AD8-8DC1-C9D1B8522D8A}"/>
    <cellStyle name="Comma 2 2 5 2 5 3 2 2" xfId="14063" xr:uid="{4291717B-2D66-458B-9217-601E76A89A2C}"/>
    <cellStyle name="Comma 2 2 5 2 5 3 2 2 2" xfId="29423" xr:uid="{4CD6E5F8-A49E-42D0-8B34-0FD7DDE9A64E}"/>
    <cellStyle name="Comma 2 2 5 2 5 3 2 3" xfId="21743" xr:uid="{8912A27C-B93F-48BC-BEC8-09195F99D84C}"/>
    <cellStyle name="Comma 2 2 5 2 5 3 3" xfId="10223" xr:uid="{6668BA03-9731-41E2-8BAA-4EF644951C2D}"/>
    <cellStyle name="Comma 2 2 5 2 5 3 3 2" xfId="25583" xr:uid="{8B7B7E1A-55A3-4563-B96D-36CA8F141EF6}"/>
    <cellStyle name="Comma 2 2 5 2 5 3 4" xfId="17903" xr:uid="{1FBF6923-6EDB-4E13-BC01-C4F2D2E9D28B}"/>
    <cellStyle name="Comma 2 2 5 2 5 4" xfId="4463" xr:uid="{C76C1840-BB2E-41A6-BFE7-C834AC83D912}"/>
    <cellStyle name="Comma 2 2 5 2 5 4 2" xfId="12143" xr:uid="{A32C6FCB-016D-4162-A99C-0373238B439C}"/>
    <cellStyle name="Comma 2 2 5 2 5 4 2 2" xfId="27503" xr:uid="{EDA622DC-043A-42B3-AE37-509867EC9C20}"/>
    <cellStyle name="Comma 2 2 5 2 5 4 3" xfId="19823" xr:uid="{5539DE5C-F63F-49D7-B4BA-5006D3506259}"/>
    <cellStyle name="Comma 2 2 5 2 5 5" xfId="8303" xr:uid="{BBBE3F60-2540-4EF2-BEDB-CCB6CD9C5B68}"/>
    <cellStyle name="Comma 2 2 5 2 5 5 2" xfId="23663" xr:uid="{D92C1290-3D4A-440F-8EA8-52D5FF329D6C}"/>
    <cellStyle name="Comma 2 2 5 2 5 6" xfId="15983" xr:uid="{BC45F7D2-55D8-4B7E-A5A8-4A3122FB3A7B}"/>
    <cellStyle name="Comma 2 2 5 2 6" xfId="1103" xr:uid="{84E3FFFE-1CD8-4ED9-A9E8-2BC6DE87381C}"/>
    <cellStyle name="Comma 2 2 5 2 6 2" xfId="3023" xr:uid="{44FD5413-94D0-427E-BF6E-CE86A2E414AD}"/>
    <cellStyle name="Comma 2 2 5 2 6 2 2" xfId="6863" xr:uid="{15C7B954-5028-45A3-8B99-841E57B373A3}"/>
    <cellStyle name="Comma 2 2 5 2 6 2 2 2" xfId="14543" xr:uid="{97E9D06F-5DC7-441D-8147-1B36097D6BE4}"/>
    <cellStyle name="Comma 2 2 5 2 6 2 2 2 2" xfId="29903" xr:uid="{06912148-9E8A-4CF1-ABD3-CBF8328119BA}"/>
    <cellStyle name="Comma 2 2 5 2 6 2 2 3" xfId="22223" xr:uid="{F3B97E05-C9B8-4FBB-82AA-DE039B505CF8}"/>
    <cellStyle name="Comma 2 2 5 2 6 2 3" xfId="10703" xr:uid="{E6EF2A4F-F6DA-45FE-8771-9DEFF196DDD1}"/>
    <cellStyle name="Comma 2 2 5 2 6 2 3 2" xfId="26063" xr:uid="{DDDF4CFD-F814-46D8-A9F7-1B98613B13D9}"/>
    <cellStyle name="Comma 2 2 5 2 6 2 4" xfId="18383" xr:uid="{79884012-338F-4A35-ACA4-241025E5449A}"/>
    <cellStyle name="Comma 2 2 5 2 6 3" xfId="4943" xr:uid="{FF4626B0-6CA9-4CE1-A012-A45AD47F750D}"/>
    <cellStyle name="Comma 2 2 5 2 6 3 2" xfId="12623" xr:uid="{7B2480CC-A5A6-4906-8AAF-7EF1BD22D5DD}"/>
    <cellStyle name="Comma 2 2 5 2 6 3 2 2" xfId="27983" xr:uid="{011B6265-6D1E-4297-85C0-B2AB909A462F}"/>
    <cellStyle name="Comma 2 2 5 2 6 3 3" xfId="20303" xr:uid="{EBD50A52-E52E-46F5-BDBD-0EABAE2A48D5}"/>
    <cellStyle name="Comma 2 2 5 2 6 4" xfId="8783" xr:uid="{16703CA6-E476-48AB-8C8D-B03AAB26C8FA}"/>
    <cellStyle name="Comma 2 2 5 2 6 4 2" xfId="24143" xr:uid="{B7F5FD8B-9E38-4805-AEAD-8FD07D536BFA}"/>
    <cellStyle name="Comma 2 2 5 2 6 5" xfId="16463" xr:uid="{3F8F9718-B662-49F8-9E87-9570EFC0A774}"/>
    <cellStyle name="Comma 2 2 5 2 7" xfId="2063" xr:uid="{67E795FB-469A-4A6C-A797-DD50943723A3}"/>
    <cellStyle name="Comma 2 2 5 2 7 2" xfId="5903" xr:uid="{AFFB3D43-B06A-4473-BEFE-890B1F434E1D}"/>
    <cellStyle name="Comma 2 2 5 2 7 2 2" xfId="13583" xr:uid="{CAB734CF-2F40-4B11-B257-2CDA72F93D2A}"/>
    <cellStyle name="Comma 2 2 5 2 7 2 2 2" xfId="28943" xr:uid="{D7CC4B31-B7B6-48E6-AE63-85CEAE195541}"/>
    <cellStyle name="Comma 2 2 5 2 7 2 3" xfId="21263" xr:uid="{4E3BE6C8-29D9-47DB-A6E3-5CE2782314A1}"/>
    <cellStyle name="Comma 2 2 5 2 7 3" xfId="9743" xr:uid="{53BA0791-3244-4B06-A061-3F35EBEBC05E}"/>
    <cellStyle name="Comma 2 2 5 2 7 3 2" xfId="25103" xr:uid="{0C720AD0-EA99-4C2B-A411-156F513941A2}"/>
    <cellStyle name="Comma 2 2 5 2 7 4" xfId="17423" xr:uid="{D5CA3E8A-4331-4AF3-91F4-85F0DFEA0D26}"/>
    <cellStyle name="Comma 2 2 5 2 8" xfId="3983" xr:uid="{1DDCB065-4695-4BC6-96B0-01FF4097F018}"/>
    <cellStyle name="Comma 2 2 5 2 8 2" xfId="11663" xr:uid="{494307B9-C366-4903-8A0E-CA46A23EAF39}"/>
    <cellStyle name="Comma 2 2 5 2 8 2 2" xfId="27023" xr:uid="{129205BA-FC15-442C-BABF-9C37FFF434F8}"/>
    <cellStyle name="Comma 2 2 5 2 8 3" xfId="19343" xr:uid="{7F4F1EF2-A468-4DD2-A835-03C15FBBF19A}"/>
    <cellStyle name="Comma 2 2 5 2 9" xfId="7823" xr:uid="{0B928EF8-6711-45F9-B186-F61D836FF7B7}"/>
    <cellStyle name="Comma 2 2 5 2 9 2" xfId="23183" xr:uid="{E9F9D8D6-49FE-4C28-AB27-F15E46A0DA2C}"/>
    <cellStyle name="Comma 2 2 5 3" xfId="173" xr:uid="{19741924-12F1-40CA-9EAB-19B30450D2A1}"/>
    <cellStyle name="Comma 2 2 5 3 2" xfId="293" xr:uid="{4C2A1887-CCC6-4B1B-AC9F-C358B76DEA39}"/>
    <cellStyle name="Comma 2 2 5 3 2 2" xfId="533" xr:uid="{28DD6AB3-3149-4DE3-B840-E5E7D3446A0C}"/>
    <cellStyle name="Comma 2 2 5 3 2 2 2" xfId="1013" xr:uid="{7E6198E4-BD77-4EFA-9456-03318F99A0F6}"/>
    <cellStyle name="Comma 2 2 5 3 2 2 2 2" xfId="1973" xr:uid="{ACC5C2F6-93D9-4B95-B896-6E2B4E4CE518}"/>
    <cellStyle name="Comma 2 2 5 3 2 2 2 2 2" xfId="3893" xr:uid="{43C7CA2C-FCBA-43FD-87DA-57F024A19312}"/>
    <cellStyle name="Comma 2 2 5 3 2 2 2 2 2 2" xfId="7733" xr:uid="{11129B25-72A2-4FC0-AE08-98CA76EE3185}"/>
    <cellStyle name="Comma 2 2 5 3 2 2 2 2 2 2 2" xfId="15413" xr:uid="{8234C288-AA99-4DC8-A9A9-D8B783557EA9}"/>
    <cellStyle name="Comma 2 2 5 3 2 2 2 2 2 2 2 2" xfId="30773" xr:uid="{0758CF09-86F7-4555-A9DA-61BF757F86B3}"/>
    <cellStyle name="Comma 2 2 5 3 2 2 2 2 2 2 3" xfId="23093" xr:uid="{8249419C-5E2D-41FF-9D6F-740931221E8C}"/>
    <cellStyle name="Comma 2 2 5 3 2 2 2 2 2 3" xfId="11573" xr:uid="{08D8757D-191E-435C-B22E-10E9AC729864}"/>
    <cellStyle name="Comma 2 2 5 3 2 2 2 2 2 3 2" xfId="26933" xr:uid="{31AD4A19-0DDE-4D1F-9F25-D9ACE2100CB4}"/>
    <cellStyle name="Comma 2 2 5 3 2 2 2 2 2 4" xfId="19253" xr:uid="{3F93F7E3-8B22-45E6-A345-2D0F16FD3820}"/>
    <cellStyle name="Comma 2 2 5 3 2 2 2 2 3" xfId="5813" xr:uid="{8D97F188-5980-4563-8497-FA5F8F2C8493}"/>
    <cellStyle name="Comma 2 2 5 3 2 2 2 2 3 2" xfId="13493" xr:uid="{3DDC9160-2867-4599-A7C6-9F7DF880983D}"/>
    <cellStyle name="Comma 2 2 5 3 2 2 2 2 3 2 2" xfId="28853" xr:uid="{2511E127-C910-4A0B-939D-52F2C7B7D912}"/>
    <cellStyle name="Comma 2 2 5 3 2 2 2 2 3 3" xfId="21173" xr:uid="{E70A3A98-9A34-446B-A8FB-7E9705DB2115}"/>
    <cellStyle name="Comma 2 2 5 3 2 2 2 2 4" xfId="9653" xr:uid="{FE79481F-8D2E-47F4-8EB9-48A43D9D09C2}"/>
    <cellStyle name="Comma 2 2 5 3 2 2 2 2 4 2" xfId="25013" xr:uid="{AADB2A26-A500-4AA3-A975-2D5C9A1BBF08}"/>
    <cellStyle name="Comma 2 2 5 3 2 2 2 2 5" xfId="17333" xr:uid="{0789A036-FF6D-4DA6-AFC2-0F090DCA5B78}"/>
    <cellStyle name="Comma 2 2 5 3 2 2 2 3" xfId="2933" xr:uid="{CEF38C4F-8665-4C08-97A9-F48771323A9F}"/>
    <cellStyle name="Comma 2 2 5 3 2 2 2 3 2" xfId="6773" xr:uid="{C1808BCD-1F56-4681-AB7D-14D8208DB2A8}"/>
    <cellStyle name="Comma 2 2 5 3 2 2 2 3 2 2" xfId="14453" xr:uid="{E03BBDBD-4017-47BF-9A7D-1DC4F54F23B0}"/>
    <cellStyle name="Comma 2 2 5 3 2 2 2 3 2 2 2" xfId="29813" xr:uid="{DD0CBA63-EB78-4D54-8CAE-0116B12BF018}"/>
    <cellStyle name="Comma 2 2 5 3 2 2 2 3 2 3" xfId="22133" xr:uid="{0008B8AE-1F6A-4ED2-A583-202B59D77043}"/>
    <cellStyle name="Comma 2 2 5 3 2 2 2 3 3" xfId="10613" xr:uid="{B6767616-EA02-4038-BB5C-698A5268B2BF}"/>
    <cellStyle name="Comma 2 2 5 3 2 2 2 3 3 2" xfId="25973" xr:uid="{64A1AF2A-0E83-46AD-B399-EA77E5413627}"/>
    <cellStyle name="Comma 2 2 5 3 2 2 2 3 4" xfId="18293" xr:uid="{3CCF3801-09ED-4B04-A487-1384BDC91B5C}"/>
    <cellStyle name="Comma 2 2 5 3 2 2 2 4" xfId="4853" xr:uid="{E8FB373C-0935-4B97-BDA2-9205219FD4D1}"/>
    <cellStyle name="Comma 2 2 5 3 2 2 2 4 2" xfId="12533" xr:uid="{5A34457A-7406-4CFA-8D70-986D4074B7A3}"/>
    <cellStyle name="Comma 2 2 5 3 2 2 2 4 2 2" xfId="27893" xr:uid="{FA6DB89B-0FCC-4E5A-B7FB-466D16D067E7}"/>
    <cellStyle name="Comma 2 2 5 3 2 2 2 4 3" xfId="20213" xr:uid="{85A68878-6D7D-4C04-AC68-D0BAE60E6BE6}"/>
    <cellStyle name="Comma 2 2 5 3 2 2 2 5" xfId="8693" xr:uid="{D1E49C54-8E92-4D64-9B1A-5CF3A7A500E1}"/>
    <cellStyle name="Comma 2 2 5 3 2 2 2 5 2" xfId="24053" xr:uid="{6757AF89-7AF1-4171-AA89-D9E58ED981EB}"/>
    <cellStyle name="Comma 2 2 5 3 2 2 2 6" xfId="16373" xr:uid="{1AAD8713-6E68-4550-AA8D-5A388BB44752}"/>
    <cellStyle name="Comma 2 2 5 3 2 2 3" xfId="1493" xr:uid="{1E6DD016-7EA1-43A2-A014-5233163D4B5D}"/>
    <cellStyle name="Comma 2 2 5 3 2 2 3 2" xfId="3413" xr:uid="{D641311F-3F20-4D98-808C-38462FA22EEA}"/>
    <cellStyle name="Comma 2 2 5 3 2 2 3 2 2" xfId="7253" xr:uid="{F04E787B-ECE7-41EF-892B-5D1FEE50448D}"/>
    <cellStyle name="Comma 2 2 5 3 2 2 3 2 2 2" xfId="14933" xr:uid="{D7613FC1-9894-4196-9D2D-216FC28BAAC9}"/>
    <cellStyle name="Comma 2 2 5 3 2 2 3 2 2 2 2" xfId="30293" xr:uid="{06BCE464-BD7A-4ECA-8AED-2D24DADCECE1}"/>
    <cellStyle name="Comma 2 2 5 3 2 2 3 2 2 3" xfId="22613" xr:uid="{6E26B698-FA12-4BB5-92A7-F49E43341B34}"/>
    <cellStyle name="Comma 2 2 5 3 2 2 3 2 3" xfId="11093" xr:uid="{2E37B5E0-CBFF-42AF-9A5B-55191D1E8B1D}"/>
    <cellStyle name="Comma 2 2 5 3 2 2 3 2 3 2" xfId="26453" xr:uid="{F7C33549-7DE6-42C4-8CEB-8B9B7828DD64}"/>
    <cellStyle name="Comma 2 2 5 3 2 2 3 2 4" xfId="18773" xr:uid="{772F9321-5CC4-4627-9246-7764233CF26B}"/>
    <cellStyle name="Comma 2 2 5 3 2 2 3 3" xfId="5333" xr:uid="{EC1F7C52-26E5-4A63-8CDE-CE2E651CB6BE}"/>
    <cellStyle name="Comma 2 2 5 3 2 2 3 3 2" xfId="13013" xr:uid="{EC15021D-3658-44F7-9C68-B49731247826}"/>
    <cellStyle name="Comma 2 2 5 3 2 2 3 3 2 2" xfId="28373" xr:uid="{8AF3C9B3-BB41-4C96-9F8D-2A023B340AFE}"/>
    <cellStyle name="Comma 2 2 5 3 2 2 3 3 3" xfId="20693" xr:uid="{5682B79C-6842-46B6-B999-3205EF0E733B}"/>
    <cellStyle name="Comma 2 2 5 3 2 2 3 4" xfId="9173" xr:uid="{DBBE2265-A382-4710-9281-5366B07805FC}"/>
    <cellStyle name="Comma 2 2 5 3 2 2 3 4 2" xfId="24533" xr:uid="{5B3C5310-F42E-447E-9840-5C129BB246B2}"/>
    <cellStyle name="Comma 2 2 5 3 2 2 3 5" xfId="16853" xr:uid="{08C8CE00-2528-4A72-AB5F-7F092A6C77CC}"/>
    <cellStyle name="Comma 2 2 5 3 2 2 4" xfId="2453" xr:uid="{D30BFC66-C0E2-4CF1-9766-B09CD270F1EA}"/>
    <cellStyle name="Comma 2 2 5 3 2 2 4 2" xfId="6293" xr:uid="{9480C190-42D5-4604-85D3-BDCAEA514039}"/>
    <cellStyle name="Comma 2 2 5 3 2 2 4 2 2" xfId="13973" xr:uid="{294F65DD-F2D1-4431-AF2B-EEECD23E39FC}"/>
    <cellStyle name="Comma 2 2 5 3 2 2 4 2 2 2" xfId="29333" xr:uid="{AB2B4EBF-434D-4B69-BC82-5D49F53C77DD}"/>
    <cellStyle name="Comma 2 2 5 3 2 2 4 2 3" xfId="21653" xr:uid="{33F3A331-067F-4EA6-92B8-2BCA6F8108CB}"/>
    <cellStyle name="Comma 2 2 5 3 2 2 4 3" xfId="10133" xr:uid="{FB448DF6-BB44-4476-8194-151F0056D98A}"/>
    <cellStyle name="Comma 2 2 5 3 2 2 4 3 2" xfId="25493" xr:uid="{E1265890-B4C4-45FF-9BC7-B9305B721905}"/>
    <cellStyle name="Comma 2 2 5 3 2 2 4 4" xfId="17813" xr:uid="{0D9DC7EE-321C-4576-B793-F9F3BF20114B}"/>
    <cellStyle name="Comma 2 2 5 3 2 2 5" xfId="4373" xr:uid="{6A8028BE-1BD1-4A0B-8196-391D0FBD7FF8}"/>
    <cellStyle name="Comma 2 2 5 3 2 2 5 2" xfId="12053" xr:uid="{7E089FB9-6ABD-4ADF-A8FF-1511BE82DEC2}"/>
    <cellStyle name="Comma 2 2 5 3 2 2 5 2 2" xfId="27413" xr:uid="{29EE6526-F6E6-418F-BB01-CF2617DE9A42}"/>
    <cellStyle name="Comma 2 2 5 3 2 2 5 3" xfId="19733" xr:uid="{4E563535-B7A9-465D-BDE5-F6EE05938C7A}"/>
    <cellStyle name="Comma 2 2 5 3 2 2 6" xfId="8213" xr:uid="{BFF4AFBA-3608-418A-84FE-717404C43AD1}"/>
    <cellStyle name="Comma 2 2 5 3 2 2 6 2" xfId="23573" xr:uid="{D59D3818-A926-4CDA-8CFD-89BBF771D7E1}"/>
    <cellStyle name="Comma 2 2 5 3 2 2 7" xfId="15893" xr:uid="{5B44B964-9F2E-4D6A-9259-9B7D379D6B99}"/>
    <cellStyle name="Comma 2 2 5 3 2 3" xfId="773" xr:uid="{471FFAD4-173F-4CBF-9A2E-1942A444E501}"/>
    <cellStyle name="Comma 2 2 5 3 2 3 2" xfId="1733" xr:uid="{158EB485-51D5-48CF-8A82-649BCA726A5A}"/>
    <cellStyle name="Comma 2 2 5 3 2 3 2 2" xfId="3653" xr:uid="{0AB22C0F-C4A0-4BA8-877D-2C688F24311A}"/>
    <cellStyle name="Comma 2 2 5 3 2 3 2 2 2" xfId="7493" xr:uid="{4228D406-02D0-4EAD-A53F-821E31519792}"/>
    <cellStyle name="Comma 2 2 5 3 2 3 2 2 2 2" xfId="15173" xr:uid="{33B36ABB-D25E-4265-B210-04D173DE0647}"/>
    <cellStyle name="Comma 2 2 5 3 2 3 2 2 2 2 2" xfId="30533" xr:uid="{BB988C5D-39EF-40AF-9ABB-6A85E0A0DC63}"/>
    <cellStyle name="Comma 2 2 5 3 2 3 2 2 2 3" xfId="22853" xr:uid="{B8CBA029-CB0F-4362-830B-DD2421DE1A4B}"/>
    <cellStyle name="Comma 2 2 5 3 2 3 2 2 3" xfId="11333" xr:uid="{C98AB719-520F-4F6D-8101-69CC8FAF88DF}"/>
    <cellStyle name="Comma 2 2 5 3 2 3 2 2 3 2" xfId="26693" xr:uid="{8DA5ED2F-0582-4B1A-8FA7-CC1716E1511F}"/>
    <cellStyle name="Comma 2 2 5 3 2 3 2 2 4" xfId="19013" xr:uid="{9067A773-7C5F-48FF-A597-DC25CD885A27}"/>
    <cellStyle name="Comma 2 2 5 3 2 3 2 3" xfId="5573" xr:uid="{F5C5D34E-BE35-4F22-B91F-E3165B96D315}"/>
    <cellStyle name="Comma 2 2 5 3 2 3 2 3 2" xfId="13253" xr:uid="{0E9F9171-DFD1-4750-BA04-3C4B0E86FDFD}"/>
    <cellStyle name="Comma 2 2 5 3 2 3 2 3 2 2" xfId="28613" xr:uid="{292C15BF-4B7F-4754-AF79-87C1106E33CB}"/>
    <cellStyle name="Comma 2 2 5 3 2 3 2 3 3" xfId="20933" xr:uid="{0BDCDCBB-24CC-4AC1-BFA2-34A84A657D73}"/>
    <cellStyle name="Comma 2 2 5 3 2 3 2 4" xfId="9413" xr:uid="{DE2621C3-C227-4D1B-96CD-0AADD595228D}"/>
    <cellStyle name="Comma 2 2 5 3 2 3 2 4 2" xfId="24773" xr:uid="{BC7356E5-EF7E-49A7-A1F9-D4B2AB8FF716}"/>
    <cellStyle name="Comma 2 2 5 3 2 3 2 5" xfId="17093" xr:uid="{519CC1BD-3D77-432A-B61B-42446B1B470A}"/>
    <cellStyle name="Comma 2 2 5 3 2 3 3" xfId="2693" xr:uid="{01CCA136-60F4-4FB5-B5EE-800AB459EC40}"/>
    <cellStyle name="Comma 2 2 5 3 2 3 3 2" xfId="6533" xr:uid="{946378FE-DC4F-4B53-806E-7921F4EC6F4C}"/>
    <cellStyle name="Comma 2 2 5 3 2 3 3 2 2" xfId="14213" xr:uid="{6713C8BB-77D7-4382-906C-95B21C18FCBD}"/>
    <cellStyle name="Comma 2 2 5 3 2 3 3 2 2 2" xfId="29573" xr:uid="{3FC1063D-7CC4-4FD6-9395-1043AC393D32}"/>
    <cellStyle name="Comma 2 2 5 3 2 3 3 2 3" xfId="21893" xr:uid="{B743C53C-5BBD-4B78-BD41-5892ED400460}"/>
    <cellStyle name="Comma 2 2 5 3 2 3 3 3" xfId="10373" xr:uid="{7F181E1E-05D6-42A3-963E-66F1649A32E7}"/>
    <cellStyle name="Comma 2 2 5 3 2 3 3 3 2" xfId="25733" xr:uid="{A39AFE1B-453A-47D7-843A-F76DE96D9970}"/>
    <cellStyle name="Comma 2 2 5 3 2 3 3 4" xfId="18053" xr:uid="{5FD63205-DDE9-450E-992F-DDAAA92033F9}"/>
    <cellStyle name="Comma 2 2 5 3 2 3 4" xfId="4613" xr:uid="{0F6B0764-02C0-483C-B088-397644240BF5}"/>
    <cellStyle name="Comma 2 2 5 3 2 3 4 2" xfId="12293" xr:uid="{F5D1A32A-CEED-4C72-A842-33298FC0F573}"/>
    <cellStyle name="Comma 2 2 5 3 2 3 4 2 2" xfId="27653" xr:uid="{0A196181-4536-4713-98AD-661C4C227AFA}"/>
    <cellStyle name="Comma 2 2 5 3 2 3 4 3" xfId="19973" xr:uid="{8CB9E7DF-0954-4B82-BAA1-7222FDE9E81C}"/>
    <cellStyle name="Comma 2 2 5 3 2 3 5" xfId="8453" xr:uid="{51F1EDC5-A97E-4545-BE53-370C19ABABCD}"/>
    <cellStyle name="Comma 2 2 5 3 2 3 5 2" xfId="23813" xr:uid="{11ABE84C-749E-4267-AAD7-CCAC200659DE}"/>
    <cellStyle name="Comma 2 2 5 3 2 3 6" xfId="16133" xr:uid="{A3E994D7-C976-4F38-86AF-5CC52F45D9D5}"/>
    <cellStyle name="Comma 2 2 5 3 2 4" xfId="1253" xr:uid="{B18E9848-F206-44DD-9D4D-318D476ED01A}"/>
    <cellStyle name="Comma 2 2 5 3 2 4 2" xfId="3173" xr:uid="{67FF9625-16AF-483B-8D8F-D033251AA649}"/>
    <cellStyle name="Comma 2 2 5 3 2 4 2 2" xfId="7013" xr:uid="{9309AB95-F471-46DA-8D55-8A240AEF07AB}"/>
    <cellStyle name="Comma 2 2 5 3 2 4 2 2 2" xfId="14693" xr:uid="{9893560A-BCDF-42C4-BEBE-82E31997DEC9}"/>
    <cellStyle name="Comma 2 2 5 3 2 4 2 2 2 2" xfId="30053" xr:uid="{48FA4C8E-564A-4E7B-AC25-CFC14AA6A6A6}"/>
    <cellStyle name="Comma 2 2 5 3 2 4 2 2 3" xfId="22373" xr:uid="{124D1CCF-3B9B-4BF8-B63F-F1575191DEA1}"/>
    <cellStyle name="Comma 2 2 5 3 2 4 2 3" xfId="10853" xr:uid="{6640FCD8-0029-4AFE-B94C-917EF372F8D3}"/>
    <cellStyle name="Comma 2 2 5 3 2 4 2 3 2" xfId="26213" xr:uid="{5991A3B6-932D-4E16-A9C4-00618D542048}"/>
    <cellStyle name="Comma 2 2 5 3 2 4 2 4" xfId="18533" xr:uid="{679C40E7-0A7E-4161-B46F-65FAA4CD6DE4}"/>
    <cellStyle name="Comma 2 2 5 3 2 4 3" xfId="5093" xr:uid="{3D15D353-EB42-4ABB-A3FE-A27E9702DBA4}"/>
    <cellStyle name="Comma 2 2 5 3 2 4 3 2" xfId="12773" xr:uid="{B8930501-336D-4555-B8C4-B6A878F63A3B}"/>
    <cellStyle name="Comma 2 2 5 3 2 4 3 2 2" xfId="28133" xr:uid="{9C910C76-B3AC-4730-8F9B-EECA91DAB108}"/>
    <cellStyle name="Comma 2 2 5 3 2 4 3 3" xfId="20453" xr:uid="{ABEBBC77-B49D-42D9-8C5C-E89BC4D1D9BC}"/>
    <cellStyle name="Comma 2 2 5 3 2 4 4" xfId="8933" xr:uid="{23C26960-55A9-4A8C-A467-D79617FF8090}"/>
    <cellStyle name="Comma 2 2 5 3 2 4 4 2" xfId="24293" xr:uid="{F6745769-460B-4FCA-8E67-EAA5B6557A74}"/>
    <cellStyle name="Comma 2 2 5 3 2 4 5" xfId="16613" xr:uid="{D48B7119-92CD-47C4-ABCF-6A622A644ACF}"/>
    <cellStyle name="Comma 2 2 5 3 2 5" xfId="2213" xr:uid="{90CAA2D0-7349-4790-BA46-B7E24CAE2805}"/>
    <cellStyle name="Comma 2 2 5 3 2 5 2" xfId="6053" xr:uid="{F9BD2745-DF87-4016-9B22-A0BF10BDA741}"/>
    <cellStyle name="Comma 2 2 5 3 2 5 2 2" xfId="13733" xr:uid="{F68A005B-27BA-40E9-8710-1E2FA17AF9FA}"/>
    <cellStyle name="Comma 2 2 5 3 2 5 2 2 2" xfId="29093" xr:uid="{4974E624-ED0A-4BD3-A4B1-9065275AAE71}"/>
    <cellStyle name="Comma 2 2 5 3 2 5 2 3" xfId="21413" xr:uid="{1525D632-C639-4A19-AD96-CBBEB45D8EA1}"/>
    <cellStyle name="Comma 2 2 5 3 2 5 3" xfId="9893" xr:uid="{EFF3854B-D657-4B3C-9886-41B710DCE511}"/>
    <cellStyle name="Comma 2 2 5 3 2 5 3 2" xfId="25253" xr:uid="{42B6F890-9099-4B3F-9D11-0664640A2FB1}"/>
    <cellStyle name="Comma 2 2 5 3 2 5 4" xfId="17573" xr:uid="{BBAEBB0F-1BA1-4859-A54D-07D56E2A3B95}"/>
    <cellStyle name="Comma 2 2 5 3 2 6" xfId="4133" xr:uid="{9E6A978C-C152-4F6E-8C6A-FA6F3674E71A}"/>
    <cellStyle name="Comma 2 2 5 3 2 6 2" xfId="11813" xr:uid="{E00C3E8D-E9D0-4BA0-A86E-9480E53CC212}"/>
    <cellStyle name="Comma 2 2 5 3 2 6 2 2" xfId="27173" xr:uid="{46B2F3D0-1FB7-404E-B514-A60F9E84EF1A}"/>
    <cellStyle name="Comma 2 2 5 3 2 6 3" xfId="19493" xr:uid="{B231BF2E-3460-49E0-A809-837473376FB2}"/>
    <cellStyle name="Comma 2 2 5 3 2 7" xfId="7973" xr:uid="{AC0F8B44-4BC3-49B7-B11E-718B8C32E1EA}"/>
    <cellStyle name="Comma 2 2 5 3 2 7 2" xfId="23333" xr:uid="{3F3BEDCE-286C-42BE-8966-6B49859C9EAC}"/>
    <cellStyle name="Comma 2 2 5 3 2 8" xfId="15653" xr:uid="{ECE0C8CA-8BDC-4CEB-99B0-5F3C65AF995C}"/>
    <cellStyle name="Comma 2 2 5 3 3" xfId="413" xr:uid="{C1227EC2-B311-412F-8CFB-337E4716BCC0}"/>
    <cellStyle name="Comma 2 2 5 3 3 2" xfId="893" xr:uid="{7C16A150-64AA-4220-B9FB-4C250B6D7462}"/>
    <cellStyle name="Comma 2 2 5 3 3 2 2" xfId="1853" xr:uid="{3084B404-456B-42F6-8A2D-B7265D73E786}"/>
    <cellStyle name="Comma 2 2 5 3 3 2 2 2" xfId="3773" xr:uid="{08EF871D-AD88-41AE-9C77-2243AB03C60F}"/>
    <cellStyle name="Comma 2 2 5 3 3 2 2 2 2" xfId="7613" xr:uid="{D3983FBD-45BC-4410-8416-CD41735E322C}"/>
    <cellStyle name="Comma 2 2 5 3 3 2 2 2 2 2" xfId="15293" xr:uid="{6AD9F2DB-26F3-455F-BB54-9A19B5C6E3B8}"/>
    <cellStyle name="Comma 2 2 5 3 3 2 2 2 2 2 2" xfId="30653" xr:uid="{75C9C96D-EA40-426F-A5DC-E3D3CE9B37B0}"/>
    <cellStyle name="Comma 2 2 5 3 3 2 2 2 2 3" xfId="22973" xr:uid="{7427C36E-1BE8-4BEA-A53A-9AB0E6BB6805}"/>
    <cellStyle name="Comma 2 2 5 3 3 2 2 2 3" xfId="11453" xr:uid="{8C128A10-0D15-4A1B-9342-6515FCFCA58E}"/>
    <cellStyle name="Comma 2 2 5 3 3 2 2 2 3 2" xfId="26813" xr:uid="{991C9791-B37F-4A9A-9F2D-E85A28749610}"/>
    <cellStyle name="Comma 2 2 5 3 3 2 2 2 4" xfId="19133" xr:uid="{81AAD69A-43DF-4594-A274-6259A044CA52}"/>
    <cellStyle name="Comma 2 2 5 3 3 2 2 3" xfId="5693" xr:uid="{4C85E53B-7277-4136-A25A-ACE069CC2C45}"/>
    <cellStyle name="Comma 2 2 5 3 3 2 2 3 2" xfId="13373" xr:uid="{25CE7550-8A2F-4A8A-9853-31BCA8E9E873}"/>
    <cellStyle name="Comma 2 2 5 3 3 2 2 3 2 2" xfId="28733" xr:uid="{85A9512A-0EB4-4FFB-A5E4-8523D8DADB2A}"/>
    <cellStyle name="Comma 2 2 5 3 3 2 2 3 3" xfId="21053" xr:uid="{833BCED2-B7AA-4DAD-909E-A3598E11CC50}"/>
    <cellStyle name="Comma 2 2 5 3 3 2 2 4" xfId="9533" xr:uid="{B9B4A133-ED5D-4BFE-B283-C7F49A4D4F4F}"/>
    <cellStyle name="Comma 2 2 5 3 3 2 2 4 2" xfId="24893" xr:uid="{3415620D-9E24-459F-BDA0-D47E49397373}"/>
    <cellStyle name="Comma 2 2 5 3 3 2 2 5" xfId="17213" xr:uid="{CF32F807-0EC9-438A-9A05-8AD408646DD4}"/>
    <cellStyle name="Comma 2 2 5 3 3 2 3" xfId="2813" xr:uid="{A7BD4FDF-FEB0-4963-B04D-F39A274F4EED}"/>
    <cellStyle name="Comma 2 2 5 3 3 2 3 2" xfId="6653" xr:uid="{150E2BF5-6F5B-4882-B3D5-ED5DBA888558}"/>
    <cellStyle name="Comma 2 2 5 3 3 2 3 2 2" xfId="14333" xr:uid="{BB77021D-7A86-4936-BBA6-7D8114F0FD63}"/>
    <cellStyle name="Comma 2 2 5 3 3 2 3 2 2 2" xfId="29693" xr:uid="{0C91BA6B-97F2-4988-BC53-FE94502E84D6}"/>
    <cellStyle name="Comma 2 2 5 3 3 2 3 2 3" xfId="22013" xr:uid="{00BB8A66-635B-48BE-8628-B79C3900780D}"/>
    <cellStyle name="Comma 2 2 5 3 3 2 3 3" xfId="10493" xr:uid="{C91D0A47-E6FC-43BD-9731-F42733B17755}"/>
    <cellStyle name="Comma 2 2 5 3 3 2 3 3 2" xfId="25853" xr:uid="{B63EE9DC-C97B-47AE-A76F-D0CB81F83106}"/>
    <cellStyle name="Comma 2 2 5 3 3 2 3 4" xfId="18173" xr:uid="{23B4232B-4145-4EA4-B58F-FF99422FCC06}"/>
    <cellStyle name="Comma 2 2 5 3 3 2 4" xfId="4733" xr:uid="{99A6318E-732B-4ABD-8FF3-58DA687A8FF7}"/>
    <cellStyle name="Comma 2 2 5 3 3 2 4 2" xfId="12413" xr:uid="{BB15B368-0828-49D3-8691-EBC1EEBFB437}"/>
    <cellStyle name="Comma 2 2 5 3 3 2 4 2 2" xfId="27773" xr:uid="{A8BA0473-E5EC-42EA-B6D8-5411472C234C}"/>
    <cellStyle name="Comma 2 2 5 3 3 2 4 3" xfId="20093" xr:uid="{263B9027-07E0-4FFB-9C33-9F6353F72CEB}"/>
    <cellStyle name="Comma 2 2 5 3 3 2 5" xfId="8573" xr:uid="{8C22D931-6846-438A-BD61-086440F2290E}"/>
    <cellStyle name="Comma 2 2 5 3 3 2 5 2" xfId="23933" xr:uid="{7C1EC51C-5839-42D0-811B-0825ED0FDA11}"/>
    <cellStyle name="Comma 2 2 5 3 3 2 6" xfId="16253" xr:uid="{C22337CF-212E-4B13-B37E-5487BBE61937}"/>
    <cellStyle name="Comma 2 2 5 3 3 3" xfId="1373" xr:uid="{7B3D0EA2-9C89-4853-ABD6-69E4AB13B79B}"/>
    <cellStyle name="Comma 2 2 5 3 3 3 2" xfId="3293" xr:uid="{849F689B-3C10-47DE-BCCC-EBB669EEB490}"/>
    <cellStyle name="Comma 2 2 5 3 3 3 2 2" xfId="7133" xr:uid="{0063EAF0-0D96-40B6-83E6-DCF5DCBE3B07}"/>
    <cellStyle name="Comma 2 2 5 3 3 3 2 2 2" xfId="14813" xr:uid="{411B6D08-6C35-40F8-8EC5-9010C1B417BD}"/>
    <cellStyle name="Comma 2 2 5 3 3 3 2 2 2 2" xfId="30173" xr:uid="{F449B776-D985-4F98-9D6E-9E71D90A3980}"/>
    <cellStyle name="Comma 2 2 5 3 3 3 2 2 3" xfId="22493" xr:uid="{C74B3DFF-45C4-4829-BB57-F4003F4AB80F}"/>
    <cellStyle name="Comma 2 2 5 3 3 3 2 3" xfId="10973" xr:uid="{3D441DA1-FCC2-4E9D-BBDB-747F330BDB54}"/>
    <cellStyle name="Comma 2 2 5 3 3 3 2 3 2" xfId="26333" xr:uid="{D3C58C97-BE11-4639-8EAD-5FDBF3FEAB10}"/>
    <cellStyle name="Comma 2 2 5 3 3 3 2 4" xfId="18653" xr:uid="{0BE14D00-1450-40F3-B0DC-CC44FD592A19}"/>
    <cellStyle name="Comma 2 2 5 3 3 3 3" xfId="5213" xr:uid="{1B466ADD-DC43-4C31-B60D-2208E69E8774}"/>
    <cellStyle name="Comma 2 2 5 3 3 3 3 2" xfId="12893" xr:uid="{CE260217-A717-438F-9F72-056EE02DE63B}"/>
    <cellStyle name="Comma 2 2 5 3 3 3 3 2 2" xfId="28253" xr:uid="{52600D7F-5106-4819-9307-DF8F165EE3E6}"/>
    <cellStyle name="Comma 2 2 5 3 3 3 3 3" xfId="20573" xr:uid="{DC2E2728-BCB3-4C21-9240-94BC1FAF45DF}"/>
    <cellStyle name="Comma 2 2 5 3 3 3 4" xfId="9053" xr:uid="{AC6A08BB-49DF-4ACF-8C28-BF9F7AD8F512}"/>
    <cellStyle name="Comma 2 2 5 3 3 3 4 2" xfId="24413" xr:uid="{06DAF1EF-4002-4DBB-B738-4F47E93A500D}"/>
    <cellStyle name="Comma 2 2 5 3 3 3 5" xfId="16733" xr:uid="{C6360052-6DB9-4F19-B764-E31AE30E5E5F}"/>
    <cellStyle name="Comma 2 2 5 3 3 4" xfId="2333" xr:uid="{5952CDFE-E9FF-42CF-9EF0-716D939118B4}"/>
    <cellStyle name="Comma 2 2 5 3 3 4 2" xfId="6173" xr:uid="{6AA8A3A4-A2C1-4BEE-BE68-14CFADE84022}"/>
    <cellStyle name="Comma 2 2 5 3 3 4 2 2" xfId="13853" xr:uid="{3075C42C-AA5E-43F3-B877-FEDA2138EEA9}"/>
    <cellStyle name="Comma 2 2 5 3 3 4 2 2 2" xfId="29213" xr:uid="{F742742B-19A6-4C2D-96BA-68164EA2D2F3}"/>
    <cellStyle name="Comma 2 2 5 3 3 4 2 3" xfId="21533" xr:uid="{89FC7B0F-E76E-4DB3-A783-36E41EFE0D8D}"/>
    <cellStyle name="Comma 2 2 5 3 3 4 3" xfId="10013" xr:uid="{51784D73-BDB5-4DD5-8CD3-5E9DE9AC9018}"/>
    <cellStyle name="Comma 2 2 5 3 3 4 3 2" xfId="25373" xr:uid="{61FCA6F0-D1E7-4958-AD94-13E1BBFEB745}"/>
    <cellStyle name="Comma 2 2 5 3 3 4 4" xfId="17693" xr:uid="{985A3409-C0E0-4CB1-BC31-F4ED460ACF17}"/>
    <cellStyle name="Comma 2 2 5 3 3 5" xfId="4253" xr:uid="{24681315-A0C7-456F-8B4F-27441A35DAEE}"/>
    <cellStyle name="Comma 2 2 5 3 3 5 2" xfId="11933" xr:uid="{DF3A2EFE-22D2-450B-9132-CC3484756A35}"/>
    <cellStyle name="Comma 2 2 5 3 3 5 2 2" xfId="27293" xr:uid="{46F89455-E61E-455E-9FBB-76E918052F68}"/>
    <cellStyle name="Comma 2 2 5 3 3 5 3" xfId="19613" xr:uid="{7A852240-B7CC-4C98-8A9D-212346D067CD}"/>
    <cellStyle name="Comma 2 2 5 3 3 6" xfId="8093" xr:uid="{AE452B29-1B07-4B28-BBD9-0EA9FB1CF84E}"/>
    <cellStyle name="Comma 2 2 5 3 3 6 2" xfId="23453" xr:uid="{29E74BCB-44B7-4C46-9509-08310CB569E8}"/>
    <cellStyle name="Comma 2 2 5 3 3 7" xfId="15773" xr:uid="{4881F6E9-1088-4EAD-87E9-7CEC8FC67355}"/>
    <cellStyle name="Comma 2 2 5 3 4" xfId="653" xr:uid="{0848CC5A-CB82-4632-9E39-AD867EEC8503}"/>
    <cellStyle name="Comma 2 2 5 3 4 2" xfId="1613" xr:uid="{702EC507-1361-4EEC-85F6-615051EF1D66}"/>
    <cellStyle name="Comma 2 2 5 3 4 2 2" xfId="3533" xr:uid="{84BF2CFA-5924-42F6-893B-797133D37A0B}"/>
    <cellStyle name="Comma 2 2 5 3 4 2 2 2" xfId="7373" xr:uid="{C9C63965-4168-459F-9145-E5891E16305F}"/>
    <cellStyle name="Comma 2 2 5 3 4 2 2 2 2" xfId="15053" xr:uid="{672868AA-6EB7-42CE-81E0-C6628256636B}"/>
    <cellStyle name="Comma 2 2 5 3 4 2 2 2 2 2" xfId="30413" xr:uid="{EB8CFB2C-5656-4B08-A6CE-0FB52720BAD3}"/>
    <cellStyle name="Comma 2 2 5 3 4 2 2 2 3" xfId="22733" xr:uid="{DC6028CA-2C98-41ED-9E6F-0E21724C232D}"/>
    <cellStyle name="Comma 2 2 5 3 4 2 2 3" xfId="11213" xr:uid="{984E08E7-4A58-459E-891F-386CA6BE62FD}"/>
    <cellStyle name="Comma 2 2 5 3 4 2 2 3 2" xfId="26573" xr:uid="{926937C8-37DC-4F2F-AD90-F15F4393548C}"/>
    <cellStyle name="Comma 2 2 5 3 4 2 2 4" xfId="18893" xr:uid="{818DAECD-6DFF-4351-8D32-6386858B591C}"/>
    <cellStyle name="Comma 2 2 5 3 4 2 3" xfId="5453" xr:uid="{49E147FB-A71B-499C-9F1D-5E47914DE1F4}"/>
    <cellStyle name="Comma 2 2 5 3 4 2 3 2" xfId="13133" xr:uid="{2E4D4217-511C-4369-B46B-D4849C785C58}"/>
    <cellStyle name="Comma 2 2 5 3 4 2 3 2 2" xfId="28493" xr:uid="{87FDD651-8F7E-405B-830B-AFFD9A96DE08}"/>
    <cellStyle name="Comma 2 2 5 3 4 2 3 3" xfId="20813" xr:uid="{64A3ECE1-2BBB-4E7B-B4C9-EC782921DE5F}"/>
    <cellStyle name="Comma 2 2 5 3 4 2 4" xfId="9293" xr:uid="{6D7C1D53-3A9D-4459-99D5-A77AE58357F0}"/>
    <cellStyle name="Comma 2 2 5 3 4 2 4 2" xfId="24653" xr:uid="{AFF41205-5B52-477D-8D5F-6EAEFAAA1086}"/>
    <cellStyle name="Comma 2 2 5 3 4 2 5" xfId="16973" xr:uid="{A1DE8256-F549-4C51-A048-A1F5CD3752D4}"/>
    <cellStyle name="Comma 2 2 5 3 4 3" xfId="2573" xr:uid="{C76C0E58-B2AF-41DC-BBF8-8731EEFE884C}"/>
    <cellStyle name="Comma 2 2 5 3 4 3 2" xfId="6413" xr:uid="{E043FB68-8256-4982-BA53-5CD763D14019}"/>
    <cellStyle name="Comma 2 2 5 3 4 3 2 2" xfId="14093" xr:uid="{17184960-3B6F-4F2A-81CF-6742419B96B1}"/>
    <cellStyle name="Comma 2 2 5 3 4 3 2 2 2" xfId="29453" xr:uid="{C5F00379-D25F-4EB6-BA15-5EE97D83B154}"/>
    <cellStyle name="Comma 2 2 5 3 4 3 2 3" xfId="21773" xr:uid="{4AAD0CEC-418A-4AF7-8D25-53D6DE801AF9}"/>
    <cellStyle name="Comma 2 2 5 3 4 3 3" xfId="10253" xr:uid="{73EB0CB9-D1C5-4F19-A5F9-0466DE998E1C}"/>
    <cellStyle name="Comma 2 2 5 3 4 3 3 2" xfId="25613" xr:uid="{07D86F08-B36B-472B-B8B6-1FC4AB979152}"/>
    <cellStyle name="Comma 2 2 5 3 4 3 4" xfId="17933" xr:uid="{00866B49-C61E-411B-9397-17C5A27AF08D}"/>
    <cellStyle name="Comma 2 2 5 3 4 4" xfId="4493" xr:uid="{73F06354-9287-4199-A0D2-DBF42CE61B2C}"/>
    <cellStyle name="Comma 2 2 5 3 4 4 2" xfId="12173" xr:uid="{CB4E26D2-661F-4A6C-B463-112B87BD19AC}"/>
    <cellStyle name="Comma 2 2 5 3 4 4 2 2" xfId="27533" xr:uid="{8889D8CE-5C89-4015-9681-1CA0E4F85651}"/>
    <cellStyle name="Comma 2 2 5 3 4 4 3" xfId="19853" xr:uid="{CA5096C0-0C8B-458A-B3B6-F5C8CD2E8319}"/>
    <cellStyle name="Comma 2 2 5 3 4 5" xfId="8333" xr:uid="{452D9694-8506-4350-A350-9E062C3C4C66}"/>
    <cellStyle name="Comma 2 2 5 3 4 5 2" xfId="23693" xr:uid="{BABE4322-6325-48F8-8B32-464883447550}"/>
    <cellStyle name="Comma 2 2 5 3 4 6" xfId="16013" xr:uid="{4DA4A603-E88F-4EE9-A58C-1DC8979C04A8}"/>
    <cellStyle name="Comma 2 2 5 3 5" xfId="1133" xr:uid="{2A619496-A235-4278-97E8-B54EA1389A58}"/>
    <cellStyle name="Comma 2 2 5 3 5 2" xfId="3053" xr:uid="{48184ED6-2547-402E-92B3-64E3920A4033}"/>
    <cellStyle name="Comma 2 2 5 3 5 2 2" xfId="6893" xr:uid="{875DA9C7-C815-4FCB-BD04-A9BF9CBD3531}"/>
    <cellStyle name="Comma 2 2 5 3 5 2 2 2" xfId="14573" xr:uid="{C4749097-150D-468E-AAD0-83800D1E0FFE}"/>
    <cellStyle name="Comma 2 2 5 3 5 2 2 2 2" xfId="29933" xr:uid="{15ECEE77-D4A9-4B60-B7E1-EAF731ACE375}"/>
    <cellStyle name="Comma 2 2 5 3 5 2 2 3" xfId="22253" xr:uid="{FBAFFF73-2F93-4810-9A7C-0B2F8616D706}"/>
    <cellStyle name="Comma 2 2 5 3 5 2 3" xfId="10733" xr:uid="{995D61E3-D7BE-4466-BDA6-08F7AE5117F5}"/>
    <cellStyle name="Comma 2 2 5 3 5 2 3 2" xfId="26093" xr:uid="{CC287424-AA70-4DA9-A1F9-8036F906F7E2}"/>
    <cellStyle name="Comma 2 2 5 3 5 2 4" xfId="18413" xr:uid="{4FFF3E30-0E86-4A59-8992-86466F558434}"/>
    <cellStyle name="Comma 2 2 5 3 5 3" xfId="4973" xr:uid="{FF24536C-ACB1-4C84-91B3-EE370429DBB8}"/>
    <cellStyle name="Comma 2 2 5 3 5 3 2" xfId="12653" xr:uid="{38356B81-F5FA-41AE-B641-2C6A82C1051A}"/>
    <cellStyle name="Comma 2 2 5 3 5 3 2 2" xfId="28013" xr:uid="{35DA8992-C2DF-4A51-B6ED-4C73C973C177}"/>
    <cellStyle name="Comma 2 2 5 3 5 3 3" xfId="20333" xr:uid="{9804974C-D29A-4869-92DC-2E43D9D904A4}"/>
    <cellStyle name="Comma 2 2 5 3 5 4" xfId="8813" xr:uid="{8593FDE6-D938-4C3C-B666-99A560746932}"/>
    <cellStyle name="Comma 2 2 5 3 5 4 2" xfId="24173" xr:uid="{A2A57C6B-27E4-4E04-979A-CD75323231C5}"/>
    <cellStyle name="Comma 2 2 5 3 5 5" xfId="16493" xr:uid="{F836FCF8-3479-42AB-B8EB-8AB68C683D16}"/>
    <cellStyle name="Comma 2 2 5 3 6" xfId="2093" xr:uid="{AA7A6F6B-9DF7-4E34-9D98-89F1BF6A267E}"/>
    <cellStyle name="Comma 2 2 5 3 6 2" xfId="5933" xr:uid="{46D5EB58-DCD1-4005-BED1-D48A5837F160}"/>
    <cellStyle name="Comma 2 2 5 3 6 2 2" xfId="13613" xr:uid="{954FBC06-B768-47C7-8882-3919A067CD61}"/>
    <cellStyle name="Comma 2 2 5 3 6 2 2 2" xfId="28973" xr:uid="{F880BC46-EEEA-4580-B165-5DFBDAC5180C}"/>
    <cellStyle name="Comma 2 2 5 3 6 2 3" xfId="21293" xr:uid="{9CBE7E6F-9CB8-4A69-A3BB-5283E9397A78}"/>
    <cellStyle name="Comma 2 2 5 3 6 3" xfId="9773" xr:uid="{98DEDC64-AFA2-4B13-A7E6-626C70F00167}"/>
    <cellStyle name="Comma 2 2 5 3 6 3 2" xfId="25133" xr:uid="{E15EB6FC-C7EB-4FB3-AD38-CC03B98B7FBA}"/>
    <cellStyle name="Comma 2 2 5 3 6 4" xfId="17453" xr:uid="{FBD6088D-1CB7-405E-9414-CC24EC7A32E7}"/>
    <cellStyle name="Comma 2 2 5 3 7" xfId="4013" xr:uid="{86E264D6-EC2F-4B5C-A8DB-C9CE459FF341}"/>
    <cellStyle name="Comma 2 2 5 3 7 2" xfId="11693" xr:uid="{4E80D679-5A30-47D9-94C4-D2D746C3A9F5}"/>
    <cellStyle name="Comma 2 2 5 3 7 2 2" xfId="27053" xr:uid="{DBA98B48-2051-4CAE-9442-27F57D274181}"/>
    <cellStyle name="Comma 2 2 5 3 7 3" xfId="19373" xr:uid="{6FA5771F-C3A7-4A71-98C8-E1B09B1B3216}"/>
    <cellStyle name="Comma 2 2 5 3 8" xfId="7853" xr:uid="{0206F6EE-4BA1-4E44-8707-4890EA3500D0}"/>
    <cellStyle name="Comma 2 2 5 3 8 2" xfId="23213" xr:uid="{0358F1AB-543E-40C4-B189-7B22AB1F19E6}"/>
    <cellStyle name="Comma 2 2 5 3 9" xfId="15533" xr:uid="{D9BFF769-7B85-4821-821A-92009E1BA56D}"/>
    <cellStyle name="Comma 2 2 5 4" xfId="233" xr:uid="{A247432F-1E8A-4CA1-A4B7-A66A76EBF1A5}"/>
    <cellStyle name="Comma 2 2 5 4 2" xfId="473" xr:uid="{E5217CE2-B835-46E9-B476-F951346E0705}"/>
    <cellStyle name="Comma 2 2 5 4 2 2" xfId="953" xr:uid="{C4BE2E56-BA79-462B-AF92-F5A8FD0956F3}"/>
    <cellStyle name="Comma 2 2 5 4 2 2 2" xfId="1913" xr:uid="{1D72A08B-D80E-4EE1-BB7B-B161DC86A98F}"/>
    <cellStyle name="Comma 2 2 5 4 2 2 2 2" xfId="3833" xr:uid="{68AC1877-A254-47A5-BC6C-3173A46848C3}"/>
    <cellStyle name="Comma 2 2 5 4 2 2 2 2 2" xfId="7673" xr:uid="{1619D5C2-1368-41F5-8DF6-FCA6B304E1F6}"/>
    <cellStyle name="Comma 2 2 5 4 2 2 2 2 2 2" xfId="15353" xr:uid="{9CB24F52-73EB-4DC8-A85A-D6784AF34C3E}"/>
    <cellStyle name="Comma 2 2 5 4 2 2 2 2 2 2 2" xfId="30713" xr:uid="{A062F459-D18C-4CA8-AAFA-78E3724A9B92}"/>
    <cellStyle name="Comma 2 2 5 4 2 2 2 2 2 3" xfId="23033" xr:uid="{AF17E0A9-75C9-45E7-B1B1-89D96718B123}"/>
    <cellStyle name="Comma 2 2 5 4 2 2 2 2 3" xfId="11513" xr:uid="{704133DA-B8C1-4926-9BC7-A7C51B70DAB4}"/>
    <cellStyle name="Comma 2 2 5 4 2 2 2 2 3 2" xfId="26873" xr:uid="{DBE0B2F9-D9F6-4C32-A680-449C96415AD7}"/>
    <cellStyle name="Comma 2 2 5 4 2 2 2 2 4" xfId="19193" xr:uid="{1BCEEF54-37C8-4D1D-AB37-0EC11E7CB0F3}"/>
    <cellStyle name="Comma 2 2 5 4 2 2 2 3" xfId="5753" xr:uid="{49AE1AA0-89C7-49CC-940B-D3C6B418AA1E}"/>
    <cellStyle name="Comma 2 2 5 4 2 2 2 3 2" xfId="13433" xr:uid="{4131E4CD-36CB-487E-81D7-D92DB95CDF85}"/>
    <cellStyle name="Comma 2 2 5 4 2 2 2 3 2 2" xfId="28793" xr:uid="{A88ECB9D-C02F-4C61-98D4-999F250C9060}"/>
    <cellStyle name="Comma 2 2 5 4 2 2 2 3 3" xfId="21113" xr:uid="{4108864A-08E1-4070-B391-77863A326452}"/>
    <cellStyle name="Comma 2 2 5 4 2 2 2 4" xfId="9593" xr:uid="{7A16F1FD-4362-4135-9F16-B6A3AC32B93F}"/>
    <cellStyle name="Comma 2 2 5 4 2 2 2 4 2" xfId="24953" xr:uid="{B02771E7-7ED8-4A19-8F19-B4805F5F289D}"/>
    <cellStyle name="Comma 2 2 5 4 2 2 2 5" xfId="17273" xr:uid="{6011E67C-C9A7-4764-B894-63948E5AF62A}"/>
    <cellStyle name="Comma 2 2 5 4 2 2 3" xfId="2873" xr:uid="{5EE27C01-8979-4774-A932-DD51C76F44D7}"/>
    <cellStyle name="Comma 2 2 5 4 2 2 3 2" xfId="6713" xr:uid="{CA81C04C-498A-4209-A554-E8A7DA97A073}"/>
    <cellStyle name="Comma 2 2 5 4 2 2 3 2 2" xfId="14393" xr:uid="{63AA0451-DE26-4B80-874F-BD775DCE252F}"/>
    <cellStyle name="Comma 2 2 5 4 2 2 3 2 2 2" xfId="29753" xr:uid="{A5EE0DE0-D21F-4C1E-9552-A2830206C4E8}"/>
    <cellStyle name="Comma 2 2 5 4 2 2 3 2 3" xfId="22073" xr:uid="{1F17D0C5-5871-4B9F-AE4D-446221F47633}"/>
    <cellStyle name="Comma 2 2 5 4 2 2 3 3" xfId="10553" xr:uid="{6A9BC548-3BAE-4F31-8EA5-A992E2C84F0B}"/>
    <cellStyle name="Comma 2 2 5 4 2 2 3 3 2" xfId="25913" xr:uid="{B35FC8E7-FD09-4105-B1E9-E656A2612B67}"/>
    <cellStyle name="Comma 2 2 5 4 2 2 3 4" xfId="18233" xr:uid="{57BE790C-87CB-4025-8FD6-88F89ACA4EFF}"/>
    <cellStyle name="Comma 2 2 5 4 2 2 4" xfId="4793" xr:uid="{B13497E2-3FC4-442F-8287-37F1D14BD947}"/>
    <cellStyle name="Comma 2 2 5 4 2 2 4 2" xfId="12473" xr:uid="{8270AA64-3CFF-4A87-8D01-1009E64AF9A5}"/>
    <cellStyle name="Comma 2 2 5 4 2 2 4 2 2" xfId="27833" xr:uid="{EE3D2133-6D7A-4118-9BD3-2152405BD033}"/>
    <cellStyle name="Comma 2 2 5 4 2 2 4 3" xfId="20153" xr:uid="{EC3EB3BA-3271-44E5-90BF-37E9551C5E0B}"/>
    <cellStyle name="Comma 2 2 5 4 2 2 5" xfId="8633" xr:uid="{FD8CE409-66CB-412C-88AE-E2C19ED6D6DE}"/>
    <cellStyle name="Comma 2 2 5 4 2 2 5 2" xfId="23993" xr:uid="{60346066-E876-4A6E-83F1-4B533157E8D6}"/>
    <cellStyle name="Comma 2 2 5 4 2 2 6" xfId="16313" xr:uid="{E387F73E-84F2-4AC5-B152-0F3C46091B72}"/>
    <cellStyle name="Comma 2 2 5 4 2 3" xfId="1433" xr:uid="{F8DC2A96-F8C4-41F5-8D69-71C45F418955}"/>
    <cellStyle name="Comma 2 2 5 4 2 3 2" xfId="3353" xr:uid="{4458BC17-EFDF-473F-ADBD-CCAC4134E01E}"/>
    <cellStyle name="Comma 2 2 5 4 2 3 2 2" xfId="7193" xr:uid="{71E9C5B0-101B-499F-AC21-D29617407CC3}"/>
    <cellStyle name="Comma 2 2 5 4 2 3 2 2 2" xfId="14873" xr:uid="{5804EE7A-08D1-4E6E-9F8A-40A81C69A759}"/>
    <cellStyle name="Comma 2 2 5 4 2 3 2 2 2 2" xfId="30233" xr:uid="{5B0E81CE-BCE9-4369-B9D6-28F55EB6FBE3}"/>
    <cellStyle name="Comma 2 2 5 4 2 3 2 2 3" xfId="22553" xr:uid="{1C02C75C-2126-40AA-BF0E-DCF9FA23D453}"/>
    <cellStyle name="Comma 2 2 5 4 2 3 2 3" xfId="11033" xr:uid="{5968B637-5A11-4855-AF92-304CE71AF40B}"/>
    <cellStyle name="Comma 2 2 5 4 2 3 2 3 2" xfId="26393" xr:uid="{AEEB5A06-4E2E-4276-998B-C45C22D49EC9}"/>
    <cellStyle name="Comma 2 2 5 4 2 3 2 4" xfId="18713" xr:uid="{3FA89700-930F-4E34-A89B-26A32D866DB5}"/>
    <cellStyle name="Comma 2 2 5 4 2 3 3" xfId="5273" xr:uid="{E4CEB6B7-6CE2-40C3-8864-72C0B43B1E3E}"/>
    <cellStyle name="Comma 2 2 5 4 2 3 3 2" xfId="12953" xr:uid="{E2F696D1-56A9-42B9-A01C-7518BB282F42}"/>
    <cellStyle name="Comma 2 2 5 4 2 3 3 2 2" xfId="28313" xr:uid="{3496981A-2484-4659-9127-10CB726F9FCD}"/>
    <cellStyle name="Comma 2 2 5 4 2 3 3 3" xfId="20633" xr:uid="{F2D110C0-FB1F-4875-92FA-6206F5189541}"/>
    <cellStyle name="Comma 2 2 5 4 2 3 4" xfId="9113" xr:uid="{F464F31C-4A2D-4B75-9694-2C842966322D}"/>
    <cellStyle name="Comma 2 2 5 4 2 3 4 2" xfId="24473" xr:uid="{295B1BC4-C8FB-4959-81A9-EB70D0DAFBD0}"/>
    <cellStyle name="Comma 2 2 5 4 2 3 5" xfId="16793" xr:uid="{424A4C11-4B2C-4A77-A023-D29C50452633}"/>
    <cellStyle name="Comma 2 2 5 4 2 4" xfId="2393" xr:uid="{E3CF08E0-205D-4E9D-AC29-8141FBEA4A07}"/>
    <cellStyle name="Comma 2 2 5 4 2 4 2" xfId="6233" xr:uid="{1852F68B-2B04-465D-9B15-5284B44FCD58}"/>
    <cellStyle name="Comma 2 2 5 4 2 4 2 2" xfId="13913" xr:uid="{29C83ED5-6F57-42F1-9C2B-C63BF2159F91}"/>
    <cellStyle name="Comma 2 2 5 4 2 4 2 2 2" xfId="29273" xr:uid="{C08C7D09-844C-4224-A61D-7843815554D1}"/>
    <cellStyle name="Comma 2 2 5 4 2 4 2 3" xfId="21593" xr:uid="{6BF2B74E-D25F-4F9C-8B78-8D860ACE382C}"/>
    <cellStyle name="Comma 2 2 5 4 2 4 3" xfId="10073" xr:uid="{6BE043B5-6389-4EB1-A4DE-87E8C99A8336}"/>
    <cellStyle name="Comma 2 2 5 4 2 4 3 2" xfId="25433" xr:uid="{AA6E10BE-A20A-4A6B-B759-430B6EE80F74}"/>
    <cellStyle name="Comma 2 2 5 4 2 4 4" xfId="17753" xr:uid="{4F811C6B-AD49-4425-82CE-4ACD18E9FAE5}"/>
    <cellStyle name="Comma 2 2 5 4 2 5" xfId="4313" xr:uid="{9C0257B7-2BFD-4FCD-8ABA-404DC0374345}"/>
    <cellStyle name="Comma 2 2 5 4 2 5 2" xfId="11993" xr:uid="{FC3ED39D-F790-4FED-A890-E5FC4BF2D6AA}"/>
    <cellStyle name="Comma 2 2 5 4 2 5 2 2" xfId="27353" xr:uid="{DC799799-F892-48CD-87F3-994857C6C8DD}"/>
    <cellStyle name="Comma 2 2 5 4 2 5 3" xfId="19673" xr:uid="{5BB4C5E9-1FC0-4C74-9B16-1E28194DE78D}"/>
    <cellStyle name="Comma 2 2 5 4 2 6" xfId="8153" xr:uid="{B0CF5A29-8126-48C4-9A40-C8D4CC55BFD9}"/>
    <cellStyle name="Comma 2 2 5 4 2 6 2" xfId="23513" xr:uid="{F184B0E9-07D0-4BEC-9104-C97A46FB7B87}"/>
    <cellStyle name="Comma 2 2 5 4 2 7" xfId="15833" xr:uid="{C92D9317-21D6-4C3F-A13D-AC609318E4E6}"/>
    <cellStyle name="Comma 2 2 5 4 3" xfId="713" xr:uid="{32F41E96-EF36-44C0-AC06-24C222470E3E}"/>
    <cellStyle name="Comma 2 2 5 4 3 2" xfId="1673" xr:uid="{978F1F28-F7FD-40EF-B68D-D42ACFA17137}"/>
    <cellStyle name="Comma 2 2 5 4 3 2 2" xfId="3593" xr:uid="{A4817219-5310-4C3F-B2DE-5EF686CF3FC4}"/>
    <cellStyle name="Comma 2 2 5 4 3 2 2 2" xfId="7433" xr:uid="{94F46753-5215-44F5-B55F-F3ED68FD826A}"/>
    <cellStyle name="Comma 2 2 5 4 3 2 2 2 2" xfId="15113" xr:uid="{842C170F-AF8F-4DCC-BD9F-E84E2F8418EC}"/>
    <cellStyle name="Comma 2 2 5 4 3 2 2 2 2 2" xfId="30473" xr:uid="{A52B9238-5CC4-46F4-8446-1E667EE78034}"/>
    <cellStyle name="Comma 2 2 5 4 3 2 2 2 3" xfId="22793" xr:uid="{E25C58F3-D03A-4874-ACAB-EAA2D98B4527}"/>
    <cellStyle name="Comma 2 2 5 4 3 2 2 3" xfId="11273" xr:uid="{AC612DD4-D397-4016-939F-CCDD0E9DB4F5}"/>
    <cellStyle name="Comma 2 2 5 4 3 2 2 3 2" xfId="26633" xr:uid="{B77DF43F-27FE-4EE0-8BD8-66EA446E5221}"/>
    <cellStyle name="Comma 2 2 5 4 3 2 2 4" xfId="18953" xr:uid="{9F9BB2EF-1E79-4799-95C1-9B88E3150295}"/>
    <cellStyle name="Comma 2 2 5 4 3 2 3" xfId="5513" xr:uid="{DAA86C19-6BFF-4F64-893B-4EF151E79CDF}"/>
    <cellStyle name="Comma 2 2 5 4 3 2 3 2" xfId="13193" xr:uid="{EB194249-E7B4-4149-AFB7-D67889FDC6F8}"/>
    <cellStyle name="Comma 2 2 5 4 3 2 3 2 2" xfId="28553" xr:uid="{233807FA-8D2A-40CD-945D-F5A355D61746}"/>
    <cellStyle name="Comma 2 2 5 4 3 2 3 3" xfId="20873" xr:uid="{BAEAEAC3-E5A9-4B86-8006-056E42098F10}"/>
    <cellStyle name="Comma 2 2 5 4 3 2 4" xfId="9353" xr:uid="{CB96B69B-57BE-4181-97C4-56598E0AB1D6}"/>
    <cellStyle name="Comma 2 2 5 4 3 2 4 2" xfId="24713" xr:uid="{BCC917BE-1EBA-4A4B-90D3-3ACFBA41A6B4}"/>
    <cellStyle name="Comma 2 2 5 4 3 2 5" xfId="17033" xr:uid="{9C45F476-AAA1-4A42-8F59-518A2F9CF7FC}"/>
    <cellStyle name="Comma 2 2 5 4 3 3" xfId="2633" xr:uid="{9768541B-827A-4629-AF63-F082288CF530}"/>
    <cellStyle name="Comma 2 2 5 4 3 3 2" xfId="6473" xr:uid="{F2C3AE5C-58D1-4476-B810-62F68A71E3A2}"/>
    <cellStyle name="Comma 2 2 5 4 3 3 2 2" xfId="14153" xr:uid="{72C9ACD6-E31B-4D42-A679-54EF206D402A}"/>
    <cellStyle name="Comma 2 2 5 4 3 3 2 2 2" xfId="29513" xr:uid="{DA4BBA66-7FC3-41B3-92CD-146B660C6AB7}"/>
    <cellStyle name="Comma 2 2 5 4 3 3 2 3" xfId="21833" xr:uid="{26825455-7CA7-42A1-B736-99208728C849}"/>
    <cellStyle name="Comma 2 2 5 4 3 3 3" xfId="10313" xr:uid="{4FF48415-4A81-4ECD-9F75-D4B65B197A27}"/>
    <cellStyle name="Comma 2 2 5 4 3 3 3 2" xfId="25673" xr:uid="{791CB341-54B3-451B-835E-6C6FACBD5122}"/>
    <cellStyle name="Comma 2 2 5 4 3 3 4" xfId="17993" xr:uid="{64E87F02-6540-4551-8BF4-FB6D0BC80B67}"/>
    <cellStyle name="Comma 2 2 5 4 3 4" xfId="4553" xr:uid="{2DBD9775-FF86-4E8C-9C69-C809B1FFB0A1}"/>
    <cellStyle name="Comma 2 2 5 4 3 4 2" xfId="12233" xr:uid="{CDA4E09C-8CF1-4910-8DF2-DAF4F35EBE4F}"/>
    <cellStyle name="Comma 2 2 5 4 3 4 2 2" xfId="27593" xr:uid="{3356553C-B36C-4D7A-9578-3E808BE4CBF4}"/>
    <cellStyle name="Comma 2 2 5 4 3 4 3" xfId="19913" xr:uid="{E9F6C5DF-D826-48CB-B679-022514115A78}"/>
    <cellStyle name="Comma 2 2 5 4 3 5" xfId="8393" xr:uid="{D6CA65F1-6294-44B5-A125-EE8A628CEF1C}"/>
    <cellStyle name="Comma 2 2 5 4 3 5 2" xfId="23753" xr:uid="{CB692171-EC1B-4FAE-A26A-2DC5A8040D6B}"/>
    <cellStyle name="Comma 2 2 5 4 3 6" xfId="16073" xr:uid="{A5135722-9F50-4060-966C-28668C5645BC}"/>
    <cellStyle name="Comma 2 2 5 4 4" xfId="1193" xr:uid="{08CC203C-D066-457C-AC9C-A2311DD1AD3D}"/>
    <cellStyle name="Comma 2 2 5 4 4 2" xfId="3113" xr:uid="{48A2B09A-77FF-4866-8013-DEC36870F505}"/>
    <cellStyle name="Comma 2 2 5 4 4 2 2" xfId="6953" xr:uid="{2D95064E-DB81-4981-89AB-16F8B4C7F3AA}"/>
    <cellStyle name="Comma 2 2 5 4 4 2 2 2" xfId="14633" xr:uid="{4AD6E227-08FF-465C-A647-2E0230A9A52F}"/>
    <cellStyle name="Comma 2 2 5 4 4 2 2 2 2" xfId="29993" xr:uid="{5090F82F-7003-4816-B75A-14E2405F9EAC}"/>
    <cellStyle name="Comma 2 2 5 4 4 2 2 3" xfId="22313" xr:uid="{3137A135-53F7-45CB-B38B-90940B3D32B0}"/>
    <cellStyle name="Comma 2 2 5 4 4 2 3" xfId="10793" xr:uid="{0C4EE8D4-2F1E-451C-AF70-5FACC8EA713C}"/>
    <cellStyle name="Comma 2 2 5 4 4 2 3 2" xfId="26153" xr:uid="{A829DD87-461D-436D-9575-69CAE8C6893D}"/>
    <cellStyle name="Comma 2 2 5 4 4 2 4" xfId="18473" xr:uid="{14827901-D94B-4D94-8B2B-617BAD564B7B}"/>
    <cellStyle name="Comma 2 2 5 4 4 3" xfId="5033" xr:uid="{44DC4406-1C9D-48DC-90FF-65052A333BC2}"/>
    <cellStyle name="Comma 2 2 5 4 4 3 2" xfId="12713" xr:uid="{921D1E9F-2D25-4739-A786-5D3FA8F8108E}"/>
    <cellStyle name="Comma 2 2 5 4 4 3 2 2" xfId="28073" xr:uid="{EA55AF74-6BCB-425F-B8A3-B4652DB07512}"/>
    <cellStyle name="Comma 2 2 5 4 4 3 3" xfId="20393" xr:uid="{D1B5F223-00F3-49D3-9F26-ACF7F42D98A9}"/>
    <cellStyle name="Comma 2 2 5 4 4 4" xfId="8873" xr:uid="{B020AD34-F8CF-4293-9CEE-79F3182AE827}"/>
    <cellStyle name="Comma 2 2 5 4 4 4 2" xfId="24233" xr:uid="{5D9A5025-FD16-404E-AB97-8161F5D90EDE}"/>
    <cellStyle name="Comma 2 2 5 4 4 5" xfId="16553" xr:uid="{90DE5B72-58ED-4120-8ED9-B60C9B9F82F7}"/>
    <cellStyle name="Comma 2 2 5 4 5" xfId="2153" xr:uid="{884E0D18-5FFB-4C94-9550-126AD88CA573}"/>
    <cellStyle name="Comma 2 2 5 4 5 2" xfId="5993" xr:uid="{59C72731-5579-4F12-B8AD-F297331F8229}"/>
    <cellStyle name="Comma 2 2 5 4 5 2 2" xfId="13673" xr:uid="{A4922202-9BC4-4E37-AAE0-02670021B269}"/>
    <cellStyle name="Comma 2 2 5 4 5 2 2 2" xfId="29033" xr:uid="{BF99E184-9D64-416D-B9C7-F2E9BFA8DAAF}"/>
    <cellStyle name="Comma 2 2 5 4 5 2 3" xfId="21353" xr:uid="{7B82A52E-C61C-471A-9CD7-48FBC504645F}"/>
    <cellStyle name="Comma 2 2 5 4 5 3" xfId="9833" xr:uid="{EEC4DA85-810F-48AD-ADEE-8EA595FCC0E0}"/>
    <cellStyle name="Comma 2 2 5 4 5 3 2" xfId="25193" xr:uid="{86E19734-F54F-4877-8F60-6402BA8E1057}"/>
    <cellStyle name="Comma 2 2 5 4 5 4" xfId="17513" xr:uid="{852EF9FE-18EA-49E2-950A-E4341F8D74BB}"/>
    <cellStyle name="Comma 2 2 5 4 6" xfId="4073" xr:uid="{7D01B153-FF0A-418B-8249-29DD6BFD2588}"/>
    <cellStyle name="Comma 2 2 5 4 6 2" xfId="11753" xr:uid="{6A82783A-76D1-4907-9515-8018EDA84959}"/>
    <cellStyle name="Comma 2 2 5 4 6 2 2" xfId="27113" xr:uid="{864004D8-0ECC-47A5-82FE-4932A4214386}"/>
    <cellStyle name="Comma 2 2 5 4 6 3" xfId="19433" xr:uid="{568678D0-BB74-4269-9FDD-3619AC54C5E8}"/>
    <cellStyle name="Comma 2 2 5 4 7" xfId="7913" xr:uid="{2A46B7AD-4F2E-403D-BB04-F0EB6E8068CD}"/>
    <cellStyle name="Comma 2 2 5 4 7 2" xfId="23273" xr:uid="{2343A727-6AF6-427C-BC8D-36DADF780EDA}"/>
    <cellStyle name="Comma 2 2 5 4 8" xfId="15593" xr:uid="{07F361BA-8B9B-4324-BFC2-7D9B56DB046D}"/>
    <cellStyle name="Comma 2 2 5 5" xfId="353" xr:uid="{E452FF61-8335-46E5-84AB-64326C850BB2}"/>
    <cellStyle name="Comma 2 2 5 5 2" xfId="833" xr:uid="{DBCFFD8B-829D-49CB-8BE6-D971052F61E7}"/>
    <cellStyle name="Comma 2 2 5 5 2 2" xfId="1793" xr:uid="{728B54CE-584C-4F48-BD14-D1D8D72A9413}"/>
    <cellStyle name="Comma 2 2 5 5 2 2 2" xfId="3713" xr:uid="{9CFF7DCD-4DB7-4633-BDE9-6361EB9350FC}"/>
    <cellStyle name="Comma 2 2 5 5 2 2 2 2" xfId="7553" xr:uid="{99D23744-3268-4083-B6C5-4DBBC92E2897}"/>
    <cellStyle name="Comma 2 2 5 5 2 2 2 2 2" xfId="15233" xr:uid="{328C03CB-2649-4B36-8850-AF00F4D788E8}"/>
    <cellStyle name="Comma 2 2 5 5 2 2 2 2 2 2" xfId="30593" xr:uid="{63BBCEDA-6A9D-4B15-AB66-B1CB431BCDED}"/>
    <cellStyle name="Comma 2 2 5 5 2 2 2 2 3" xfId="22913" xr:uid="{DDAD3A67-8102-4B45-A89C-85454B4340DB}"/>
    <cellStyle name="Comma 2 2 5 5 2 2 2 3" xfId="11393" xr:uid="{D8FA88F6-789B-40F9-9CC5-C6447BAED2EE}"/>
    <cellStyle name="Comma 2 2 5 5 2 2 2 3 2" xfId="26753" xr:uid="{CBEAD5D8-4067-4533-9ADF-EE47D795CD64}"/>
    <cellStyle name="Comma 2 2 5 5 2 2 2 4" xfId="19073" xr:uid="{2D92D243-1791-4424-83A1-CDC2C85E1E2D}"/>
    <cellStyle name="Comma 2 2 5 5 2 2 3" xfId="5633" xr:uid="{CFE29AC5-3D96-47C6-8FB9-D819B34A8CA9}"/>
    <cellStyle name="Comma 2 2 5 5 2 2 3 2" xfId="13313" xr:uid="{3FEA02D0-B81B-4C10-8971-C535602387E9}"/>
    <cellStyle name="Comma 2 2 5 5 2 2 3 2 2" xfId="28673" xr:uid="{709A8F1A-B531-441A-BAFA-EC3D7DCE56ED}"/>
    <cellStyle name="Comma 2 2 5 5 2 2 3 3" xfId="20993" xr:uid="{E77B8B0F-422B-4178-947B-7F8C71F7FACB}"/>
    <cellStyle name="Comma 2 2 5 5 2 2 4" xfId="9473" xr:uid="{58280327-429D-4DA6-B739-C124A6B44C52}"/>
    <cellStyle name="Comma 2 2 5 5 2 2 4 2" xfId="24833" xr:uid="{7CAFADBD-FF62-4826-86E3-2C6F932BD19A}"/>
    <cellStyle name="Comma 2 2 5 5 2 2 5" xfId="17153" xr:uid="{7AAE6A97-527D-4E58-8369-77C996DEDEED}"/>
    <cellStyle name="Comma 2 2 5 5 2 3" xfId="2753" xr:uid="{3161DD7E-72E8-4835-BF39-E2A622FC60E9}"/>
    <cellStyle name="Comma 2 2 5 5 2 3 2" xfId="6593" xr:uid="{8B0A8F1E-48FF-40E6-95E3-B4F268FD38EF}"/>
    <cellStyle name="Comma 2 2 5 5 2 3 2 2" xfId="14273" xr:uid="{33B48083-7EE1-4592-983C-66821DEA5E7D}"/>
    <cellStyle name="Comma 2 2 5 5 2 3 2 2 2" xfId="29633" xr:uid="{E0D680BC-3580-4F1A-8B7B-614212456FEE}"/>
    <cellStyle name="Comma 2 2 5 5 2 3 2 3" xfId="21953" xr:uid="{56C60B62-68EB-4BD6-B71F-C168983E7C46}"/>
    <cellStyle name="Comma 2 2 5 5 2 3 3" xfId="10433" xr:uid="{6DF4AB96-78BE-429D-9C31-FE11948D1644}"/>
    <cellStyle name="Comma 2 2 5 5 2 3 3 2" xfId="25793" xr:uid="{5221F8E0-9200-4797-932D-1E1BF265D71E}"/>
    <cellStyle name="Comma 2 2 5 5 2 3 4" xfId="18113" xr:uid="{55C9F9B4-D486-4134-90FC-70452D3ECDC1}"/>
    <cellStyle name="Comma 2 2 5 5 2 4" xfId="4673" xr:uid="{9091469E-A56D-475D-AF5A-A6E09ACA32DD}"/>
    <cellStyle name="Comma 2 2 5 5 2 4 2" xfId="12353" xr:uid="{0B89AD8B-7604-4DBA-B1F6-D61D3A2AA5B9}"/>
    <cellStyle name="Comma 2 2 5 5 2 4 2 2" xfId="27713" xr:uid="{2F24D6F8-D1B3-4A10-B4F3-8703ACA075E1}"/>
    <cellStyle name="Comma 2 2 5 5 2 4 3" xfId="20033" xr:uid="{E6ABFC1E-9E92-461C-B61A-FF5D158CE175}"/>
    <cellStyle name="Comma 2 2 5 5 2 5" xfId="8513" xr:uid="{ECD4DB0E-D98A-4398-B2B7-11E0B4834985}"/>
    <cellStyle name="Comma 2 2 5 5 2 5 2" xfId="23873" xr:uid="{1AC789A2-9934-47C2-989E-BAC0955E747F}"/>
    <cellStyle name="Comma 2 2 5 5 2 6" xfId="16193" xr:uid="{48B3BFD9-E5BE-4296-BDFE-1E08A37DC3CF}"/>
    <cellStyle name="Comma 2 2 5 5 3" xfId="1313" xr:uid="{D6CE88E3-8863-4588-A1C7-FFC834DE2015}"/>
    <cellStyle name="Comma 2 2 5 5 3 2" xfId="3233" xr:uid="{B001E994-9C1E-49C1-9565-815A2B88DDCC}"/>
    <cellStyle name="Comma 2 2 5 5 3 2 2" xfId="7073" xr:uid="{A6C5954D-DF3F-4618-AFED-1FDF79B0A5CF}"/>
    <cellStyle name="Comma 2 2 5 5 3 2 2 2" xfId="14753" xr:uid="{526456C5-A732-4ABF-B712-4CEA30BFA4F5}"/>
    <cellStyle name="Comma 2 2 5 5 3 2 2 2 2" xfId="30113" xr:uid="{E9B3C962-F71C-4A8D-BF2A-2428C973AD0D}"/>
    <cellStyle name="Comma 2 2 5 5 3 2 2 3" xfId="22433" xr:uid="{0533A11F-5ED1-4389-994D-BC8616EA665A}"/>
    <cellStyle name="Comma 2 2 5 5 3 2 3" xfId="10913" xr:uid="{948DCC0A-B80B-44CF-BA51-2D584A0D5797}"/>
    <cellStyle name="Comma 2 2 5 5 3 2 3 2" xfId="26273" xr:uid="{74D36EF1-5BA0-4178-81AE-3C6934428C0F}"/>
    <cellStyle name="Comma 2 2 5 5 3 2 4" xfId="18593" xr:uid="{BCC06F4F-4362-4C5B-B8C6-59E98484FC08}"/>
    <cellStyle name="Comma 2 2 5 5 3 3" xfId="5153" xr:uid="{3BACD604-3910-4F61-9FB5-A8093314CA35}"/>
    <cellStyle name="Comma 2 2 5 5 3 3 2" xfId="12833" xr:uid="{D2382D64-7876-4245-87EB-88553A27C49E}"/>
    <cellStyle name="Comma 2 2 5 5 3 3 2 2" xfId="28193" xr:uid="{22771E6B-AA63-478F-8C1D-672D20658F72}"/>
    <cellStyle name="Comma 2 2 5 5 3 3 3" xfId="20513" xr:uid="{FD8FF27B-F8A8-4413-9FB0-789FD6EF8E0C}"/>
    <cellStyle name="Comma 2 2 5 5 3 4" xfId="8993" xr:uid="{623D7112-CB44-4B9E-B905-ABE4F8BD9F0A}"/>
    <cellStyle name="Comma 2 2 5 5 3 4 2" xfId="24353" xr:uid="{EC699C60-00D8-42B6-9C78-D501FA5B9F0C}"/>
    <cellStyle name="Comma 2 2 5 5 3 5" xfId="16673" xr:uid="{2A84DED6-F7F0-47FC-899B-29DD845A7FF6}"/>
    <cellStyle name="Comma 2 2 5 5 4" xfId="2273" xr:uid="{D2E69459-54F3-4642-8942-D610C12705B7}"/>
    <cellStyle name="Comma 2 2 5 5 4 2" xfId="6113" xr:uid="{DB88D26E-8F34-4A1D-B467-7DF140072E2C}"/>
    <cellStyle name="Comma 2 2 5 5 4 2 2" xfId="13793" xr:uid="{34674EE2-A159-4690-B490-AC2975DC68D6}"/>
    <cellStyle name="Comma 2 2 5 5 4 2 2 2" xfId="29153" xr:uid="{34CDFAC5-F213-40C0-B9F1-6988981F3C0C}"/>
    <cellStyle name="Comma 2 2 5 5 4 2 3" xfId="21473" xr:uid="{09C593D5-77F1-4714-9C64-DF33C265634E}"/>
    <cellStyle name="Comma 2 2 5 5 4 3" xfId="9953" xr:uid="{F57F8AF2-D07C-4B54-BBB4-DE32D58FDB96}"/>
    <cellStyle name="Comma 2 2 5 5 4 3 2" xfId="25313" xr:uid="{3F0C6144-81CF-434B-860F-BAA377CB22D1}"/>
    <cellStyle name="Comma 2 2 5 5 4 4" xfId="17633" xr:uid="{5958CE3A-09A3-4059-9544-0AEE5B44C53A}"/>
    <cellStyle name="Comma 2 2 5 5 5" xfId="4193" xr:uid="{3FB5B538-6024-413D-8334-23BE9D079BA3}"/>
    <cellStyle name="Comma 2 2 5 5 5 2" xfId="11873" xr:uid="{722D4C3E-2D58-4CBE-B745-F2704FB16FBD}"/>
    <cellStyle name="Comma 2 2 5 5 5 2 2" xfId="27233" xr:uid="{0DA59652-1B2A-48CF-A814-07EA08472381}"/>
    <cellStyle name="Comma 2 2 5 5 5 3" xfId="19553" xr:uid="{3597B33B-A744-46DF-BCD5-816A7FCF7B90}"/>
    <cellStyle name="Comma 2 2 5 5 6" xfId="8033" xr:uid="{5D51AB1B-D497-49F2-AD05-CDDBD38FFFC9}"/>
    <cellStyle name="Comma 2 2 5 5 6 2" xfId="23393" xr:uid="{F3EB7F55-C4CC-4AD1-A134-715DDE9E54CB}"/>
    <cellStyle name="Comma 2 2 5 5 7" xfId="15713" xr:uid="{EC0C4554-7A8F-4D23-8123-AC13487CBFEB}"/>
    <cellStyle name="Comma 2 2 5 6" xfId="593" xr:uid="{6D0CA639-C903-44A9-A316-A2B67463A032}"/>
    <cellStyle name="Comma 2 2 5 6 2" xfId="1553" xr:uid="{2CE62EBB-1C52-4448-8A27-6BB1653F5719}"/>
    <cellStyle name="Comma 2 2 5 6 2 2" xfId="3473" xr:uid="{FC454B81-0D93-46BC-ADBE-BADF26C0489A}"/>
    <cellStyle name="Comma 2 2 5 6 2 2 2" xfId="7313" xr:uid="{94731F6B-C251-4773-B4E9-CD5276A28347}"/>
    <cellStyle name="Comma 2 2 5 6 2 2 2 2" xfId="14993" xr:uid="{D6426DB2-4FEE-421F-B601-149296D6EBA2}"/>
    <cellStyle name="Comma 2 2 5 6 2 2 2 2 2" xfId="30353" xr:uid="{157FEE3B-AA56-405E-A7FF-A9AF48127562}"/>
    <cellStyle name="Comma 2 2 5 6 2 2 2 3" xfId="22673" xr:uid="{F9B50E86-558D-41B3-9CD8-9FC57DBF9E4B}"/>
    <cellStyle name="Comma 2 2 5 6 2 2 3" xfId="11153" xr:uid="{4CC26E30-8B05-42A6-8EBD-7496254EF0F1}"/>
    <cellStyle name="Comma 2 2 5 6 2 2 3 2" xfId="26513" xr:uid="{6AA9CB3D-AA97-4080-A24E-86F4DC2C50DA}"/>
    <cellStyle name="Comma 2 2 5 6 2 2 4" xfId="18833" xr:uid="{03665ECB-E4ED-41CE-8C79-04CF7D0724D6}"/>
    <cellStyle name="Comma 2 2 5 6 2 3" xfId="5393" xr:uid="{701C023F-7743-487C-9311-5D4AF2ADFB48}"/>
    <cellStyle name="Comma 2 2 5 6 2 3 2" xfId="13073" xr:uid="{1AC3FA83-1671-44B3-93DE-819AE73F72D2}"/>
    <cellStyle name="Comma 2 2 5 6 2 3 2 2" xfId="28433" xr:uid="{18E13207-379D-4C93-9350-6FD42819F03A}"/>
    <cellStyle name="Comma 2 2 5 6 2 3 3" xfId="20753" xr:uid="{7B0C3D0A-9852-4509-BBC5-18CBB80331DD}"/>
    <cellStyle name="Comma 2 2 5 6 2 4" xfId="9233" xr:uid="{77ACA2CB-4200-40D3-AC33-1C5BBBAE9C1B}"/>
    <cellStyle name="Comma 2 2 5 6 2 4 2" xfId="24593" xr:uid="{72C6FD01-4401-4BD5-BAF9-AC2421293296}"/>
    <cellStyle name="Comma 2 2 5 6 2 5" xfId="16913" xr:uid="{E76425D2-1AB0-4AB4-A4CE-051E51F9E236}"/>
    <cellStyle name="Comma 2 2 5 6 3" xfId="2513" xr:uid="{C19F2A56-014D-4A03-9A58-52157195796E}"/>
    <cellStyle name="Comma 2 2 5 6 3 2" xfId="6353" xr:uid="{6BFC6B62-2845-4306-A84D-5B3A26556600}"/>
    <cellStyle name="Comma 2 2 5 6 3 2 2" xfId="14033" xr:uid="{405CA64A-6518-4DD0-82F5-EB108622449A}"/>
    <cellStyle name="Comma 2 2 5 6 3 2 2 2" xfId="29393" xr:uid="{F13E9D7C-C9D3-4E85-855A-A405D406F2DA}"/>
    <cellStyle name="Comma 2 2 5 6 3 2 3" xfId="21713" xr:uid="{2E9AB88B-5AE9-4F6E-A6EF-B1EAE09E902B}"/>
    <cellStyle name="Comma 2 2 5 6 3 3" xfId="10193" xr:uid="{DCBC73F0-3D61-4A54-A1BC-0B6AA15E788F}"/>
    <cellStyle name="Comma 2 2 5 6 3 3 2" xfId="25553" xr:uid="{739F7993-0549-4347-BB4D-289EE14A17D2}"/>
    <cellStyle name="Comma 2 2 5 6 3 4" xfId="17873" xr:uid="{26894269-599F-4086-8067-251ECE6793D7}"/>
    <cellStyle name="Comma 2 2 5 6 4" xfId="4433" xr:uid="{6F07B745-198B-4CD7-82E8-F9ACA414737B}"/>
    <cellStyle name="Comma 2 2 5 6 4 2" xfId="12113" xr:uid="{5883FCAA-77DF-492C-AE43-8573A0516478}"/>
    <cellStyle name="Comma 2 2 5 6 4 2 2" xfId="27473" xr:uid="{4D0371F6-563C-4981-B6AA-07455A6802EE}"/>
    <cellStyle name="Comma 2 2 5 6 4 3" xfId="19793" xr:uid="{65FFF89C-FB6B-4FF1-A80F-0F125EB8E227}"/>
    <cellStyle name="Comma 2 2 5 6 5" xfId="8273" xr:uid="{B26C9842-EEB8-41DE-9D8A-9867754553F0}"/>
    <cellStyle name="Comma 2 2 5 6 5 2" xfId="23633" xr:uid="{A3EDD377-F11D-4A36-B0F2-0F4AEF04007E}"/>
    <cellStyle name="Comma 2 2 5 6 6" xfId="15953" xr:uid="{F24D134B-6A81-4C9E-8177-75559E691035}"/>
    <cellStyle name="Comma 2 2 5 7" xfId="1073" xr:uid="{1204ADC2-97FC-4137-BC40-531053CB9CBE}"/>
    <cellStyle name="Comma 2 2 5 7 2" xfId="2993" xr:uid="{EBA9C3A0-4227-405E-8166-8BCF0F3715E8}"/>
    <cellStyle name="Comma 2 2 5 7 2 2" xfId="6833" xr:uid="{CB16912B-0C83-4981-80CF-B6F5BFCA55B6}"/>
    <cellStyle name="Comma 2 2 5 7 2 2 2" xfId="14513" xr:uid="{16001448-4133-4DC8-90E8-B70DF119DDF3}"/>
    <cellStyle name="Comma 2 2 5 7 2 2 2 2" xfId="29873" xr:uid="{973909D9-0808-460E-9A0A-C4BD9295988C}"/>
    <cellStyle name="Comma 2 2 5 7 2 2 3" xfId="22193" xr:uid="{80E6D33A-6242-408F-9A9C-2E4B125E7163}"/>
    <cellStyle name="Comma 2 2 5 7 2 3" xfId="10673" xr:uid="{8417CF0A-1922-4379-A821-7EC1D4836C66}"/>
    <cellStyle name="Comma 2 2 5 7 2 3 2" xfId="26033" xr:uid="{00C700E7-C614-496A-BFB8-2A126819A9FF}"/>
    <cellStyle name="Comma 2 2 5 7 2 4" xfId="18353" xr:uid="{EE829C4F-4BBF-4430-AFA6-98379293792C}"/>
    <cellStyle name="Comma 2 2 5 7 3" xfId="4913" xr:uid="{EE0C2A76-A36A-49A4-BF5E-9B2AC1BA2D5C}"/>
    <cellStyle name="Comma 2 2 5 7 3 2" xfId="12593" xr:uid="{C34AA98A-93C3-421B-91DE-F02719607B27}"/>
    <cellStyle name="Comma 2 2 5 7 3 2 2" xfId="27953" xr:uid="{B41D187E-B345-4856-A6BB-4F165C819F3F}"/>
    <cellStyle name="Comma 2 2 5 7 3 3" xfId="20273" xr:uid="{C3248882-43BA-4323-BB3D-8BBA19E352FA}"/>
    <cellStyle name="Comma 2 2 5 7 4" xfId="8753" xr:uid="{8388E842-1741-4276-A7BA-499E3E771525}"/>
    <cellStyle name="Comma 2 2 5 7 4 2" xfId="24113" xr:uid="{8FAA9F38-687F-41B6-BD29-278F3256B0FA}"/>
    <cellStyle name="Comma 2 2 5 7 5" xfId="16433" xr:uid="{C70EAC5F-389B-4F4E-9E8A-F31AB78FBDF4}"/>
    <cellStyle name="Comma 2 2 5 8" xfId="2033" xr:uid="{5CDFFFD9-2959-4BA4-B790-05149BEAC0E6}"/>
    <cellStyle name="Comma 2 2 5 8 2" xfId="5873" xr:uid="{61CCB0CE-D73A-40F7-B54C-6F4EC3C13A95}"/>
    <cellStyle name="Comma 2 2 5 8 2 2" xfId="13553" xr:uid="{3EB594CA-B8AC-47B4-B544-091BF30E759F}"/>
    <cellStyle name="Comma 2 2 5 8 2 2 2" xfId="28913" xr:uid="{4C04EDE8-E802-4250-95BE-D5A8331C0C11}"/>
    <cellStyle name="Comma 2 2 5 8 2 3" xfId="21233" xr:uid="{31886F09-1DA9-4569-9835-185F2E3959FA}"/>
    <cellStyle name="Comma 2 2 5 8 3" xfId="9713" xr:uid="{C58B6A29-55A2-4338-B9C7-4315718987F0}"/>
    <cellStyle name="Comma 2 2 5 8 3 2" xfId="25073" xr:uid="{7F282806-DF53-4590-9023-1E89F8D06FB8}"/>
    <cellStyle name="Comma 2 2 5 8 4" xfId="17393" xr:uid="{BD59AF19-AD3F-4CC5-8D5D-C58886E6C795}"/>
    <cellStyle name="Comma 2 2 5 9" xfId="3953" xr:uid="{B0C50316-E91C-4140-AAEC-FF883A11F2B8}"/>
    <cellStyle name="Comma 2 2 5 9 2" xfId="11633" xr:uid="{5653BB98-7860-470A-864B-5871D3A1BA53}"/>
    <cellStyle name="Comma 2 2 5 9 2 2" xfId="26993" xr:uid="{4D0B538D-D3B3-4D31-B68F-9AAAC46933E4}"/>
    <cellStyle name="Comma 2 2 5 9 3" xfId="19313" xr:uid="{D8980687-97DF-46E9-9E05-83803C6C8ADD}"/>
    <cellStyle name="Comma 2 2 6" xfId="128" xr:uid="{2525224F-C017-431C-A445-B14ED937F5F1}"/>
    <cellStyle name="Comma 2 2 6 10" xfId="15488" xr:uid="{2EC56885-0F18-438A-8923-B1B71719B8D5}"/>
    <cellStyle name="Comma 2 2 6 2" xfId="188" xr:uid="{7594EE1F-ABEE-494B-9148-B154DE6FE723}"/>
    <cellStyle name="Comma 2 2 6 2 2" xfId="308" xr:uid="{0880E642-602A-4745-9F95-6877864187E0}"/>
    <cellStyle name="Comma 2 2 6 2 2 2" xfId="548" xr:uid="{ACB7A1AD-7D82-4D63-B628-B6FBFA3F9F02}"/>
    <cellStyle name="Comma 2 2 6 2 2 2 2" xfId="1028" xr:uid="{203014B6-B4EE-4D3F-AD6C-AC1B0CD39AF1}"/>
    <cellStyle name="Comma 2 2 6 2 2 2 2 2" xfId="1988" xr:uid="{DEE7CD90-508E-49FA-BE7D-5594E4E16C39}"/>
    <cellStyle name="Comma 2 2 6 2 2 2 2 2 2" xfId="3908" xr:uid="{6744DADD-D389-40F2-AA80-0A2E221CE91A}"/>
    <cellStyle name="Comma 2 2 6 2 2 2 2 2 2 2" xfId="7748" xr:uid="{F007C342-6884-49A1-91A6-ED6261C19D09}"/>
    <cellStyle name="Comma 2 2 6 2 2 2 2 2 2 2 2" xfId="15428" xr:uid="{6B0DAD0C-FB33-4C65-94FE-C456D5249DC6}"/>
    <cellStyle name="Comma 2 2 6 2 2 2 2 2 2 2 2 2" xfId="30788" xr:uid="{DE1E0C8C-50BD-4AF2-B995-C03386BBF28A}"/>
    <cellStyle name="Comma 2 2 6 2 2 2 2 2 2 2 3" xfId="23108" xr:uid="{40FA278B-8C1E-422F-959A-D0F72A7A7DC1}"/>
    <cellStyle name="Comma 2 2 6 2 2 2 2 2 2 3" xfId="11588" xr:uid="{2A21BC47-0848-4B69-AD8D-4E81D6E9DD12}"/>
    <cellStyle name="Comma 2 2 6 2 2 2 2 2 2 3 2" xfId="26948" xr:uid="{7F0EF3D3-71BC-42ED-906B-D8191C3E6E4D}"/>
    <cellStyle name="Comma 2 2 6 2 2 2 2 2 2 4" xfId="19268" xr:uid="{77199DE8-2920-4D3D-B2D5-E1D39218F182}"/>
    <cellStyle name="Comma 2 2 6 2 2 2 2 2 3" xfId="5828" xr:uid="{B6C28B3B-23B8-4022-8C15-A6B67BA2EAC0}"/>
    <cellStyle name="Comma 2 2 6 2 2 2 2 2 3 2" xfId="13508" xr:uid="{9B4A4502-3040-4C2C-A6DC-A7F0341E2F80}"/>
    <cellStyle name="Comma 2 2 6 2 2 2 2 2 3 2 2" xfId="28868" xr:uid="{4686FB6B-6457-44FF-B777-9396ED0B982B}"/>
    <cellStyle name="Comma 2 2 6 2 2 2 2 2 3 3" xfId="21188" xr:uid="{0DF56D10-FDA7-4CE3-8BB3-F1CEEF052A27}"/>
    <cellStyle name="Comma 2 2 6 2 2 2 2 2 4" xfId="9668" xr:uid="{7A51860F-C6A0-4D41-B935-8F6C37B78945}"/>
    <cellStyle name="Comma 2 2 6 2 2 2 2 2 4 2" xfId="25028" xr:uid="{31C6FAD2-6C99-49D7-AD21-D521AF501287}"/>
    <cellStyle name="Comma 2 2 6 2 2 2 2 2 5" xfId="17348" xr:uid="{EBA34F5C-1188-47D7-BABF-737E900DDDAF}"/>
    <cellStyle name="Comma 2 2 6 2 2 2 2 3" xfId="2948" xr:uid="{1B6A2878-414F-4839-8E2A-63D9F489C0A4}"/>
    <cellStyle name="Comma 2 2 6 2 2 2 2 3 2" xfId="6788" xr:uid="{69E95A7A-9269-47C4-8BFC-21D4EF60B298}"/>
    <cellStyle name="Comma 2 2 6 2 2 2 2 3 2 2" xfId="14468" xr:uid="{361648C9-506A-4655-BB66-055B30FAD5F3}"/>
    <cellStyle name="Comma 2 2 6 2 2 2 2 3 2 2 2" xfId="29828" xr:uid="{BD21E6E0-AA2C-41BA-8DF5-1BB525740777}"/>
    <cellStyle name="Comma 2 2 6 2 2 2 2 3 2 3" xfId="22148" xr:uid="{90178483-B2A3-477F-9569-CF5C38769986}"/>
    <cellStyle name="Comma 2 2 6 2 2 2 2 3 3" xfId="10628" xr:uid="{9504480D-4BA5-480D-87ED-D9E3F51C05A3}"/>
    <cellStyle name="Comma 2 2 6 2 2 2 2 3 3 2" xfId="25988" xr:uid="{730843AA-1EBB-4D95-B575-12B741C12E5B}"/>
    <cellStyle name="Comma 2 2 6 2 2 2 2 3 4" xfId="18308" xr:uid="{BBC3C89F-C6E6-4BE1-93FD-A3F9C7A44A75}"/>
    <cellStyle name="Comma 2 2 6 2 2 2 2 4" xfId="4868" xr:uid="{73036E53-6075-4C83-B75C-1DE559B9E09A}"/>
    <cellStyle name="Comma 2 2 6 2 2 2 2 4 2" xfId="12548" xr:uid="{19EA27B7-1280-4302-947F-B1D02E5BAF55}"/>
    <cellStyle name="Comma 2 2 6 2 2 2 2 4 2 2" xfId="27908" xr:uid="{215CE1AD-DA98-447D-BBA0-B40DD0C4B698}"/>
    <cellStyle name="Comma 2 2 6 2 2 2 2 4 3" xfId="20228" xr:uid="{EEF0A3A4-AE1A-4349-AF39-B68CFD50009B}"/>
    <cellStyle name="Comma 2 2 6 2 2 2 2 5" xfId="8708" xr:uid="{0561F42C-99B6-4A26-A8BE-EBC8525B2E51}"/>
    <cellStyle name="Comma 2 2 6 2 2 2 2 5 2" xfId="24068" xr:uid="{6AB1316D-5905-4E9E-9C60-F23C7B82DB3A}"/>
    <cellStyle name="Comma 2 2 6 2 2 2 2 6" xfId="16388" xr:uid="{2A0B6A04-2146-4CD7-8D23-CF4419B7C4B8}"/>
    <cellStyle name="Comma 2 2 6 2 2 2 3" xfId="1508" xr:uid="{E044A037-AED0-4EA5-8F00-8AEF451E2F75}"/>
    <cellStyle name="Comma 2 2 6 2 2 2 3 2" xfId="3428" xr:uid="{E99EF399-F6CA-4EAC-B059-9E5BC1F1CAF3}"/>
    <cellStyle name="Comma 2 2 6 2 2 2 3 2 2" xfId="7268" xr:uid="{E46B5EE5-0CC3-482B-95A8-ABA88D092B4B}"/>
    <cellStyle name="Comma 2 2 6 2 2 2 3 2 2 2" xfId="14948" xr:uid="{5A40099B-99D6-487E-8B4D-E3831CD59030}"/>
    <cellStyle name="Comma 2 2 6 2 2 2 3 2 2 2 2" xfId="30308" xr:uid="{B07B2C5A-E23C-4E61-AFEE-7CA58B6C5ACE}"/>
    <cellStyle name="Comma 2 2 6 2 2 2 3 2 2 3" xfId="22628" xr:uid="{40AE4B86-E69C-4812-B4D0-D43B1288C46A}"/>
    <cellStyle name="Comma 2 2 6 2 2 2 3 2 3" xfId="11108" xr:uid="{AD7E2754-290A-4759-B012-12CBC7756853}"/>
    <cellStyle name="Comma 2 2 6 2 2 2 3 2 3 2" xfId="26468" xr:uid="{1538AEC0-8507-4D30-8C01-36C0A771482A}"/>
    <cellStyle name="Comma 2 2 6 2 2 2 3 2 4" xfId="18788" xr:uid="{CDA6D77E-3E20-4FD9-9D5C-169CBBD118A2}"/>
    <cellStyle name="Comma 2 2 6 2 2 2 3 3" xfId="5348" xr:uid="{1F171148-D1F0-429D-82C4-B82B97FFC059}"/>
    <cellStyle name="Comma 2 2 6 2 2 2 3 3 2" xfId="13028" xr:uid="{FD75D547-9B96-4755-B579-71026612D3DA}"/>
    <cellStyle name="Comma 2 2 6 2 2 2 3 3 2 2" xfId="28388" xr:uid="{B0F627CF-EDC7-4F26-BCAA-229A8DDFAE80}"/>
    <cellStyle name="Comma 2 2 6 2 2 2 3 3 3" xfId="20708" xr:uid="{5B837653-7ED1-4868-8C2A-14F929407E27}"/>
    <cellStyle name="Comma 2 2 6 2 2 2 3 4" xfId="9188" xr:uid="{A9EF033C-7024-4238-9153-A875D1976910}"/>
    <cellStyle name="Comma 2 2 6 2 2 2 3 4 2" xfId="24548" xr:uid="{9B8C8A20-004B-4359-815F-CE3C519A6E9F}"/>
    <cellStyle name="Comma 2 2 6 2 2 2 3 5" xfId="16868" xr:uid="{05D4A05C-5152-4948-9941-99F362589F74}"/>
    <cellStyle name="Comma 2 2 6 2 2 2 4" xfId="2468" xr:uid="{B3883E49-9F35-42CC-9A98-D05776EDD9FB}"/>
    <cellStyle name="Comma 2 2 6 2 2 2 4 2" xfId="6308" xr:uid="{5666F020-77AE-47FA-9C49-DC2DAF1D212C}"/>
    <cellStyle name="Comma 2 2 6 2 2 2 4 2 2" xfId="13988" xr:uid="{01A45B2E-FF36-4985-8A41-EAF010515B6D}"/>
    <cellStyle name="Comma 2 2 6 2 2 2 4 2 2 2" xfId="29348" xr:uid="{5A50C7AE-1B19-4E7A-B413-DF340DA07A09}"/>
    <cellStyle name="Comma 2 2 6 2 2 2 4 2 3" xfId="21668" xr:uid="{23543E3C-CCFD-4C7D-8DB4-6AD270F50437}"/>
    <cellStyle name="Comma 2 2 6 2 2 2 4 3" xfId="10148" xr:uid="{95243D12-0188-474F-BE6D-51EA562C46D2}"/>
    <cellStyle name="Comma 2 2 6 2 2 2 4 3 2" xfId="25508" xr:uid="{DC281816-66DB-4000-890B-40A81E60F23C}"/>
    <cellStyle name="Comma 2 2 6 2 2 2 4 4" xfId="17828" xr:uid="{9D1F1C04-53D0-4911-9EFD-B96C63A7DBC4}"/>
    <cellStyle name="Comma 2 2 6 2 2 2 5" xfId="4388" xr:uid="{BE34A724-FC9E-4AC0-AD8E-42981CBBAC8C}"/>
    <cellStyle name="Comma 2 2 6 2 2 2 5 2" xfId="12068" xr:uid="{0BD32E01-FE8B-4F10-A026-B421F6FC4C2D}"/>
    <cellStyle name="Comma 2 2 6 2 2 2 5 2 2" xfId="27428" xr:uid="{C189D742-CDE9-49FC-B306-4B98A6DEA9F8}"/>
    <cellStyle name="Comma 2 2 6 2 2 2 5 3" xfId="19748" xr:uid="{11C14268-E897-4002-835F-192EEE59CE20}"/>
    <cellStyle name="Comma 2 2 6 2 2 2 6" xfId="8228" xr:uid="{49B2658C-4BCE-438D-8F69-A2A734AFAAFE}"/>
    <cellStyle name="Comma 2 2 6 2 2 2 6 2" xfId="23588" xr:uid="{D4A3D36A-08FA-493A-8BEA-261EA3A84F1F}"/>
    <cellStyle name="Comma 2 2 6 2 2 2 7" xfId="15908" xr:uid="{C4CDDDC2-0D04-46E4-BB20-6482A8716EF8}"/>
    <cellStyle name="Comma 2 2 6 2 2 3" xfId="788" xr:uid="{F9D8E251-1774-4F10-98C3-6A7C27A0D059}"/>
    <cellStyle name="Comma 2 2 6 2 2 3 2" xfId="1748" xr:uid="{4DF5B0ED-678E-491D-8D9D-9E78985DFB37}"/>
    <cellStyle name="Comma 2 2 6 2 2 3 2 2" xfId="3668" xr:uid="{73D8DFE9-3447-443D-AD0F-51BA4CD24479}"/>
    <cellStyle name="Comma 2 2 6 2 2 3 2 2 2" xfId="7508" xr:uid="{F17294B4-457C-4143-8D2A-7C6E64899E86}"/>
    <cellStyle name="Comma 2 2 6 2 2 3 2 2 2 2" xfId="15188" xr:uid="{757DE808-1328-4A24-9AFE-B6FC3D85806F}"/>
    <cellStyle name="Comma 2 2 6 2 2 3 2 2 2 2 2" xfId="30548" xr:uid="{B570041E-4B76-4249-B1F0-3EFB59C3ADC4}"/>
    <cellStyle name="Comma 2 2 6 2 2 3 2 2 2 3" xfId="22868" xr:uid="{7FE4DF09-9B5C-4E0B-818D-6563BED360C6}"/>
    <cellStyle name="Comma 2 2 6 2 2 3 2 2 3" xfId="11348" xr:uid="{68946BF5-B5C8-4D2B-B4AD-82BBE967F5B7}"/>
    <cellStyle name="Comma 2 2 6 2 2 3 2 2 3 2" xfId="26708" xr:uid="{78F049C2-E620-42AD-A31D-CF5AB3ED63CD}"/>
    <cellStyle name="Comma 2 2 6 2 2 3 2 2 4" xfId="19028" xr:uid="{25E9FAC8-CDEA-4FDA-9C10-10E2F680CE20}"/>
    <cellStyle name="Comma 2 2 6 2 2 3 2 3" xfId="5588" xr:uid="{642BB58B-A707-4F70-A2BE-A75CF37F7FA8}"/>
    <cellStyle name="Comma 2 2 6 2 2 3 2 3 2" xfId="13268" xr:uid="{A184EF1D-2B13-4F54-93B5-00C19FA85820}"/>
    <cellStyle name="Comma 2 2 6 2 2 3 2 3 2 2" xfId="28628" xr:uid="{E7198575-D24F-46D1-949F-A1EF58C18D46}"/>
    <cellStyle name="Comma 2 2 6 2 2 3 2 3 3" xfId="20948" xr:uid="{7685EFC3-E030-447E-BF39-ECCDB5854D8B}"/>
    <cellStyle name="Comma 2 2 6 2 2 3 2 4" xfId="9428" xr:uid="{FF1E881B-1E4D-4647-919A-4C6B174C0E3F}"/>
    <cellStyle name="Comma 2 2 6 2 2 3 2 4 2" xfId="24788" xr:uid="{E9325445-73FB-4B30-8A9F-6E0920C1C9A1}"/>
    <cellStyle name="Comma 2 2 6 2 2 3 2 5" xfId="17108" xr:uid="{94F5C1B9-01D5-4E0A-880C-FEB725D65B2B}"/>
    <cellStyle name="Comma 2 2 6 2 2 3 3" xfId="2708" xr:uid="{235DF8A1-98DD-42E3-B48F-277C96CBFA15}"/>
    <cellStyle name="Comma 2 2 6 2 2 3 3 2" xfId="6548" xr:uid="{4DC93BC7-C6DF-4B4C-8AE4-B6775DDD4474}"/>
    <cellStyle name="Comma 2 2 6 2 2 3 3 2 2" xfId="14228" xr:uid="{09D010EC-2587-4DDF-901A-AC83CE96A58D}"/>
    <cellStyle name="Comma 2 2 6 2 2 3 3 2 2 2" xfId="29588" xr:uid="{492A545E-B317-4E8A-87B6-8A91AB488BF0}"/>
    <cellStyle name="Comma 2 2 6 2 2 3 3 2 3" xfId="21908" xr:uid="{6D3BFA12-D324-49C7-B3FA-85C5E6E44296}"/>
    <cellStyle name="Comma 2 2 6 2 2 3 3 3" xfId="10388" xr:uid="{E1AF791E-306F-4C14-98CE-E8E1D12EA189}"/>
    <cellStyle name="Comma 2 2 6 2 2 3 3 3 2" xfId="25748" xr:uid="{FB4454CA-DB47-410C-9DE0-BF1CD1F4A152}"/>
    <cellStyle name="Comma 2 2 6 2 2 3 3 4" xfId="18068" xr:uid="{A292401B-2149-42CF-BD4D-962725D587E6}"/>
    <cellStyle name="Comma 2 2 6 2 2 3 4" xfId="4628" xr:uid="{F684E581-7BAB-416B-A345-6DF22BED6A6A}"/>
    <cellStyle name="Comma 2 2 6 2 2 3 4 2" xfId="12308" xr:uid="{BAE70AD9-2856-4F00-ADDD-7AB3406E01B6}"/>
    <cellStyle name="Comma 2 2 6 2 2 3 4 2 2" xfId="27668" xr:uid="{1DBD5152-3EA3-4871-96EF-186AAFE12D0D}"/>
    <cellStyle name="Comma 2 2 6 2 2 3 4 3" xfId="19988" xr:uid="{2DD7FB3B-DD1F-4AEC-827E-ED3227951976}"/>
    <cellStyle name="Comma 2 2 6 2 2 3 5" xfId="8468" xr:uid="{442554EF-5B78-48FD-A9D3-71C3C490997C}"/>
    <cellStyle name="Comma 2 2 6 2 2 3 5 2" xfId="23828" xr:uid="{118ED22D-CBBC-4E12-8042-37AD0EFA3A40}"/>
    <cellStyle name="Comma 2 2 6 2 2 3 6" xfId="16148" xr:uid="{67048497-CAF8-4FB6-89B6-20A576367303}"/>
    <cellStyle name="Comma 2 2 6 2 2 4" xfId="1268" xr:uid="{DFBCB475-6EF7-4DCD-B3A4-D0A582D13E42}"/>
    <cellStyle name="Comma 2 2 6 2 2 4 2" xfId="3188" xr:uid="{A263E27D-F20F-45F6-B3B9-1AFFF622421D}"/>
    <cellStyle name="Comma 2 2 6 2 2 4 2 2" xfId="7028" xr:uid="{1DAB922C-AA9D-4FF0-B5D3-2A201128EB42}"/>
    <cellStyle name="Comma 2 2 6 2 2 4 2 2 2" xfId="14708" xr:uid="{F47FB84E-1863-48E9-A25D-33DCAC438646}"/>
    <cellStyle name="Comma 2 2 6 2 2 4 2 2 2 2" xfId="30068" xr:uid="{00B30CB2-C4A1-4E1E-877E-87CD811F5C86}"/>
    <cellStyle name="Comma 2 2 6 2 2 4 2 2 3" xfId="22388" xr:uid="{01F78D34-7BE3-4207-B4BC-167827BACC92}"/>
    <cellStyle name="Comma 2 2 6 2 2 4 2 3" xfId="10868" xr:uid="{1FE10D20-822A-45CA-81BC-F23A04CB887A}"/>
    <cellStyle name="Comma 2 2 6 2 2 4 2 3 2" xfId="26228" xr:uid="{6B6009B0-09B9-4C86-8EBC-B7B73A4C656F}"/>
    <cellStyle name="Comma 2 2 6 2 2 4 2 4" xfId="18548" xr:uid="{DA32ACC7-DFDB-4E8E-B80A-D8A521963A54}"/>
    <cellStyle name="Comma 2 2 6 2 2 4 3" xfId="5108" xr:uid="{09B261F6-EFA5-4D1D-A118-C62782F42110}"/>
    <cellStyle name="Comma 2 2 6 2 2 4 3 2" xfId="12788" xr:uid="{6334046B-67ED-4804-8A94-DE44A64DC3E4}"/>
    <cellStyle name="Comma 2 2 6 2 2 4 3 2 2" xfId="28148" xr:uid="{3DB1427F-0408-4C6B-A93C-96EDF724AD2B}"/>
    <cellStyle name="Comma 2 2 6 2 2 4 3 3" xfId="20468" xr:uid="{4210C84C-E553-44D8-AA0B-A0BEFBC06EA4}"/>
    <cellStyle name="Comma 2 2 6 2 2 4 4" xfId="8948" xr:uid="{543A4692-7A57-4382-B6E0-0397B7164E56}"/>
    <cellStyle name="Comma 2 2 6 2 2 4 4 2" xfId="24308" xr:uid="{CA83C08E-F972-4A52-B43F-665D4D0D1627}"/>
    <cellStyle name="Comma 2 2 6 2 2 4 5" xfId="16628" xr:uid="{68CD66BD-8CB2-4C1C-A62F-C797AFD3C31D}"/>
    <cellStyle name="Comma 2 2 6 2 2 5" xfId="2228" xr:uid="{EA6A42C9-FBF6-439C-A83A-7A5BA0906061}"/>
    <cellStyle name="Comma 2 2 6 2 2 5 2" xfId="6068" xr:uid="{298DD98C-4F93-4DA9-BF7A-4A9C5AD3BB57}"/>
    <cellStyle name="Comma 2 2 6 2 2 5 2 2" xfId="13748" xr:uid="{C68194CD-8D0C-4D3F-84BE-93209D8001AA}"/>
    <cellStyle name="Comma 2 2 6 2 2 5 2 2 2" xfId="29108" xr:uid="{4F4BCB0D-7467-43A8-8982-64871BF94193}"/>
    <cellStyle name="Comma 2 2 6 2 2 5 2 3" xfId="21428" xr:uid="{1CCEC585-A061-441D-9B63-DD7C2862ED0E}"/>
    <cellStyle name="Comma 2 2 6 2 2 5 3" xfId="9908" xr:uid="{7B1759D5-25E7-463E-B289-199C39E61859}"/>
    <cellStyle name="Comma 2 2 6 2 2 5 3 2" xfId="25268" xr:uid="{E90722DF-45A0-4922-AF13-154DFFBF2D2B}"/>
    <cellStyle name="Comma 2 2 6 2 2 5 4" xfId="17588" xr:uid="{F92BAE19-BAFE-4655-94E3-47E903C668E4}"/>
    <cellStyle name="Comma 2 2 6 2 2 6" xfId="4148" xr:uid="{B180AA28-D69C-406E-B8A6-F54B58FC571D}"/>
    <cellStyle name="Comma 2 2 6 2 2 6 2" xfId="11828" xr:uid="{55ED0060-5139-44D3-8D84-62A33C8A2E5A}"/>
    <cellStyle name="Comma 2 2 6 2 2 6 2 2" xfId="27188" xr:uid="{7C55B747-1C40-41DE-9BCD-D65152874AFD}"/>
    <cellStyle name="Comma 2 2 6 2 2 6 3" xfId="19508" xr:uid="{774AF41E-D19F-4199-BD93-409D554721BA}"/>
    <cellStyle name="Comma 2 2 6 2 2 7" xfId="7988" xr:uid="{801DC0CE-E73B-4466-889C-4DD311B6C799}"/>
    <cellStyle name="Comma 2 2 6 2 2 7 2" xfId="23348" xr:uid="{8440B7C9-5F30-443A-801F-A6F59014BEC4}"/>
    <cellStyle name="Comma 2 2 6 2 2 8" xfId="15668" xr:uid="{B311D79F-82D9-4AC9-B558-FB6E40C22B09}"/>
    <cellStyle name="Comma 2 2 6 2 3" xfId="428" xr:uid="{C217DAE6-8BCB-425F-8D3D-43082031C0D3}"/>
    <cellStyle name="Comma 2 2 6 2 3 2" xfId="908" xr:uid="{0D338D75-C993-4192-BBE3-82D123C06276}"/>
    <cellStyle name="Comma 2 2 6 2 3 2 2" xfId="1868" xr:uid="{F6D243FB-EF4E-4C71-973B-21B3D54AE216}"/>
    <cellStyle name="Comma 2 2 6 2 3 2 2 2" xfId="3788" xr:uid="{B725DAED-8435-4048-A072-193AE641845B}"/>
    <cellStyle name="Comma 2 2 6 2 3 2 2 2 2" xfId="7628" xr:uid="{5B777457-2BEB-4969-8266-91649659EA81}"/>
    <cellStyle name="Comma 2 2 6 2 3 2 2 2 2 2" xfId="15308" xr:uid="{FC6D8294-BFC3-4CEB-8344-D8438D12C888}"/>
    <cellStyle name="Comma 2 2 6 2 3 2 2 2 2 2 2" xfId="30668" xr:uid="{0C25F7C2-5D31-43AD-8EDA-3943DE647281}"/>
    <cellStyle name="Comma 2 2 6 2 3 2 2 2 2 3" xfId="22988" xr:uid="{57D0F193-250A-465D-A18B-E93B86F70F0A}"/>
    <cellStyle name="Comma 2 2 6 2 3 2 2 2 3" xfId="11468" xr:uid="{39AAF218-71DA-4038-BC3D-9137152A08D8}"/>
    <cellStyle name="Comma 2 2 6 2 3 2 2 2 3 2" xfId="26828" xr:uid="{8C502F90-89ED-4C02-AAD5-A6950070C4AC}"/>
    <cellStyle name="Comma 2 2 6 2 3 2 2 2 4" xfId="19148" xr:uid="{FE632090-8CFD-4F9B-87C5-82D0FAFF5984}"/>
    <cellStyle name="Comma 2 2 6 2 3 2 2 3" xfId="5708" xr:uid="{CF022E43-7D09-4FFA-B5B2-C90FFC99FE51}"/>
    <cellStyle name="Comma 2 2 6 2 3 2 2 3 2" xfId="13388" xr:uid="{6A2D757D-969A-40BF-8D2E-9740714B0C2E}"/>
    <cellStyle name="Comma 2 2 6 2 3 2 2 3 2 2" xfId="28748" xr:uid="{2C6EA30D-766E-43AA-8229-7C7F2B35065C}"/>
    <cellStyle name="Comma 2 2 6 2 3 2 2 3 3" xfId="21068" xr:uid="{5B59C353-B80E-4C59-B489-67AEBDCC9774}"/>
    <cellStyle name="Comma 2 2 6 2 3 2 2 4" xfId="9548" xr:uid="{B5352214-2DF9-455C-864E-F40BC8F7D28A}"/>
    <cellStyle name="Comma 2 2 6 2 3 2 2 4 2" xfId="24908" xr:uid="{58BF53CA-D926-4188-8CC9-77D27A9E9D72}"/>
    <cellStyle name="Comma 2 2 6 2 3 2 2 5" xfId="17228" xr:uid="{FEFD241C-E2C7-41F7-962E-976DF2480DF0}"/>
    <cellStyle name="Comma 2 2 6 2 3 2 3" xfId="2828" xr:uid="{0709F208-9E35-4DC8-A86B-65260FD202CF}"/>
    <cellStyle name="Comma 2 2 6 2 3 2 3 2" xfId="6668" xr:uid="{03ABCA38-B5AE-4173-8010-AF640DF1B436}"/>
    <cellStyle name="Comma 2 2 6 2 3 2 3 2 2" xfId="14348" xr:uid="{2C7888F4-57B6-4880-8647-BAA010D15918}"/>
    <cellStyle name="Comma 2 2 6 2 3 2 3 2 2 2" xfId="29708" xr:uid="{7C6373DE-862A-4EDA-9849-46B46739696B}"/>
    <cellStyle name="Comma 2 2 6 2 3 2 3 2 3" xfId="22028" xr:uid="{06207C87-E3AF-4BCE-A4A9-77A3ADADB889}"/>
    <cellStyle name="Comma 2 2 6 2 3 2 3 3" xfId="10508" xr:uid="{37D876DD-421C-44C3-AD46-2217EB8B85F7}"/>
    <cellStyle name="Comma 2 2 6 2 3 2 3 3 2" xfId="25868" xr:uid="{0F0A76D5-3BC0-43EE-BF4C-2EDACDA8007B}"/>
    <cellStyle name="Comma 2 2 6 2 3 2 3 4" xfId="18188" xr:uid="{3154CDFF-9A9B-4AF5-B016-D2705C1CEEFF}"/>
    <cellStyle name="Comma 2 2 6 2 3 2 4" xfId="4748" xr:uid="{FEBBEA59-BB7B-41A2-A3FC-5AC0B53F946C}"/>
    <cellStyle name="Comma 2 2 6 2 3 2 4 2" xfId="12428" xr:uid="{E16AE28A-8140-4400-BCB5-41A4EFDC9700}"/>
    <cellStyle name="Comma 2 2 6 2 3 2 4 2 2" xfId="27788" xr:uid="{B9E831FD-F800-437F-8EA7-3D1436DF1173}"/>
    <cellStyle name="Comma 2 2 6 2 3 2 4 3" xfId="20108" xr:uid="{45922EF3-2A09-4296-9FD0-124DC2E5FBBD}"/>
    <cellStyle name="Comma 2 2 6 2 3 2 5" xfId="8588" xr:uid="{2AC9A66F-5697-430B-86CC-D33279B41D45}"/>
    <cellStyle name="Comma 2 2 6 2 3 2 5 2" xfId="23948" xr:uid="{CD06B1B3-C6FC-4725-8019-D837C1C60626}"/>
    <cellStyle name="Comma 2 2 6 2 3 2 6" xfId="16268" xr:uid="{23184CA8-5E07-4CC6-A845-144E53EF14DF}"/>
    <cellStyle name="Comma 2 2 6 2 3 3" xfId="1388" xr:uid="{F90F1BA8-2B00-4D7B-A561-C7FEB0183E88}"/>
    <cellStyle name="Comma 2 2 6 2 3 3 2" xfId="3308" xr:uid="{0609E256-F7C6-40C4-8CFB-A56905202B57}"/>
    <cellStyle name="Comma 2 2 6 2 3 3 2 2" xfId="7148" xr:uid="{EED76B40-F908-4DD1-9D9F-728B3AE41A3B}"/>
    <cellStyle name="Comma 2 2 6 2 3 3 2 2 2" xfId="14828" xr:uid="{BBFF9778-272A-4424-9BE0-D0DFD56E0F7E}"/>
    <cellStyle name="Comma 2 2 6 2 3 3 2 2 2 2" xfId="30188" xr:uid="{3356D589-35FC-484E-B9AA-ADAF39038A6D}"/>
    <cellStyle name="Comma 2 2 6 2 3 3 2 2 3" xfId="22508" xr:uid="{E6764AEE-98BA-4110-B839-24C7C672BA00}"/>
    <cellStyle name="Comma 2 2 6 2 3 3 2 3" xfId="10988" xr:uid="{53B672B8-0737-4663-8566-BB3C277F1B19}"/>
    <cellStyle name="Comma 2 2 6 2 3 3 2 3 2" xfId="26348" xr:uid="{CC22B142-4D78-4C89-882F-5B1C55EC2DD5}"/>
    <cellStyle name="Comma 2 2 6 2 3 3 2 4" xfId="18668" xr:uid="{350C83F0-166A-4D57-8F86-88ED783E08EB}"/>
    <cellStyle name="Comma 2 2 6 2 3 3 3" xfId="5228" xr:uid="{3E874FFB-5E60-4D7D-8EDA-8013F91C228C}"/>
    <cellStyle name="Comma 2 2 6 2 3 3 3 2" xfId="12908" xr:uid="{3067171D-87DD-4E1F-868E-0E4080BEC6F9}"/>
    <cellStyle name="Comma 2 2 6 2 3 3 3 2 2" xfId="28268" xr:uid="{0D6729E6-A4BE-4BBC-A463-0CE2FD2D6CE6}"/>
    <cellStyle name="Comma 2 2 6 2 3 3 3 3" xfId="20588" xr:uid="{97ED26CD-961B-4544-951A-BF6D04CC3278}"/>
    <cellStyle name="Comma 2 2 6 2 3 3 4" xfId="9068" xr:uid="{3845EBF2-2232-4504-9B5F-A7653F5DB750}"/>
    <cellStyle name="Comma 2 2 6 2 3 3 4 2" xfId="24428" xr:uid="{E065D8D3-5B0C-4EFD-8C1C-3505A51F2C34}"/>
    <cellStyle name="Comma 2 2 6 2 3 3 5" xfId="16748" xr:uid="{71BB1E4C-7EDD-4367-B6B7-B35884EFCD4D}"/>
    <cellStyle name="Comma 2 2 6 2 3 4" xfId="2348" xr:uid="{65B2A4AA-C283-4BAE-A339-CD33BC1B9356}"/>
    <cellStyle name="Comma 2 2 6 2 3 4 2" xfId="6188" xr:uid="{91858368-3E53-4F06-BE2A-2A391B974A89}"/>
    <cellStyle name="Comma 2 2 6 2 3 4 2 2" xfId="13868" xr:uid="{70816A4D-FD97-4AA2-842B-3A91B0F01E4C}"/>
    <cellStyle name="Comma 2 2 6 2 3 4 2 2 2" xfId="29228" xr:uid="{FE4B539A-A31C-4373-AF4F-55CDEF306C94}"/>
    <cellStyle name="Comma 2 2 6 2 3 4 2 3" xfId="21548" xr:uid="{C4756F6E-DF94-45FB-BE2F-BF9C00E74A4B}"/>
    <cellStyle name="Comma 2 2 6 2 3 4 3" xfId="10028" xr:uid="{5BFD295B-7996-45F7-B5DD-244C0E93057E}"/>
    <cellStyle name="Comma 2 2 6 2 3 4 3 2" xfId="25388" xr:uid="{039A566C-A5C9-48E0-A466-CF998F0600DF}"/>
    <cellStyle name="Comma 2 2 6 2 3 4 4" xfId="17708" xr:uid="{62BB6DD9-B184-49F2-9F6B-31377364764D}"/>
    <cellStyle name="Comma 2 2 6 2 3 5" xfId="4268" xr:uid="{804662D9-91A1-485D-9BE2-BA769E5C60E8}"/>
    <cellStyle name="Comma 2 2 6 2 3 5 2" xfId="11948" xr:uid="{66057F7D-8055-452A-8DFF-2821AA877019}"/>
    <cellStyle name="Comma 2 2 6 2 3 5 2 2" xfId="27308" xr:uid="{8611761A-7BE9-419F-9830-26F813C109F1}"/>
    <cellStyle name="Comma 2 2 6 2 3 5 3" xfId="19628" xr:uid="{6F8EDC7E-13D3-4F06-9193-A642CA4562CC}"/>
    <cellStyle name="Comma 2 2 6 2 3 6" xfId="8108" xr:uid="{694D5F20-287A-4171-8BB8-EDF9DCC81533}"/>
    <cellStyle name="Comma 2 2 6 2 3 6 2" xfId="23468" xr:uid="{C72CEBC2-6028-4081-A27B-DCAE0A3BA99B}"/>
    <cellStyle name="Comma 2 2 6 2 3 7" xfId="15788" xr:uid="{DB4923CC-618A-4367-AD0F-2BEFFF656D18}"/>
    <cellStyle name="Comma 2 2 6 2 4" xfId="668" xr:uid="{3CF27DA2-5050-468A-A6D9-EE830B8B9B3C}"/>
    <cellStyle name="Comma 2 2 6 2 4 2" xfId="1628" xr:uid="{E5C54BBE-91CE-4C2F-9196-843AA50157FF}"/>
    <cellStyle name="Comma 2 2 6 2 4 2 2" xfId="3548" xr:uid="{B9D782B1-88E0-44D0-AD43-CD1DE7CF6E8F}"/>
    <cellStyle name="Comma 2 2 6 2 4 2 2 2" xfId="7388" xr:uid="{C89CF641-9555-4D7F-BB91-6A7CE62D1702}"/>
    <cellStyle name="Comma 2 2 6 2 4 2 2 2 2" xfId="15068" xr:uid="{57430DB1-F748-4836-98E0-8D1E29588971}"/>
    <cellStyle name="Comma 2 2 6 2 4 2 2 2 2 2" xfId="30428" xr:uid="{C0E9FE29-CA1C-4C61-8A3D-BFA7A320E999}"/>
    <cellStyle name="Comma 2 2 6 2 4 2 2 2 3" xfId="22748" xr:uid="{81B5DC09-3A20-45A7-9F54-B8D66F211638}"/>
    <cellStyle name="Comma 2 2 6 2 4 2 2 3" xfId="11228" xr:uid="{F0CD2C6A-CFF1-4CB4-A7EA-D8397F602120}"/>
    <cellStyle name="Comma 2 2 6 2 4 2 2 3 2" xfId="26588" xr:uid="{7EFCA3D8-3DF2-4948-97D2-B9B63B4116F8}"/>
    <cellStyle name="Comma 2 2 6 2 4 2 2 4" xfId="18908" xr:uid="{39C6BEBA-1E93-4F5A-B8E5-097B58224C03}"/>
    <cellStyle name="Comma 2 2 6 2 4 2 3" xfId="5468" xr:uid="{2723AD36-9891-4AC5-844E-C2C6DEE4EEB5}"/>
    <cellStyle name="Comma 2 2 6 2 4 2 3 2" xfId="13148" xr:uid="{26FE30F4-B367-44D4-8086-032082538801}"/>
    <cellStyle name="Comma 2 2 6 2 4 2 3 2 2" xfId="28508" xr:uid="{60FC6B6C-28E8-4DDE-B516-CA1664CA5CA6}"/>
    <cellStyle name="Comma 2 2 6 2 4 2 3 3" xfId="20828" xr:uid="{A7EC6098-BD18-4349-BF5C-6E5459AC237A}"/>
    <cellStyle name="Comma 2 2 6 2 4 2 4" xfId="9308" xr:uid="{A7EFA648-C43E-4FA1-86DE-FAF461FE0A65}"/>
    <cellStyle name="Comma 2 2 6 2 4 2 4 2" xfId="24668" xr:uid="{C7A87779-162F-460D-BF07-EE6444A39E9C}"/>
    <cellStyle name="Comma 2 2 6 2 4 2 5" xfId="16988" xr:uid="{EC6F6C98-93F5-4A4A-ACE0-5E6C1A24E9DE}"/>
    <cellStyle name="Comma 2 2 6 2 4 3" xfId="2588" xr:uid="{938E86F8-C215-4171-93B1-FF8285312C9B}"/>
    <cellStyle name="Comma 2 2 6 2 4 3 2" xfId="6428" xr:uid="{72EB1612-A2ED-4A13-9AA6-CAEFB6C67616}"/>
    <cellStyle name="Comma 2 2 6 2 4 3 2 2" xfId="14108" xr:uid="{CB93D078-A973-4414-9219-A0156DED2040}"/>
    <cellStyle name="Comma 2 2 6 2 4 3 2 2 2" xfId="29468" xr:uid="{387D1914-3D47-4DF1-845B-5BF5EED1B219}"/>
    <cellStyle name="Comma 2 2 6 2 4 3 2 3" xfId="21788" xr:uid="{C0D3D4EF-24AA-46DC-9895-6F8EA732ADFB}"/>
    <cellStyle name="Comma 2 2 6 2 4 3 3" xfId="10268" xr:uid="{90FCA90E-577F-4826-8664-FD77DF4B886C}"/>
    <cellStyle name="Comma 2 2 6 2 4 3 3 2" xfId="25628" xr:uid="{13DF9DB6-66C2-4CE8-A033-4102224A9E59}"/>
    <cellStyle name="Comma 2 2 6 2 4 3 4" xfId="17948" xr:uid="{91C4C41B-6B4F-43BF-9EB8-981A424FFB16}"/>
    <cellStyle name="Comma 2 2 6 2 4 4" xfId="4508" xr:uid="{C7483E7F-E215-4C37-A741-A19B823BAF51}"/>
    <cellStyle name="Comma 2 2 6 2 4 4 2" xfId="12188" xr:uid="{1E995AB9-24B7-489D-B747-A907D8DECE83}"/>
    <cellStyle name="Comma 2 2 6 2 4 4 2 2" xfId="27548" xr:uid="{8A9C459D-78A7-4AA2-AD0F-7F1997D8BDFE}"/>
    <cellStyle name="Comma 2 2 6 2 4 4 3" xfId="19868" xr:uid="{F9C7AE69-C5DD-4066-84BB-67A6E97731EC}"/>
    <cellStyle name="Comma 2 2 6 2 4 5" xfId="8348" xr:uid="{CABEC635-FF64-4CAF-B5FE-AED8724F0477}"/>
    <cellStyle name="Comma 2 2 6 2 4 5 2" xfId="23708" xr:uid="{C8B07B3E-4324-4E54-9694-744B03600361}"/>
    <cellStyle name="Comma 2 2 6 2 4 6" xfId="16028" xr:uid="{ECAA8C9B-8812-42BA-B009-E4DB67740892}"/>
    <cellStyle name="Comma 2 2 6 2 5" xfId="1148" xr:uid="{4C2E7479-833B-491F-B8CE-EF93D9B93A1C}"/>
    <cellStyle name="Comma 2 2 6 2 5 2" xfId="3068" xr:uid="{E175A3ED-80DC-46AE-865F-4B21A694AAC0}"/>
    <cellStyle name="Comma 2 2 6 2 5 2 2" xfId="6908" xr:uid="{BE30AC89-9645-4D22-A66B-2179575B8CDB}"/>
    <cellStyle name="Comma 2 2 6 2 5 2 2 2" xfId="14588" xr:uid="{54233632-353A-43D7-88AD-BC1B06A5E5FD}"/>
    <cellStyle name="Comma 2 2 6 2 5 2 2 2 2" xfId="29948" xr:uid="{D66A8F57-DB33-4CA5-888A-F178AA3E053B}"/>
    <cellStyle name="Comma 2 2 6 2 5 2 2 3" xfId="22268" xr:uid="{72AF3EEE-C915-4C5A-8893-EA56AE7ED9A7}"/>
    <cellStyle name="Comma 2 2 6 2 5 2 3" xfId="10748" xr:uid="{D1016651-3B79-4D35-8894-7D48EFF85266}"/>
    <cellStyle name="Comma 2 2 6 2 5 2 3 2" xfId="26108" xr:uid="{9DA21B26-D8A6-4C5C-964D-D52AD045F1DE}"/>
    <cellStyle name="Comma 2 2 6 2 5 2 4" xfId="18428" xr:uid="{2A7B6CC3-18BB-4AFF-9463-A0E35357D2FD}"/>
    <cellStyle name="Comma 2 2 6 2 5 3" xfId="4988" xr:uid="{D19EFC15-84FB-4B06-B32B-7086429F1B78}"/>
    <cellStyle name="Comma 2 2 6 2 5 3 2" xfId="12668" xr:uid="{E87B4E90-4CA7-40B3-9093-AFEA7C54CEA4}"/>
    <cellStyle name="Comma 2 2 6 2 5 3 2 2" xfId="28028" xr:uid="{7A6C30D9-214D-4406-BBD3-7322EE51BABF}"/>
    <cellStyle name="Comma 2 2 6 2 5 3 3" xfId="20348" xr:uid="{1EC358A1-02B9-49F3-8E28-25C92392EF1B}"/>
    <cellStyle name="Comma 2 2 6 2 5 4" xfId="8828" xr:uid="{57B2B044-D004-48F2-8A55-3BE54F3A6CF0}"/>
    <cellStyle name="Comma 2 2 6 2 5 4 2" xfId="24188" xr:uid="{41CD8D54-A8CB-423F-A899-24CC35287556}"/>
    <cellStyle name="Comma 2 2 6 2 5 5" xfId="16508" xr:uid="{E451E5BC-3F27-4047-9833-B89B82CE1932}"/>
    <cellStyle name="Comma 2 2 6 2 6" xfId="2108" xr:uid="{B8E5823E-215C-4FC9-A21D-23D2CC36DA17}"/>
    <cellStyle name="Comma 2 2 6 2 6 2" xfId="5948" xr:uid="{B9337687-27CF-44EE-8158-2AFEC9A148A2}"/>
    <cellStyle name="Comma 2 2 6 2 6 2 2" xfId="13628" xr:uid="{C6E39304-CC1A-4314-AFFB-D984FB471ACB}"/>
    <cellStyle name="Comma 2 2 6 2 6 2 2 2" xfId="28988" xr:uid="{4F438871-6B8B-45DD-BA40-09DD9A6DF0BF}"/>
    <cellStyle name="Comma 2 2 6 2 6 2 3" xfId="21308" xr:uid="{A32381D5-110E-4B02-B6A5-AEA65284315C}"/>
    <cellStyle name="Comma 2 2 6 2 6 3" xfId="9788" xr:uid="{7B5C2855-9DB7-4CFA-B4B5-9C1B38FB6A95}"/>
    <cellStyle name="Comma 2 2 6 2 6 3 2" xfId="25148" xr:uid="{42CCCCDD-732B-4694-8574-9FE441972975}"/>
    <cellStyle name="Comma 2 2 6 2 6 4" xfId="17468" xr:uid="{0D6FCA89-4658-453C-8B0D-74CAFF42B3A3}"/>
    <cellStyle name="Comma 2 2 6 2 7" xfId="4028" xr:uid="{3EDD956E-5C94-47F9-9174-7AAFEAA6A128}"/>
    <cellStyle name="Comma 2 2 6 2 7 2" xfId="11708" xr:uid="{9552EF4F-6671-41F1-B894-7E61019E929C}"/>
    <cellStyle name="Comma 2 2 6 2 7 2 2" xfId="27068" xr:uid="{B46EC2AF-56E4-47D0-9224-8D072E37438D}"/>
    <cellStyle name="Comma 2 2 6 2 7 3" xfId="19388" xr:uid="{4E146E94-5079-4AE3-8DEC-08DBAFFC2ACA}"/>
    <cellStyle name="Comma 2 2 6 2 8" xfId="7868" xr:uid="{D35388C6-B65D-4B86-A7B3-E9CF45434A2F}"/>
    <cellStyle name="Comma 2 2 6 2 8 2" xfId="23228" xr:uid="{1B2F553F-EE08-4DE9-B806-24384B80213F}"/>
    <cellStyle name="Comma 2 2 6 2 9" xfId="15548" xr:uid="{3199837E-41D3-4E60-90A8-5EDB88385D0D}"/>
    <cellStyle name="Comma 2 2 6 3" xfId="248" xr:uid="{AF8C32C6-E6D8-40E9-8B51-44F8E027FED1}"/>
    <cellStyle name="Comma 2 2 6 3 2" xfId="488" xr:uid="{177B134D-B4DD-4DD7-AE59-F1F89DCB4A23}"/>
    <cellStyle name="Comma 2 2 6 3 2 2" xfId="968" xr:uid="{D0E3BEE0-A079-4CD2-9926-7A1A44D26D92}"/>
    <cellStyle name="Comma 2 2 6 3 2 2 2" xfId="1928" xr:uid="{8C9BD20F-8D8D-46EB-BC9F-3C3C9075003A}"/>
    <cellStyle name="Comma 2 2 6 3 2 2 2 2" xfId="3848" xr:uid="{921CB2EF-8F9D-4A0D-92BF-2ABF7CB1E4F8}"/>
    <cellStyle name="Comma 2 2 6 3 2 2 2 2 2" xfId="7688" xr:uid="{0136450B-90D8-4DCE-A4AA-463B073D9F3A}"/>
    <cellStyle name="Comma 2 2 6 3 2 2 2 2 2 2" xfId="15368" xr:uid="{8FF5E215-82F9-4C23-AA11-ED8EB0952D2C}"/>
    <cellStyle name="Comma 2 2 6 3 2 2 2 2 2 2 2" xfId="30728" xr:uid="{BD996A24-54CD-40C8-82B5-F000AEFD2070}"/>
    <cellStyle name="Comma 2 2 6 3 2 2 2 2 2 3" xfId="23048" xr:uid="{3FF890E2-DF1F-44E4-BE32-B60B58CD9235}"/>
    <cellStyle name="Comma 2 2 6 3 2 2 2 2 3" xfId="11528" xr:uid="{13BFC581-FAFE-4617-8E32-F00D612E9AB7}"/>
    <cellStyle name="Comma 2 2 6 3 2 2 2 2 3 2" xfId="26888" xr:uid="{1917CA44-AFA0-45C4-80F4-F4ACEAC37AF7}"/>
    <cellStyle name="Comma 2 2 6 3 2 2 2 2 4" xfId="19208" xr:uid="{1A89EF8D-EB74-4254-BE1C-4E42F8C2F382}"/>
    <cellStyle name="Comma 2 2 6 3 2 2 2 3" xfId="5768" xr:uid="{08A0BCE6-6278-4419-921B-497CD49D80EB}"/>
    <cellStyle name="Comma 2 2 6 3 2 2 2 3 2" xfId="13448" xr:uid="{62D4CDC1-D0B8-49F0-A12F-30444BF2A1B4}"/>
    <cellStyle name="Comma 2 2 6 3 2 2 2 3 2 2" xfId="28808" xr:uid="{2D90A33A-23F0-4B56-8E33-5C5B3444D9C1}"/>
    <cellStyle name="Comma 2 2 6 3 2 2 2 3 3" xfId="21128" xr:uid="{19690B5D-0CD6-46B5-9B3D-2E608AD04CFB}"/>
    <cellStyle name="Comma 2 2 6 3 2 2 2 4" xfId="9608" xr:uid="{2EC39922-5D09-4F65-9684-7666665E519C}"/>
    <cellStyle name="Comma 2 2 6 3 2 2 2 4 2" xfId="24968" xr:uid="{E37EC35F-BA30-4E62-BECE-E9B978B34D5D}"/>
    <cellStyle name="Comma 2 2 6 3 2 2 2 5" xfId="17288" xr:uid="{3B50A502-53BE-4E1A-8461-7D3BCB4BBFEE}"/>
    <cellStyle name="Comma 2 2 6 3 2 2 3" xfId="2888" xr:uid="{1FC7F543-A4B4-4E2B-AD68-ACDD6AB97D8A}"/>
    <cellStyle name="Comma 2 2 6 3 2 2 3 2" xfId="6728" xr:uid="{6184A522-7ED8-4473-8246-4943D515C3C8}"/>
    <cellStyle name="Comma 2 2 6 3 2 2 3 2 2" xfId="14408" xr:uid="{124F9F9A-E5D9-4DE1-81FB-8F52C39E6311}"/>
    <cellStyle name="Comma 2 2 6 3 2 2 3 2 2 2" xfId="29768" xr:uid="{E5BE8C8D-6F50-4DB8-91C4-76F66D85EA1E}"/>
    <cellStyle name="Comma 2 2 6 3 2 2 3 2 3" xfId="22088" xr:uid="{0EFE2A1B-90BF-4682-956B-898CDC548E45}"/>
    <cellStyle name="Comma 2 2 6 3 2 2 3 3" xfId="10568" xr:uid="{C7402F0D-1FDB-4C8B-9866-C5229EC4C174}"/>
    <cellStyle name="Comma 2 2 6 3 2 2 3 3 2" xfId="25928" xr:uid="{B7AEF288-8826-4AC8-8529-15755010AB50}"/>
    <cellStyle name="Comma 2 2 6 3 2 2 3 4" xfId="18248" xr:uid="{3556A163-2AD5-41BD-9E99-7BDF553A85A7}"/>
    <cellStyle name="Comma 2 2 6 3 2 2 4" xfId="4808" xr:uid="{A89F2E98-3C9E-4E55-A987-B8E32F2CE543}"/>
    <cellStyle name="Comma 2 2 6 3 2 2 4 2" xfId="12488" xr:uid="{DAB2B775-1997-4752-9652-BE9FABBB5B1B}"/>
    <cellStyle name="Comma 2 2 6 3 2 2 4 2 2" xfId="27848" xr:uid="{C0B2B1EF-1973-4E2D-9094-83EF8B7A850E}"/>
    <cellStyle name="Comma 2 2 6 3 2 2 4 3" xfId="20168" xr:uid="{3DF8CC44-312E-4DD1-9378-5892E92A381D}"/>
    <cellStyle name="Comma 2 2 6 3 2 2 5" xfId="8648" xr:uid="{88C520D0-38F9-481E-AB89-3B7629A60559}"/>
    <cellStyle name="Comma 2 2 6 3 2 2 5 2" xfId="24008" xr:uid="{C325D598-58EB-4A95-B320-F17D9B0FEB2E}"/>
    <cellStyle name="Comma 2 2 6 3 2 2 6" xfId="16328" xr:uid="{7471451E-C277-476A-BB5E-DCFCA9B1E413}"/>
    <cellStyle name="Comma 2 2 6 3 2 3" xfId="1448" xr:uid="{81B0B337-B610-431F-87CD-8120D8BAFAD4}"/>
    <cellStyle name="Comma 2 2 6 3 2 3 2" xfId="3368" xr:uid="{F2EB5670-E6B6-4F08-AA04-C4D0C497F153}"/>
    <cellStyle name="Comma 2 2 6 3 2 3 2 2" xfId="7208" xr:uid="{97E920FD-E490-46A4-8244-C06918E1993D}"/>
    <cellStyle name="Comma 2 2 6 3 2 3 2 2 2" xfId="14888" xr:uid="{16E187A8-27E4-4C69-88AB-467AD2D016AF}"/>
    <cellStyle name="Comma 2 2 6 3 2 3 2 2 2 2" xfId="30248" xr:uid="{871089FC-C5C2-4847-928A-E2D461A35F59}"/>
    <cellStyle name="Comma 2 2 6 3 2 3 2 2 3" xfId="22568" xr:uid="{A5956211-41E6-4A6B-9A3A-FCC47207DC4A}"/>
    <cellStyle name="Comma 2 2 6 3 2 3 2 3" xfId="11048" xr:uid="{7B11B510-2932-4656-9691-44D38959B07C}"/>
    <cellStyle name="Comma 2 2 6 3 2 3 2 3 2" xfId="26408" xr:uid="{244E5652-C3B0-47C4-B2AF-EC1E62ABAE8A}"/>
    <cellStyle name="Comma 2 2 6 3 2 3 2 4" xfId="18728" xr:uid="{DDC67419-1FAE-46BE-98C6-49C07D169657}"/>
    <cellStyle name="Comma 2 2 6 3 2 3 3" xfId="5288" xr:uid="{D043100D-664B-4795-B7BE-EE53AE3C93C8}"/>
    <cellStyle name="Comma 2 2 6 3 2 3 3 2" xfId="12968" xr:uid="{9E3C57C7-2730-497E-8672-249E4EBD4D54}"/>
    <cellStyle name="Comma 2 2 6 3 2 3 3 2 2" xfId="28328" xr:uid="{25F172F1-E714-49B1-8571-A9434DCCAEC7}"/>
    <cellStyle name="Comma 2 2 6 3 2 3 3 3" xfId="20648" xr:uid="{A0620023-E58C-44F6-A0C8-6686AABE3DBF}"/>
    <cellStyle name="Comma 2 2 6 3 2 3 4" xfId="9128" xr:uid="{EFA2D42E-D66A-4B69-90AC-2A697F578296}"/>
    <cellStyle name="Comma 2 2 6 3 2 3 4 2" xfId="24488" xr:uid="{BBB28BEB-CDD8-43B2-BE99-BDB631542FD4}"/>
    <cellStyle name="Comma 2 2 6 3 2 3 5" xfId="16808" xr:uid="{85BA309B-8C1A-4946-90BA-3A821900322D}"/>
    <cellStyle name="Comma 2 2 6 3 2 4" xfId="2408" xr:uid="{B0DD6353-A5C1-4434-BC76-AE7E6E3E04AE}"/>
    <cellStyle name="Comma 2 2 6 3 2 4 2" xfId="6248" xr:uid="{8924066B-1195-406E-AE14-0635BABE6CE9}"/>
    <cellStyle name="Comma 2 2 6 3 2 4 2 2" xfId="13928" xr:uid="{4E7EE78D-906D-4BBA-A19C-B0CD4D78D199}"/>
    <cellStyle name="Comma 2 2 6 3 2 4 2 2 2" xfId="29288" xr:uid="{F7BAA5BF-F460-465C-BE2F-D7F39D8EACB5}"/>
    <cellStyle name="Comma 2 2 6 3 2 4 2 3" xfId="21608" xr:uid="{A4FF3090-FFD6-4F86-BC7B-22D54C100E93}"/>
    <cellStyle name="Comma 2 2 6 3 2 4 3" xfId="10088" xr:uid="{58172026-BF03-431D-9E96-0D2F4453F522}"/>
    <cellStyle name="Comma 2 2 6 3 2 4 3 2" xfId="25448" xr:uid="{01131576-C47E-40DC-99EC-D33DDFB65CC4}"/>
    <cellStyle name="Comma 2 2 6 3 2 4 4" xfId="17768" xr:uid="{23576518-1373-4FF1-8BBB-513A1737761B}"/>
    <cellStyle name="Comma 2 2 6 3 2 5" xfId="4328" xr:uid="{45DA6F59-D665-4411-BA6A-2220F6478045}"/>
    <cellStyle name="Comma 2 2 6 3 2 5 2" xfId="12008" xr:uid="{7210DE0A-0BAE-4749-94C9-661D8B306CBB}"/>
    <cellStyle name="Comma 2 2 6 3 2 5 2 2" xfId="27368" xr:uid="{B80C9230-2535-4977-8B3C-D49F5FA03795}"/>
    <cellStyle name="Comma 2 2 6 3 2 5 3" xfId="19688" xr:uid="{AFC371D2-956C-49EB-A442-DB5266B47178}"/>
    <cellStyle name="Comma 2 2 6 3 2 6" xfId="8168" xr:uid="{D660A4E0-78E1-46F3-B485-10593963543C}"/>
    <cellStyle name="Comma 2 2 6 3 2 6 2" xfId="23528" xr:uid="{755498FB-A04C-455C-9DF5-65B1F56B7675}"/>
    <cellStyle name="Comma 2 2 6 3 2 7" xfId="15848" xr:uid="{3B49C0BE-3580-4522-AD13-DEB28F9ECDEA}"/>
    <cellStyle name="Comma 2 2 6 3 3" xfId="728" xr:uid="{E11B7F4A-90C4-407B-B4C4-C7BA9780398D}"/>
    <cellStyle name="Comma 2 2 6 3 3 2" xfId="1688" xr:uid="{C7A80DB4-B6C1-4B75-B1E0-C92723AA87A1}"/>
    <cellStyle name="Comma 2 2 6 3 3 2 2" xfId="3608" xr:uid="{1F49ED4D-2139-47E8-9927-C59601BF4158}"/>
    <cellStyle name="Comma 2 2 6 3 3 2 2 2" xfId="7448" xr:uid="{DCFCDC26-8B97-4A63-AB71-43F2A7A36D4D}"/>
    <cellStyle name="Comma 2 2 6 3 3 2 2 2 2" xfId="15128" xr:uid="{A262F5B9-4FFE-4BEA-975F-1CB468965C30}"/>
    <cellStyle name="Comma 2 2 6 3 3 2 2 2 2 2" xfId="30488" xr:uid="{AA5F24CB-5BB3-4A28-8EA1-1B9580216143}"/>
    <cellStyle name="Comma 2 2 6 3 3 2 2 2 3" xfId="22808" xr:uid="{E955AB81-96DE-4E6D-A286-E3AB08E1A913}"/>
    <cellStyle name="Comma 2 2 6 3 3 2 2 3" xfId="11288" xr:uid="{8735CBE0-ADE7-4A1E-BEFF-DD2454507637}"/>
    <cellStyle name="Comma 2 2 6 3 3 2 2 3 2" xfId="26648" xr:uid="{C4BECBB0-CE68-4115-A449-1620F1A5F589}"/>
    <cellStyle name="Comma 2 2 6 3 3 2 2 4" xfId="18968" xr:uid="{7E220FEF-4ABA-4DF8-A016-1AFD1498295C}"/>
    <cellStyle name="Comma 2 2 6 3 3 2 3" xfId="5528" xr:uid="{4B0AFD2A-3747-4407-B501-92963C2B3DBC}"/>
    <cellStyle name="Comma 2 2 6 3 3 2 3 2" xfId="13208" xr:uid="{7A997E27-554A-4A71-B030-66833EA97A58}"/>
    <cellStyle name="Comma 2 2 6 3 3 2 3 2 2" xfId="28568" xr:uid="{BD2B9079-739F-4C1F-92F0-BEAADEC795FF}"/>
    <cellStyle name="Comma 2 2 6 3 3 2 3 3" xfId="20888" xr:uid="{02F3514B-D242-43E0-8BA9-73F6E562BCD3}"/>
    <cellStyle name="Comma 2 2 6 3 3 2 4" xfId="9368" xr:uid="{5ECD1E7D-49D4-412B-98E3-1EF90EC30C06}"/>
    <cellStyle name="Comma 2 2 6 3 3 2 4 2" xfId="24728" xr:uid="{FECC91FD-7452-4EE7-9CA2-9A74202FC41A}"/>
    <cellStyle name="Comma 2 2 6 3 3 2 5" xfId="17048" xr:uid="{F4CD8837-FAC9-4D88-94F5-197039FD15A8}"/>
    <cellStyle name="Comma 2 2 6 3 3 3" xfId="2648" xr:uid="{998FFDAB-695F-4DA2-9F19-D1288371EF5F}"/>
    <cellStyle name="Comma 2 2 6 3 3 3 2" xfId="6488" xr:uid="{05C9B085-4F15-474C-8266-0D7EFDDEDB7D}"/>
    <cellStyle name="Comma 2 2 6 3 3 3 2 2" xfId="14168" xr:uid="{8267E5D2-3145-4832-BF86-BB69BED2EF77}"/>
    <cellStyle name="Comma 2 2 6 3 3 3 2 2 2" xfId="29528" xr:uid="{2943AC4B-0A3B-4ACF-B813-217F14373F39}"/>
    <cellStyle name="Comma 2 2 6 3 3 3 2 3" xfId="21848" xr:uid="{AA307014-8718-493C-8295-B482F3B1CB42}"/>
    <cellStyle name="Comma 2 2 6 3 3 3 3" xfId="10328" xr:uid="{66E466CC-9D75-40E9-B8B4-4FB79A8F1D48}"/>
    <cellStyle name="Comma 2 2 6 3 3 3 3 2" xfId="25688" xr:uid="{6FD34FBB-36C8-4650-AB8E-912C28803166}"/>
    <cellStyle name="Comma 2 2 6 3 3 3 4" xfId="18008" xr:uid="{5C91AB9E-8092-414D-8491-C2770AEABA47}"/>
    <cellStyle name="Comma 2 2 6 3 3 4" xfId="4568" xr:uid="{FF3E448F-C3CE-4A5E-A7E7-FB3DB0490ECF}"/>
    <cellStyle name="Comma 2 2 6 3 3 4 2" xfId="12248" xr:uid="{70B0AF11-A976-4C80-A9E9-7102805E0F83}"/>
    <cellStyle name="Comma 2 2 6 3 3 4 2 2" xfId="27608" xr:uid="{3825A463-F488-4AA4-9EB9-9200884D16B4}"/>
    <cellStyle name="Comma 2 2 6 3 3 4 3" xfId="19928" xr:uid="{9032BFBF-534F-4682-A2E8-90CB0F89149C}"/>
    <cellStyle name="Comma 2 2 6 3 3 5" xfId="8408" xr:uid="{EC86E5B3-18EE-463C-8578-6EF5A60BE835}"/>
    <cellStyle name="Comma 2 2 6 3 3 5 2" xfId="23768" xr:uid="{12EB98EE-2BD1-4E29-B26B-5E0CCC758081}"/>
    <cellStyle name="Comma 2 2 6 3 3 6" xfId="16088" xr:uid="{28C96ACF-71DD-4EF5-A09C-706AB61D41D1}"/>
    <cellStyle name="Comma 2 2 6 3 4" xfId="1208" xr:uid="{0B0C274B-4329-4EB2-9A53-3D50F35CDE6E}"/>
    <cellStyle name="Comma 2 2 6 3 4 2" xfId="3128" xr:uid="{9841D4B7-A2C8-476C-B4B4-B826A2290B1A}"/>
    <cellStyle name="Comma 2 2 6 3 4 2 2" xfId="6968" xr:uid="{3E83D15A-D92F-453A-9BDC-CD3622078A84}"/>
    <cellStyle name="Comma 2 2 6 3 4 2 2 2" xfId="14648" xr:uid="{05D040C1-A74E-4789-9C50-FDFA23423781}"/>
    <cellStyle name="Comma 2 2 6 3 4 2 2 2 2" xfId="30008" xr:uid="{3A0BB8F3-83E8-48F7-8D9D-792E112431F6}"/>
    <cellStyle name="Comma 2 2 6 3 4 2 2 3" xfId="22328" xr:uid="{FCCD6C6D-08AF-4F7B-B088-DE1B1702D420}"/>
    <cellStyle name="Comma 2 2 6 3 4 2 3" xfId="10808" xr:uid="{7D22A8E3-C721-40A4-85B3-2555B6102431}"/>
    <cellStyle name="Comma 2 2 6 3 4 2 3 2" xfId="26168" xr:uid="{0C1F95BF-A77F-42EB-A0FC-5A70EA14EE1B}"/>
    <cellStyle name="Comma 2 2 6 3 4 2 4" xfId="18488" xr:uid="{B202E7AB-0D3A-47D0-BB53-7E1B69B96D2E}"/>
    <cellStyle name="Comma 2 2 6 3 4 3" xfId="5048" xr:uid="{E54D35A8-9720-4644-8A86-EC8D954038D5}"/>
    <cellStyle name="Comma 2 2 6 3 4 3 2" xfId="12728" xr:uid="{20F54F96-D290-4F2D-AB34-254D83EBE825}"/>
    <cellStyle name="Comma 2 2 6 3 4 3 2 2" xfId="28088" xr:uid="{2857645F-2816-43FF-A62E-DD9EF5F3F180}"/>
    <cellStyle name="Comma 2 2 6 3 4 3 3" xfId="20408" xr:uid="{E0AC1A6B-2A4E-4E33-BD2E-31DBFC8129F5}"/>
    <cellStyle name="Comma 2 2 6 3 4 4" xfId="8888" xr:uid="{4594E0A8-D85B-4D6D-A553-5C60BDA9313A}"/>
    <cellStyle name="Comma 2 2 6 3 4 4 2" xfId="24248" xr:uid="{778A2CBE-7415-43F7-90BA-131DDD99DAAE}"/>
    <cellStyle name="Comma 2 2 6 3 4 5" xfId="16568" xr:uid="{D4D367AF-55B0-4595-9FCB-7B616980951A}"/>
    <cellStyle name="Comma 2 2 6 3 5" xfId="2168" xr:uid="{F73082A7-ADF4-4F23-9DC6-996ADE65917C}"/>
    <cellStyle name="Comma 2 2 6 3 5 2" xfId="6008" xr:uid="{F4A272D8-D391-45E2-8258-E4A29D651A32}"/>
    <cellStyle name="Comma 2 2 6 3 5 2 2" xfId="13688" xr:uid="{ED93510C-8FA1-4796-88C2-F2A92F78F1F0}"/>
    <cellStyle name="Comma 2 2 6 3 5 2 2 2" xfId="29048" xr:uid="{389EC79A-9EE0-4847-A9CB-C85E4517CFC0}"/>
    <cellStyle name="Comma 2 2 6 3 5 2 3" xfId="21368" xr:uid="{7D5410E7-0306-4B01-ACA3-1D66A5E066F7}"/>
    <cellStyle name="Comma 2 2 6 3 5 3" xfId="9848" xr:uid="{6D6C578E-AB1D-4D0C-A1FE-7271EB219F00}"/>
    <cellStyle name="Comma 2 2 6 3 5 3 2" xfId="25208" xr:uid="{69E91FDC-D166-4BF4-9033-6DB7AE0A07BD}"/>
    <cellStyle name="Comma 2 2 6 3 5 4" xfId="17528" xr:uid="{59D149AA-520A-4820-8B4A-4B9F7BAEEDD4}"/>
    <cellStyle name="Comma 2 2 6 3 6" xfId="4088" xr:uid="{DE95B186-A7C6-4F95-8DA7-EDD9CC40E82F}"/>
    <cellStyle name="Comma 2 2 6 3 6 2" xfId="11768" xr:uid="{5C7B0346-C881-4B15-8323-F72AFE60BD17}"/>
    <cellStyle name="Comma 2 2 6 3 6 2 2" xfId="27128" xr:uid="{EDCEB9FA-26CE-4134-AE98-F8FC31111486}"/>
    <cellStyle name="Comma 2 2 6 3 6 3" xfId="19448" xr:uid="{340EC2BD-B246-460C-850E-B09C06BA46AB}"/>
    <cellStyle name="Comma 2 2 6 3 7" xfId="7928" xr:uid="{EA1BDE69-D1C7-4BA4-9726-1DACC2703717}"/>
    <cellStyle name="Comma 2 2 6 3 7 2" xfId="23288" xr:uid="{8BB8DD6F-8F87-4824-91F9-C787A18ABA16}"/>
    <cellStyle name="Comma 2 2 6 3 8" xfId="15608" xr:uid="{5B5383D3-36E9-4358-87BC-E773E1461096}"/>
    <cellStyle name="Comma 2 2 6 4" xfId="368" xr:uid="{CA4860B9-CBB9-4D6B-8D07-B31E16D2441A}"/>
    <cellStyle name="Comma 2 2 6 4 2" xfId="848" xr:uid="{0BF25489-8704-45F4-AF82-C1FDF891BEE7}"/>
    <cellStyle name="Comma 2 2 6 4 2 2" xfId="1808" xr:uid="{5434EE8F-204B-4D49-9405-1C9A03269649}"/>
    <cellStyle name="Comma 2 2 6 4 2 2 2" xfId="3728" xr:uid="{B9A68F8A-F824-4A92-97C6-54CE62E162BA}"/>
    <cellStyle name="Comma 2 2 6 4 2 2 2 2" xfId="7568" xr:uid="{83675464-2203-40B2-8896-841284AA1BBE}"/>
    <cellStyle name="Comma 2 2 6 4 2 2 2 2 2" xfId="15248" xr:uid="{2A6F4453-4A40-4322-8A7F-3EC0BFC0BD62}"/>
    <cellStyle name="Comma 2 2 6 4 2 2 2 2 2 2" xfId="30608" xr:uid="{A898A5DC-A63B-4FBF-B444-CD4B0FB8E75D}"/>
    <cellStyle name="Comma 2 2 6 4 2 2 2 2 3" xfId="22928" xr:uid="{BF731752-89E9-4FBC-B456-8DCE0BBAEDD6}"/>
    <cellStyle name="Comma 2 2 6 4 2 2 2 3" xfId="11408" xr:uid="{4A5A0634-F579-41C2-ABB3-DAE388A01471}"/>
    <cellStyle name="Comma 2 2 6 4 2 2 2 3 2" xfId="26768" xr:uid="{6F991DDC-637E-4E16-B668-930D584983B4}"/>
    <cellStyle name="Comma 2 2 6 4 2 2 2 4" xfId="19088" xr:uid="{CF1256D3-3C61-4D64-8B61-A881E783BFDA}"/>
    <cellStyle name="Comma 2 2 6 4 2 2 3" xfId="5648" xr:uid="{A59A33C2-BE69-457B-B26D-E8CCBBC8971E}"/>
    <cellStyle name="Comma 2 2 6 4 2 2 3 2" xfId="13328" xr:uid="{CF2DEBDE-D5A7-4BF4-BDC9-E848173C6CC6}"/>
    <cellStyle name="Comma 2 2 6 4 2 2 3 2 2" xfId="28688" xr:uid="{61152066-0B5A-467C-84FC-3E9E345E36C9}"/>
    <cellStyle name="Comma 2 2 6 4 2 2 3 3" xfId="21008" xr:uid="{8626D2D5-E7D9-4ABB-AE52-7F48B22597F8}"/>
    <cellStyle name="Comma 2 2 6 4 2 2 4" xfId="9488" xr:uid="{344462EF-A2FB-402B-917D-F5C80863BFAA}"/>
    <cellStyle name="Comma 2 2 6 4 2 2 4 2" xfId="24848" xr:uid="{0F62A9E3-92A3-45A9-A3EF-460C723C1B1C}"/>
    <cellStyle name="Comma 2 2 6 4 2 2 5" xfId="17168" xr:uid="{C1BAD3D6-9B99-44EB-977C-A1FD17257F66}"/>
    <cellStyle name="Comma 2 2 6 4 2 3" xfId="2768" xr:uid="{D55FC570-CAD9-4433-8D67-53E59C1EDDC3}"/>
    <cellStyle name="Comma 2 2 6 4 2 3 2" xfId="6608" xr:uid="{9CEA0365-07CE-461D-8CF2-9A8922AC0B04}"/>
    <cellStyle name="Comma 2 2 6 4 2 3 2 2" xfId="14288" xr:uid="{AD3970A9-559C-434C-86B3-83CF057680EF}"/>
    <cellStyle name="Comma 2 2 6 4 2 3 2 2 2" xfId="29648" xr:uid="{0A0694BF-A940-4393-8934-0B89C2240D67}"/>
    <cellStyle name="Comma 2 2 6 4 2 3 2 3" xfId="21968" xr:uid="{4A81C09D-E277-4250-B69C-B9CBDEFCCCAC}"/>
    <cellStyle name="Comma 2 2 6 4 2 3 3" xfId="10448" xr:uid="{45CBDA09-60AF-4923-96D0-E7B0879ADEFD}"/>
    <cellStyle name="Comma 2 2 6 4 2 3 3 2" xfId="25808" xr:uid="{D97ED12A-E710-49F8-854D-8FC447659480}"/>
    <cellStyle name="Comma 2 2 6 4 2 3 4" xfId="18128" xr:uid="{A560C899-F4A9-490B-A6C3-ACB9C80833D7}"/>
    <cellStyle name="Comma 2 2 6 4 2 4" xfId="4688" xr:uid="{9106F1C0-621D-41CD-8797-C062C172212C}"/>
    <cellStyle name="Comma 2 2 6 4 2 4 2" xfId="12368" xr:uid="{41EDF370-B7DB-4C59-ABA3-E4B719875969}"/>
    <cellStyle name="Comma 2 2 6 4 2 4 2 2" xfId="27728" xr:uid="{79467E62-FAE1-40E0-8EEE-5A10AEB8DD82}"/>
    <cellStyle name="Comma 2 2 6 4 2 4 3" xfId="20048" xr:uid="{D4276125-D02B-4324-B8F1-1B426A154F90}"/>
    <cellStyle name="Comma 2 2 6 4 2 5" xfId="8528" xr:uid="{4C811669-FAFE-464E-B808-066D434C583B}"/>
    <cellStyle name="Comma 2 2 6 4 2 5 2" xfId="23888" xr:uid="{995F1CA4-B523-44C6-9425-CBA0C2C45835}"/>
    <cellStyle name="Comma 2 2 6 4 2 6" xfId="16208" xr:uid="{55208947-558C-4959-B087-D5457ACCC9F0}"/>
    <cellStyle name="Comma 2 2 6 4 3" xfId="1328" xr:uid="{FCA22F8E-5282-4171-A255-F94B23010430}"/>
    <cellStyle name="Comma 2 2 6 4 3 2" xfId="3248" xr:uid="{F27214EB-5A40-4FFC-9952-75F430BDD5C0}"/>
    <cellStyle name="Comma 2 2 6 4 3 2 2" xfId="7088" xr:uid="{D670D463-1D57-4538-A159-3EC04206969A}"/>
    <cellStyle name="Comma 2 2 6 4 3 2 2 2" xfId="14768" xr:uid="{A18B9E06-FB8C-4903-8684-4A03605A8B85}"/>
    <cellStyle name="Comma 2 2 6 4 3 2 2 2 2" xfId="30128" xr:uid="{9FDDFDF1-1950-43B4-A774-537BFEBE86E3}"/>
    <cellStyle name="Comma 2 2 6 4 3 2 2 3" xfId="22448" xr:uid="{27558614-FE4E-4F21-8C18-F878188C29FF}"/>
    <cellStyle name="Comma 2 2 6 4 3 2 3" xfId="10928" xr:uid="{F5E5F44E-8A45-4167-BBBC-4B321AECB9A7}"/>
    <cellStyle name="Comma 2 2 6 4 3 2 3 2" xfId="26288" xr:uid="{283CBA83-5F0D-4214-B590-BEC4C36F9F5C}"/>
    <cellStyle name="Comma 2 2 6 4 3 2 4" xfId="18608" xr:uid="{82934270-CAE5-428B-8609-0E92D8E51C73}"/>
    <cellStyle name="Comma 2 2 6 4 3 3" xfId="5168" xr:uid="{0EAB3B6F-FCD4-4B4D-95CE-CFAE466C4A23}"/>
    <cellStyle name="Comma 2 2 6 4 3 3 2" xfId="12848" xr:uid="{052CB3E3-8E4F-4836-BBFC-FB1E07A95E4B}"/>
    <cellStyle name="Comma 2 2 6 4 3 3 2 2" xfId="28208" xr:uid="{FD6E27B7-039F-42DD-AF6D-2A3E3B95E74A}"/>
    <cellStyle name="Comma 2 2 6 4 3 3 3" xfId="20528" xr:uid="{C3B8CB74-8B87-4438-9CDE-ED56C210B9D9}"/>
    <cellStyle name="Comma 2 2 6 4 3 4" xfId="9008" xr:uid="{8A6DDC25-5F3A-4424-B61B-6D7C688656A8}"/>
    <cellStyle name="Comma 2 2 6 4 3 4 2" xfId="24368" xr:uid="{95985895-468A-444C-B73E-ACE43FEC7F8C}"/>
    <cellStyle name="Comma 2 2 6 4 3 5" xfId="16688" xr:uid="{50F8F02F-9B94-4D49-B6EA-C0F412A33CEE}"/>
    <cellStyle name="Comma 2 2 6 4 4" xfId="2288" xr:uid="{BCBA41C1-831C-4730-817E-A772565641F6}"/>
    <cellStyle name="Comma 2 2 6 4 4 2" xfId="6128" xr:uid="{808809C4-53D8-485D-BA0B-392F07FD84C9}"/>
    <cellStyle name="Comma 2 2 6 4 4 2 2" xfId="13808" xr:uid="{E5D9278B-060C-465C-8E20-4441958AE281}"/>
    <cellStyle name="Comma 2 2 6 4 4 2 2 2" xfId="29168" xr:uid="{C91C5B8A-BA8F-4EAE-BA32-8F68C956DA59}"/>
    <cellStyle name="Comma 2 2 6 4 4 2 3" xfId="21488" xr:uid="{B97741EF-C63E-4D67-B8B6-E73F4CDEF384}"/>
    <cellStyle name="Comma 2 2 6 4 4 3" xfId="9968" xr:uid="{717DDDD1-A0B9-4FEE-9AEA-7D4053281E57}"/>
    <cellStyle name="Comma 2 2 6 4 4 3 2" xfId="25328" xr:uid="{849F6206-B991-496C-BE3E-518E45A550B6}"/>
    <cellStyle name="Comma 2 2 6 4 4 4" xfId="17648" xr:uid="{E582A2B8-C7E3-4B64-B03A-A2FAA51149AB}"/>
    <cellStyle name="Comma 2 2 6 4 5" xfId="4208" xr:uid="{82E2C130-7E10-4B2E-974F-A80A2A9BCA3F}"/>
    <cellStyle name="Comma 2 2 6 4 5 2" xfId="11888" xr:uid="{F1634088-6D13-43E4-99C6-34C1CA1BC058}"/>
    <cellStyle name="Comma 2 2 6 4 5 2 2" xfId="27248" xr:uid="{7A5E90FC-43C9-4DFB-AE92-748BC4EA273E}"/>
    <cellStyle name="Comma 2 2 6 4 5 3" xfId="19568" xr:uid="{F51449F8-2AC3-4F35-A13A-5AC477D8BC93}"/>
    <cellStyle name="Comma 2 2 6 4 6" xfId="8048" xr:uid="{41F17B3D-3AFE-44D6-BB78-C89F104EC9C8}"/>
    <cellStyle name="Comma 2 2 6 4 6 2" xfId="23408" xr:uid="{D97AA3EA-6494-4948-BBCB-F6F1EF656052}"/>
    <cellStyle name="Comma 2 2 6 4 7" xfId="15728" xr:uid="{C0B05E2C-55AD-4BFC-9D28-0D523C38F18D}"/>
    <cellStyle name="Comma 2 2 6 5" xfId="608" xr:uid="{E6C6870F-3336-445A-90A4-1D1FF6AFF8F3}"/>
    <cellStyle name="Comma 2 2 6 5 2" xfId="1568" xr:uid="{08EE7E8D-06B7-4F52-8E49-D398E688E59E}"/>
    <cellStyle name="Comma 2 2 6 5 2 2" xfId="3488" xr:uid="{0DB260C4-FC45-4AEE-B966-9F26989789CC}"/>
    <cellStyle name="Comma 2 2 6 5 2 2 2" xfId="7328" xr:uid="{90C9C8A5-3553-48F6-9E40-B71421642105}"/>
    <cellStyle name="Comma 2 2 6 5 2 2 2 2" xfId="15008" xr:uid="{26C73F65-0EC2-4C3D-B37C-F44D21B52561}"/>
    <cellStyle name="Comma 2 2 6 5 2 2 2 2 2" xfId="30368" xr:uid="{D29E7286-2394-4C27-8570-C383A38DB7CF}"/>
    <cellStyle name="Comma 2 2 6 5 2 2 2 3" xfId="22688" xr:uid="{9550C8AC-1C8B-4F46-A9F9-3743C473B88B}"/>
    <cellStyle name="Comma 2 2 6 5 2 2 3" xfId="11168" xr:uid="{92A215D3-6B47-4C6A-BD49-52D2AC22653C}"/>
    <cellStyle name="Comma 2 2 6 5 2 2 3 2" xfId="26528" xr:uid="{6EDA14D7-29EA-49DF-BF54-D0E778FA7928}"/>
    <cellStyle name="Comma 2 2 6 5 2 2 4" xfId="18848" xr:uid="{9DD31C3F-D707-4380-B89C-F5446BD59BCB}"/>
    <cellStyle name="Comma 2 2 6 5 2 3" xfId="5408" xr:uid="{26909358-F576-42F9-B3FA-B0F7B0C484C1}"/>
    <cellStyle name="Comma 2 2 6 5 2 3 2" xfId="13088" xr:uid="{0E859550-4D93-42F5-9BEE-EF810F0D24DD}"/>
    <cellStyle name="Comma 2 2 6 5 2 3 2 2" xfId="28448" xr:uid="{DCA37568-8E35-4822-8A51-9C1CDF5E652A}"/>
    <cellStyle name="Comma 2 2 6 5 2 3 3" xfId="20768" xr:uid="{7516885D-1A06-4C8F-8183-5D019B2EB53E}"/>
    <cellStyle name="Comma 2 2 6 5 2 4" xfId="9248" xr:uid="{82CC18B5-14E8-4B4B-9AA1-62EBBEFCF708}"/>
    <cellStyle name="Comma 2 2 6 5 2 4 2" xfId="24608" xr:uid="{FB372260-0D30-4D8C-A75F-1877168ADD65}"/>
    <cellStyle name="Comma 2 2 6 5 2 5" xfId="16928" xr:uid="{90C120DC-4D48-44A2-8DB8-7C3E253EA064}"/>
    <cellStyle name="Comma 2 2 6 5 3" xfId="2528" xr:uid="{6D35F105-768F-4A5D-9AFA-179326B406C4}"/>
    <cellStyle name="Comma 2 2 6 5 3 2" xfId="6368" xr:uid="{F47308E5-5681-4F4D-9D83-2D828CA662CE}"/>
    <cellStyle name="Comma 2 2 6 5 3 2 2" xfId="14048" xr:uid="{8C5BCC48-43E9-45A5-98FF-4451BE8DCD57}"/>
    <cellStyle name="Comma 2 2 6 5 3 2 2 2" xfId="29408" xr:uid="{855E2D85-7156-4C44-B45F-AEC3E09E7859}"/>
    <cellStyle name="Comma 2 2 6 5 3 2 3" xfId="21728" xr:uid="{3CC16A40-A117-4169-9746-DB0E734D42CB}"/>
    <cellStyle name="Comma 2 2 6 5 3 3" xfId="10208" xr:uid="{93C469AA-D4DB-40A3-BE30-03ABBC8953ED}"/>
    <cellStyle name="Comma 2 2 6 5 3 3 2" xfId="25568" xr:uid="{A535F124-5871-49AD-8216-30A9C36D523C}"/>
    <cellStyle name="Comma 2 2 6 5 3 4" xfId="17888" xr:uid="{29681571-8DCB-4FC4-BD90-235D3A907DE8}"/>
    <cellStyle name="Comma 2 2 6 5 4" xfId="4448" xr:uid="{A135D52F-585A-41D2-8D6C-085BBBA66718}"/>
    <cellStyle name="Comma 2 2 6 5 4 2" xfId="12128" xr:uid="{7CA578AD-482E-41D3-AE84-E401BA708C85}"/>
    <cellStyle name="Comma 2 2 6 5 4 2 2" xfId="27488" xr:uid="{D2C1C2BD-ABF1-4B24-8D18-0819ADD616C5}"/>
    <cellStyle name="Comma 2 2 6 5 4 3" xfId="19808" xr:uid="{7FB6CA26-0EFB-4107-84D4-A3AFFB193820}"/>
    <cellStyle name="Comma 2 2 6 5 5" xfId="8288" xr:uid="{719FFDF7-5526-4A87-9AEE-7A9FCCC368EA}"/>
    <cellStyle name="Comma 2 2 6 5 5 2" xfId="23648" xr:uid="{2D82A4A7-53E2-47CE-807A-5AD1F9D77F92}"/>
    <cellStyle name="Comma 2 2 6 5 6" xfId="15968" xr:uid="{0DE45899-CA4C-4D0D-9151-626B8E75D0F1}"/>
    <cellStyle name="Comma 2 2 6 6" xfId="1088" xr:uid="{63CAB1D0-96DB-475A-B4F7-611321912B42}"/>
    <cellStyle name="Comma 2 2 6 6 2" xfId="3008" xr:uid="{BED7BFED-8D87-4401-BDC5-A29D70321D70}"/>
    <cellStyle name="Comma 2 2 6 6 2 2" xfId="6848" xr:uid="{F678F7D5-2684-416E-9B69-FC213146FD7A}"/>
    <cellStyle name="Comma 2 2 6 6 2 2 2" xfId="14528" xr:uid="{472DF570-A360-491C-9486-27A882322CC7}"/>
    <cellStyle name="Comma 2 2 6 6 2 2 2 2" xfId="29888" xr:uid="{8E4EF436-860A-4C28-8914-1FD4FFAFB276}"/>
    <cellStyle name="Comma 2 2 6 6 2 2 3" xfId="22208" xr:uid="{154E00A0-3BDC-408D-B9CF-B952F549237B}"/>
    <cellStyle name="Comma 2 2 6 6 2 3" xfId="10688" xr:uid="{3400A02F-7FBA-4F9B-91C6-4919D5D77994}"/>
    <cellStyle name="Comma 2 2 6 6 2 3 2" xfId="26048" xr:uid="{FE8164A2-D8F3-48B0-A545-36E258EBCA33}"/>
    <cellStyle name="Comma 2 2 6 6 2 4" xfId="18368" xr:uid="{9A09EB7B-EEC2-401B-9E48-AE2CDA780318}"/>
    <cellStyle name="Comma 2 2 6 6 3" xfId="4928" xr:uid="{23137F3C-062A-40CA-9305-91113ECE3722}"/>
    <cellStyle name="Comma 2 2 6 6 3 2" xfId="12608" xr:uid="{7A80B71C-53D4-45C7-BB12-09F2DF71BD05}"/>
    <cellStyle name="Comma 2 2 6 6 3 2 2" xfId="27968" xr:uid="{D7435791-3F98-4705-8C12-5BBBCFB869CF}"/>
    <cellStyle name="Comma 2 2 6 6 3 3" xfId="20288" xr:uid="{6BBB733C-E755-40F0-861C-F7A1105D78B9}"/>
    <cellStyle name="Comma 2 2 6 6 4" xfId="8768" xr:uid="{7253CA58-2743-4F47-8CD8-0141DBCB0595}"/>
    <cellStyle name="Comma 2 2 6 6 4 2" xfId="24128" xr:uid="{EEADC394-FC02-4CF6-BB27-CC1FB0297707}"/>
    <cellStyle name="Comma 2 2 6 6 5" xfId="16448" xr:uid="{C7D7161A-A5BC-4D98-B74E-9324CB88D843}"/>
    <cellStyle name="Comma 2 2 6 7" xfId="2048" xr:uid="{833563C4-F885-46CD-89F3-738EB042E626}"/>
    <cellStyle name="Comma 2 2 6 7 2" xfId="5888" xr:uid="{D7649C59-C78B-42F0-992D-FB1BAA39EF91}"/>
    <cellStyle name="Comma 2 2 6 7 2 2" xfId="13568" xr:uid="{F1FFE518-A205-45F4-9594-7FB02D9C0870}"/>
    <cellStyle name="Comma 2 2 6 7 2 2 2" xfId="28928" xr:uid="{3728E4BB-D125-4351-8561-C44FCE1C8BC9}"/>
    <cellStyle name="Comma 2 2 6 7 2 3" xfId="21248" xr:uid="{9CE8150A-C7D2-48E9-B919-9A42F92C9187}"/>
    <cellStyle name="Comma 2 2 6 7 3" xfId="9728" xr:uid="{9BB5C871-3BAA-4E58-9606-F8F8BF8DBC8F}"/>
    <cellStyle name="Comma 2 2 6 7 3 2" xfId="25088" xr:uid="{9A999F6F-C9C4-4480-99DD-FB734490147C}"/>
    <cellStyle name="Comma 2 2 6 7 4" xfId="17408" xr:uid="{2738222A-3FAF-437F-83DE-B32355998A8E}"/>
    <cellStyle name="Comma 2 2 6 8" xfId="3968" xr:uid="{D6C42E29-D6A4-42FE-85EF-989730D91342}"/>
    <cellStyle name="Comma 2 2 6 8 2" xfId="11648" xr:uid="{4CB158A1-0D36-408C-91F5-671982AF3A91}"/>
    <cellStyle name="Comma 2 2 6 8 2 2" xfId="27008" xr:uid="{280D3601-8C5B-4251-9CF2-AC38A27193AE}"/>
    <cellStyle name="Comma 2 2 6 8 3" xfId="19328" xr:uid="{91EF1EAE-FF4A-43D2-B09A-FB9E2CC0C465}"/>
    <cellStyle name="Comma 2 2 6 9" xfId="7808" xr:uid="{04A387CB-0CAB-4A25-9582-82BE9DB46B01}"/>
    <cellStyle name="Comma 2 2 6 9 2" xfId="23168" xr:uid="{7A1D29AE-4D9C-416B-89F2-0C35E8FF2D6A}"/>
    <cellStyle name="Comma 2 2 7" xfId="158" xr:uid="{FA1142F2-2192-4848-B8BE-D18A892C0486}"/>
    <cellStyle name="Comma 2 2 7 2" xfId="278" xr:uid="{149231B9-7C3F-498B-B5ED-892FDC5DBE85}"/>
    <cellStyle name="Comma 2 2 7 2 2" xfId="518" xr:uid="{579C4B77-CEBD-4A6C-AE91-3D323FD16908}"/>
    <cellStyle name="Comma 2 2 7 2 2 2" xfId="998" xr:uid="{DE915852-C74B-4F3E-ABC1-67E36B605847}"/>
    <cellStyle name="Comma 2 2 7 2 2 2 2" xfId="1958" xr:uid="{ACF4BE13-73E3-4765-BD36-C1F2D856D2A3}"/>
    <cellStyle name="Comma 2 2 7 2 2 2 2 2" xfId="3878" xr:uid="{C1F0FBAC-CA56-4E9D-B133-A5ADC7D84F95}"/>
    <cellStyle name="Comma 2 2 7 2 2 2 2 2 2" xfId="7718" xr:uid="{23D877F5-FB21-4B37-97B9-C94B5A3F5C13}"/>
    <cellStyle name="Comma 2 2 7 2 2 2 2 2 2 2" xfId="15398" xr:uid="{A5E05C87-24AE-425C-A33C-67A85577DF4C}"/>
    <cellStyle name="Comma 2 2 7 2 2 2 2 2 2 2 2" xfId="30758" xr:uid="{2A9FFAEA-7C88-470F-988F-0E26DA130918}"/>
    <cellStyle name="Comma 2 2 7 2 2 2 2 2 2 3" xfId="23078" xr:uid="{596586C8-8601-4B25-966B-D47C99CD476C}"/>
    <cellStyle name="Comma 2 2 7 2 2 2 2 2 3" xfId="11558" xr:uid="{D3866DA0-4085-491D-8364-B69505BF9AC5}"/>
    <cellStyle name="Comma 2 2 7 2 2 2 2 2 3 2" xfId="26918" xr:uid="{5187899F-1F60-452F-82E4-E48A0707F3C2}"/>
    <cellStyle name="Comma 2 2 7 2 2 2 2 2 4" xfId="19238" xr:uid="{B5F5AF41-2681-4BBB-917D-A0D0F72CD39B}"/>
    <cellStyle name="Comma 2 2 7 2 2 2 2 3" xfId="5798" xr:uid="{5DB8B4CA-21B1-4508-AB5B-8AF30CD499C9}"/>
    <cellStyle name="Comma 2 2 7 2 2 2 2 3 2" xfId="13478" xr:uid="{0C35D65E-6604-4089-930D-ACC6AFCC5596}"/>
    <cellStyle name="Comma 2 2 7 2 2 2 2 3 2 2" xfId="28838" xr:uid="{7560E15C-A5B1-4691-BACA-5230E7EED6BB}"/>
    <cellStyle name="Comma 2 2 7 2 2 2 2 3 3" xfId="21158" xr:uid="{7AB1CFA2-C922-446D-931B-03EE2D233EC6}"/>
    <cellStyle name="Comma 2 2 7 2 2 2 2 4" xfId="9638" xr:uid="{A0AE26F7-1579-4409-A11A-332062BDF36A}"/>
    <cellStyle name="Comma 2 2 7 2 2 2 2 4 2" xfId="24998" xr:uid="{B2A37B62-490B-4B1C-B96F-5E724BDCFEB6}"/>
    <cellStyle name="Comma 2 2 7 2 2 2 2 5" xfId="17318" xr:uid="{04909943-26CA-4517-827B-F2CBB2262BE7}"/>
    <cellStyle name="Comma 2 2 7 2 2 2 3" xfId="2918" xr:uid="{44E1C199-A797-48AA-9440-7737F7CBF686}"/>
    <cellStyle name="Comma 2 2 7 2 2 2 3 2" xfId="6758" xr:uid="{2A6F8E35-906F-437D-B920-013FB5D63BD1}"/>
    <cellStyle name="Comma 2 2 7 2 2 2 3 2 2" xfId="14438" xr:uid="{E2B8BFB0-9464-46AF-91A5-D72E1A8D91A2}"/>
    <cellStyle name="Comma 2 2 7 2 2 2 3 2 2 2" xfId="29798" xr:uid="{94D7AD1A-9CED-46E9-8F31-7466171AD77A}"/>
    <cellStyle name="Comma 2 2 7 2 2 2 3 2 3" xfId="22118" xr:uid="{73057E90-A7D9-4383-8089-F58FBA437521}"/>
    <cellStyle name="Comma 2 2 7 2 2 2 3 3" xfId="10598" xr:uid="{6D10B65A-2431-4994-B418-5CC7EFCC7624}"/>
    <cellStyle name="Comma 2 2 7 2 2 2 3 3 2" xfId="25958" xr:uid="{0415820C-ABFE-410B-8388-0C9A2D58F666}"/>
    <cellStyle name="Comma 2 2 7 2 2 2 3 4" xfId="18278" xr:uid="{5405A7BC-63FB-419C-87E6-564CFDF849B1}"/>
    <cellStyle name="Comma 2 2 7 2 2 2 4" xfId="4838" xr:uid="{8DD1F975-7F55-4AED-83F6-C964A75A3A86}"/>
    <cellStyle name="Comma 2 2 7 2 2 2 4 2" xfId="12518" xr:uid="{79CA2298-9D42-462C-93A6-9B8BC18B0868}"/>
    <cellStyle name="Comma 2 2 7 2 2 2 4 2 2" xfId="27878" xr:uid="{7C025025-2276-49EB-87DA-A4C73FBCEC9A}"/>
    <cellStyle name="Comma 2 2 7 2 2 2 4 3" xfId="20198" xr:uid="{69E1849F-65E8-457A-9BCE-41C39C002EDD}"/>
    <cellStyle name="Comma 2 2 7 2 2 2 5" xfId="8678" xr:uid="{F85470EB-3551-42A8-9E67-BBA8D6695C39}"/>
    <cellStyle name="Comma 2 2 7 2 2 2 5 2" xfId="24038" xr:uid="{8619B319-6686-4D01-B132-A96F44CDFE20}"/>
    <cellStyle name="Comma 2 2 7 2 2 2 6" xfId="16358" xr:uid="{B122C751-7123-4E06-A1DA-6177A7893A37}"/>
    <cellStyle name="Comma 2 2 7 2 2 3" xfId="1478" xr:uid="{61E7E00D-CB1D-4A99-9432-49199AB58FE8}"/>
    <cellStyle name="Comma 2 2 7 2 2 3 2" xfId="3398" xr:uid="{1126D1B5-D583-46C6-96D6-0A7A99A48B90}"/>
    <cellStyle name="Comma 2 2 7 2 2 3 2 2" xfId="7238" xr:uid="{5BE7F58B-CB8F-4A7B-AD62-61C99E4E616C}"/>
    <cellStyle name="Comma 2 2 7 2 2 3 2 2 2" xfId="14918" xr:uid="{5D56CA96-BAA1-4284-9A3A-89D5FC9B700D}"/>
    <cellStyle name="Comma 2 2 7 2 2 3 2 2 2 2" xfId="30278" xr:uid="{D9407276-A85E-42B0-8861-903909121F63}"/>
    <cellStyle name="Comma 2 2 7 2 2 3 2 2 3" xfId="22598" xr:uid="{243B29DF-05C3-4BC5-9947-30CD86A80909}"/>
    <cellStyle name="Comma 2 2 7 2 2 3 2 3" xfId="11078" xr:uid="{56278843-5255-4EEE-B937-E9301D7A3864}"/>
    <cellStyle name="Comma 2 2 7 2 2 3 2 3 2" xfId="26438" xr:uid="{6C4BECE3-487D-4D0E-94E4-AC2F23115E7F}"/>
    <cellStyle name="Comma 2 2 7 2 2 3 2 4" xfId="18758" xr:uid="{D75600E6-B636-44FD-8A06-2881295C0D49}"/>
    <cellStyle name="Comma 2 2 7 2 2 3 3" xfId="5318" xr:uid="{F26B1D68-8736-4C20-A738-1ECB4B56176F}"/>
    <cellStyle name="Comma 2 2 7 2 2 3 3 2" xfId="12998" xr:uid="{29973FBE-25B1-4D6D-BDF2-A3B42D607D21}"/>
    <cellStyle name="Comma 2 2 7 2 2 3 3 2 2" xfId="28358" xr:uid="{0BD7C205-BBA0-45FD-952C-694EE1DE1C09}"/>
    <cellStyle name="Comma 2 2 7 2 2 3 3 3" xfId="20678" xr:uid="{CDCF292E-D811-464E-9142-A5E901645C9F}"/>
    <cellStyle name="Comma 2 2 7 2 2 3 4" xfId="9158" xr:uid="{4B4D4E9B-D45F-41D0-A083-BD830C27511C}"/>
    <cellStyle name="Comma 2 2 7 2 2 3 4 2" xfId="24518" xr:uid="{AC94162F-647B-4440-BDB9-C44C60FEE120}"/>
    <cellStyle name="Comma 2 2 7 2 2 3 5" xfId="16838" xr:uid="{73448CBD-0B58-42F1-91DA-7C03710EA7C1}"/>
    <cellStyle name="Comma 2 2 7 2 2 4" xfId="2438" xr:uid="{C187DBAC-FF12-49D9-A6F3-4DCBC61293FE}"/>
    <cellStyle name="Comma 2 2 7 2 2 4 2" xfId="6278" xr:uid="{9494EE5D-A272-4D53-90D1-595F322555FA}"/>
    <cellStyle name="Comma 2 2 7 2 2 4 2 2" xfId="13958" xr:uid="{B240AC99-6899-41B0-9FD0-1470A1C9BAE1}"/>
    <cellStyle name="Comma 2 2 7 2 2 4 2 2 2" xfId="29318" xr:uid="{759C030B-D04E-4D13-A4CA-E71E163DB31A}"/>
    <cellStyle name="Comma 2 2 7 2 2 4 2 3" xfId="21638" xr:uid="{F37717E2-0589-4175-A154-CE62A7336F64}"/>
    <cellStyle name="Comma 2 2 7 2 2 4 3" xfId="10118" xr:uid="{D5594AC1-B7A4-46E0-B7B7-45E12E1C6B05}"/>
    <cellStyle name="Comma 2 2 7 2 2 4 3 2" xfId="25478" xr:uid="{DBE44E7D-1D7A-4BF6-B308-823CF9FD7B08}"/>
    <cellStyle name="Comma 2 2 7 2 2 4 4" xfId="17798" xr:uid="{90180CF3-F876-42EF-A016-9C80BF29005C}"/>
    <cellStyle name="Comma 2 2 7 2 2 5" xfId="4358" xr:uid="{46C45D77-3EAE-42D6-B2AC-2B1732D9DFDF}"/>
    <cellStyle name="Comma 2 2 7 2 2 5 2" xfId="12038" xr:uid="{C138CEF1-BF87-4E6D-871A-4167DDCD9DFB}"/>
    <cellStyle name="Comma 2 2 7 2 2 5 2 2" xfId="27398" xr:uid="{CAF663BB-37CF-4C6C-A9CA-2695C96666E4}"/>
    <cellStyle name="Comma 2 2 7 2 2 5 3" xfId="19718" xr:uid="{FDF3FAB5-45AF-42AC-B505-1C2D39985047}"/>
    <cellStyle name="Comma 2 2 7 2 2 6" xfId="8198" xr:uid="{CEBE4DDC-27DB-4406-B0A5-EABA5C4FD12A}"/>
    <cellStyle name="Comma 2 2 7 2 2 6 2" xfId="23558" xr:uid="{06F0DCFF-6C2A-43E3-824A-C7BEF501F1FC}"/>
    <cellStyle name="Comma 2 2 7 2 2 7" xfId="15878" xr:uid="{B2D2F0F3-B44D-40E3-9460-9E6069DF1E63}"/>
    <cellStyle name="Comma 2 2 7 2 3" xfId="758" xr:uid="{EA38FA95-3D4B-43D8-B3B4-02170E107BB8}"/>
    <cellStyle name="Comma 2 2 7 2 3 2" xfId="1718" xr:uid="{02F74CF8-F9E5-4715-81AA-F90A529F5638}"/>
    <cellStyle name="Comma 2 2 7 2 3 2 2" xfId="3638" xr:uid="{C76683F4-496F-4AF2-A7EE-6A0F2CEEE1A7}"/>
    <cellStyle name="Comma 2 2 7 2 3 2 2 2" xfId="7478" xr:uid="{E1CB3C32-01C0-40D5-8315-288232FF8E93}"/>
    <cellStyle name="Comma 2 2 7 2 3 2 2 2 2" xfId="15158" xr:uid="{6CEBFE30-3D37-45BB-B192-10BCD4A81953}"/>
    <cellStyle name="Comma 2 2 7 2 3 2 2 2 2 2" xfId="30518" xr:uid="{138746F6-177F-4ACC-9032-F04E1AC26B62}"/>
    <cellStyle name="Comma 2 2 7 2 3 2 2 2 3" xfId="22838" xr:uid="{345C752E-1445-4EC8-BB85-3852CDC5D112}"/>
    <cellStyle name="Comma 2 2 7 2 3 2 2 3" xfId="11318" xr:uid="{521447A2-D9DD-428A-BF5C-47D9FAB4F71B}"/>
    <cellStyle name="Comma 2 2 7 2 3 2 2 3 2" xfId="26678" xr:uid="{44080483-C115-4CC9-918B-8A211023DCA3}"/>
    <cellStyle name="Comma 2 2 7 2 3 2 2 4" xfId="18998" xr:uid="{60AE65A3-5A6C-4897-A00B-A44C9E0957A7}"/>
    <cellStyle name="Comma 2 2 7 2 3 2 3" xfId="5558" xr:uid="{538048FA-AACE-4896-9E32-0F3BDA72E939}"/>
    <cellStyle name="Comma 2 2 7 2 3 2 3 2" xfId="13238" xr:uid="{E3766A74-83FC-4E56-92CB-AFDCD83668E8}"/>
    <cellStyle name="Comma 2 2 7 2 3 2 3 2 2" xfId="28598" xr:uid="{33B9754A-E5DC-4662-B9D3-2843B072ACF7}"/>
    <cellStyle name="Comma 2 2 7 2 3 2 3 3" xfId="20918" xr:uid="{1CFFF5BE-B14C-4236-A3C4-9ED1C2FCF94C}"/>
    <cellStyle name="Comma 2 2 7 2 3 2 4" xfId="9398" xr:uid="{1A64BD1E-3299-47EC-A539-4C2AAC35C2C3}"/>
    <cellStyle name="Comma 2 2 7 2 3 2 4 2" xfId="24758" xr:uid="{9BF12E7B-6AE8-455C-940B-BC69B04F3981}"/>
    <cellStyle name="Comma 2 2 7 2 3 2 5" xfId="17078" xr:uid="{BAFF75DB-16C7-4B54-8681-A82EB8A08248}"/>
    <cellStyle name="Comma 2 2 7 2 3 3" xfId="2678" xr:uid="{C61BDCB9-FE19-4733-B761-0E27B2366B48}"/>
    <cellStyle name="Comma 2 2 7 2 3 3 2" xfId="6518" xr:uid="{273DF0D5-2B36-468C-92D1-B37644F800D1}"/>
    <cellStyle name="Comma 2 2 7 2 3 3 2 2" xfId="14198" xr:uid="{8E1AD935-692A-4FCE-A0A0-50291E645F34}"/>
    <cellStyle name="Comma 2 2 7 2 3 3 2 2 2" xfId="29558" xr:uid="{A1004577-8C00-447A-90B0-2DA2F9BCA25E}"/>
    <cellStyle name="Comma 2 2 7 2 3 3 2 3" xfId="21878" xr:uid="{116BEECC-92B4-4B23-9174-A3078CF522ED}"/>
    <cellStyle name="Comma 2 2 7 2 3 3 3" xfId="10358" xr:uid="{1C0C89E6-8B54-4383-A27D-28EAC0E6C3B5}"/>
    <cellStyle name="Comma 2 2 7 2 3 3 3 2" xfId="25718" xr:uid="{4089AF39-0066-4400-B3F9-48B91D93AB64}"/>
    <cellStyle name="Comma 2 2 7 2 3 3 4" xfId="18038" xr:uid="{A31A8712-5EDC-4B9C-9D09-B56908C36CB6}"/>
    <cellStyle name="Comma 2 2 7 2 3 4" xfId="4598" xr:uid="{8CA391BC-57B6-4F0A-BC13-14150F31C709}"/>
    <cellStyle name="Comma 2 2 7 2 3 4 2" xfId="12278" xr:uid="{2F13E46E-E665-4BE0-976A-D56382148DF0}"/>
    <cellStyle name="Comma 2 2 7 2 3 4 2 2" xfId="27638" xr:uid="{499A7BCA-AF64-4740-B110-CBFF38729C28}"/>
    <cellStyle name="Comma 2 2 7 2 3 4 3" xfId="19958" xr:uid="{1608F5A8-9447-4115-81F6-6110076D618E}"/>
    <cellStyle name="Comma 2 2 7 2 3 5" xfId="8438" xr:uid="{8F00286D-09B4-4273-B806-EEBE22B0D214}"/>
    <cellStyle name="Comma 2 2 7 2 3 5 2" xfId="23798" xr:uid="{B904AEF6-673B-403D-AEA8-95EB4FDD309D}"/>
    <cellStyle name="Comma 2 2 7 2 3 6" xfId="16118" xr:uid="{31225F85-402B-447A-A1EA-BEE3DE8817B3}"/>
    <cellStyle name="Comma 2 2 7 2 4" xfId="1238" xr:uid="{9A570F8E-7B4A-464E-B06F-D60FCBC615A4}"/>
    <cellStyle name="Comma 2 2 7 2 4 2" xfId="3158" xr:uid="{605395B9-436D-45D2-BC11-F9F364065B91}"/>
    <cellStyle name="Comma 2 2 7 2 4 2 2" xfId="6998" xr:uid="{67D8CAE7-ED3B-434B-9094-CD563C2AE8E7}"/>
    <cellStyle name="Comma 2 2 7 2 4 2 2 2" xfId="14678" xr:uid="{8F95AF37-7093-4BCB-9A4E-03B728C8121D}"/>
    <cellStyle name="Comma 2 2 7 2 4 2 2 2 2" xfId="30038" xr:uid="{A9984A4D-57A6-4E74-8340-A3AF4E7CD6A4}"/>
    <cellStyle name="Comma 2 2 7 2 4 2 2 3" xfId="22358" xr:uid="{1902D28F-453D-4811-B49D-6F457E4A3735}"/>
    <cellStyle name="Comma 2 2 7 2 4 2 3" xfId="10838" xr:uid="{B59BFCF5-D8CB-49FD-B650-258A69973213}"/>
    <cellStyle name="Comma 2 2 7 2 4 2 3 2" xfId="26198" xr:uid="{EA201655-8CF8-4D5A-AC84-2CCE34D82F0E}"/>
    <cellStyle name="Comma 2 2 7 2 4 2 4" xfId="18518" xr:uid="{4622BFD7-82E9-4988-91C2-70D4CBB2B923}"/>
    <cellStyle name="Comma 2 2 7 2 4 3" xfId="5078" xr:uid="{03AC6BF2-3766-4BF4-B3EA-B3E03B76ACA2}"/>
    <cellStyle name="Comma 2 2 7 2 4 3 2" xfId="12758" xr:uid="{9B499200-423B-4A13-AC69-7F7E0B26D49A}"/>
    <cellStyle name="Comma 2 2 7 2 4 3 2 2" xfId="28118" xr:uid="{A4B76D59-B0E7-41AE-9898-ECE8069ADE0F}"/>
    <cellStyle name="Comma 2 2 7 2 4 3 3" xfId="20438" xr:uid="{EB58A6DE-D24F-4DA4-AFD8-5BF502D604B6}"/>
    <cellStyle name="Comma 2 2 7 2 4 4" xfId="8918" xr:uid="{12E245ED-2FE5-42D3-936C-728BBC23A097}"/>
    <cellStyle name="Comma 2 2 7 2 4 4 2" xfId="24278" xr:uid="{F343B683-AA09-4FE5-814A-ED13FE5F4C2C}"/>
    <cellStyle name="Comma 2 2 7 2 4 5" xfId="16598" xr:uid="{16381B39-4E55-4ED7-8B4B-A9AFFDC1CA73}"/>
    <cellStyle name="Comma 2 2 7 2 5" xfId="2198" xr:uid="{EB91F4C9-0A76-4BF8-9C52-CF200AFB19EF}"/>
    <cellStyle name="Comma 2 2 7 2 5 2" xfId="6038" xr:uid="{77E8FA64-B139-4592-814E-A5C71FA485F4}"/>
    <cellStyle name="Comma 2 2 7 2 5 2 2" xfId="13718" xr:uid="{88D2DC9A-54EB-47C6-90AE-039F8337B63F}"/>
    <cellStyle name="Comma 2 2 7 2 5 2 2 2" xfId="29078" xr:uid="{31F4DBE0-5CEF-4715-A653-E4596D350013}"/>
    <cellStyle name="Comma 2 2 7 2 5 2 3" xfId="21398" xr:uid="{DC76B402-160F-421A-81E5-162E6823D37D}"/>
    <cellStyle name="Comma 2 2 7 2 5 3" xfId="9878" xr:uid="{A0F6BDAB-5639-430C-ADD8-6599B2CE5247}"/>
    <cellStyle name="Comma 2 2 7 2 5 3 2" xfId="25238" xr:uid="{064627F7-5231-46DB-9B99-83DF83D1FF55}"/>
    <cellStyle name="Comma 2 2 7 2 5 4" xfId="17558" xr:uid="{CF563C01-2ADD-43DC-AF06-A0A4206D3EE0}"/>
    <cellStyle name="Comma 2 2 7 2 6" xfId="4118" xr:uid="{7975A5BF-FE5F-491A-8CF5-9BE9C0903124}"/>
    <cellStyle name="Comma 2 2 7 2 6 2" xfId="11798" xr:uid="{1A476425-786A-4A9C-B5BB-E539614A91FA}"/>
    <cellStyle name="Comma 2 2 7 2 6 2 2" xfId="27158" xr:uid="{149C679B-0D75-4523-ADD7-981BDB7326DD}"/>
    <cellStyle name="Comma 2 2 7 2 6 3" xfId="19478" xr:uid="{F93AFA6A-B334-4B85-B5B2-7191B96E004C}"/>
    <cellStyle name="Comma 2 2 7 2 7" xfId="7958" xr:uid="{082FD505-D4D1-47B5-94B1-75EDB51130FB}"/>
    <cellStyle name="Comma 2 2 7 2 7 2" xfId="23318" xr:uid="{0E50CC4C-BD3F-4CF7-9C50-9A6C7ED79871}"/>
    <cellStyle name="Comma 2 2 7 2 8" xfId="15638" xr:uid="{BD5B38BC-191B-4B97-902D-E181BEAA83F4}"/>
    <cellStyle name="Comma 2 2 7 3" xfId="398" xr:uid="{329171D2-4673-4E81-874F-A0F1F536FF68}"/>
    <cellStyle name="Comma 2 2 7 3 2" xfId="878" xr:uid="{4FB5CE28-6112-4413-93B0-8487DCBD3156}"/>
    <cellStyle name="Comma 2 2 7 3 2 2" xfId="1838" xr:uid="{02082C96-AD20-41D5-9785-61E222965EF3}"/>
    <cellStyle name="Comma 2 2 7 3 2 2 2" xfId="3758" xr:uid="{FDB76A96-51C6-4D42-8278-6D5329569817}"/>
    <cellStyle name="Comma 2 2 7 3 2 2 2 2" xfId="7598" xr:uid="{CAC9BFD1-32A6-4703-AF2E-DB0000C2CF34}"/>
    <cellStyle name="Comma 2 2 7 3 2 2 2 2 2" xfId="15278" xr:uid="{49310DDF-0401-420B-882B-C0323A176443}"/>
    <cellStyle name="Comma 2 2 7 3 2 2 2 2 2 2" xfId="30638" xr:uid="{D2D75E0D-90FC-45F2-BB19-84CEFFB269A3}"/>
    <cellStyle name="Comma 2 2 7 3 2 2 2 2 3" xfId="22958" xr:uid="{DE57E67B-3A8B-4CF7-96DC-2C2572764CAC}"/>
    <cellStyle name="Comma 2 2 7 3 2 2 2 3" xfId="11438" xr:uid="{5DAD152E-0EC0-4C4A-BC3B-7B9796A1D842}"/>
    <cellStyle name="Comma 2 2 7 3 2 2 2 3 2" xfId="26798" xr:uid="{790F082C-7B9B-4F1E-A507-DB118377303B}"/>
    <cellStyle name="Comma 2 2 7 3 2 2 2 4" xfId="19118" xr:uid="{6D039C03-C60C-4E15-911B-F98239C69C3F}"/>
    <cellStyle name="Comma 2 2 7 3 2 2 3" xfId="5678" xr:uid="{15445961-FCD7-45C6-AC83-4B4BE60C9418}"/>
    <cellStyle name="Comma 2 2 7 3 2 2 3 2" xfId="13358" xr:uid="{DDB53236-3FD5-4410-9F3E-07D8AFC31FA5}"/>
    <cellStyle name="Comma 2 2 7 3 2 2 3 2 2" xfId="28718" xr:uid="{C490D18F-B975-455E-AEFE-15678A17C93B}"/>
    <cellStyle name="Comma 2 2 7 3 2 2 3 3" xfId="21038" xr:uid="{471A63D6-6150-4E8C-A940-CBB1E48173AC}"/>
    <cellStyle name="Comma 2 2 7 3 2 2 4" xfId="9518" xr:uid="{D9EFDDCC-C9DA-4775-AE6C-93AD3F3E5B4B}"/>
    <cellStyle name="Comma 2 2 7 3 2 2 4 2" xfId="24878" xr:uid="{CB5D9055-98F5-45F2-866F-312EEACC7A76}"/>
    <cellStyle name="Comma 2 2 7 3 2 2 5" xfId="17198" xr:uid="{3A47195E-9E93-4D63-AF92-29C89EB47C50}"/>
    <cellStyle name="Comma 2 2 7 3 2 3" xfId="2798" xr:uid="{0E7CCD41-93C7-40DC-9E26-037EAE19EB5F}"/>
    <cellStyle name="Comma 2 2 7 3 2 3 2" xfId="6638" xr:uid="{E8399770-E610-49DD-9824-AE52C11100E7}"/>
    <cellStyle name="Comma 2 2 7 3 2 3 2 2" xfId="14318" xr:uid="{7A702E9D-0C76-430B-8A9C-E440981DCFFC}"/>
    <cellStyle name="Comma 2 2 7 3 2 3 2 2 2" xfId="29678" xr:uid="{0A4C081F-740E-45AA-B2F7-0608965D2705}"/>
    <cellStyle name="Comma 2 2 7 3 2 3 2 3" xfId="21998" xr:uid="{3C467352-1075-4F8D-853B-2B2D523F2656}"/>
    <cellStyle name="Comma 2 2 7 3 2 3 3" xfId="10478" xr:uid="{8EB29A74-F037-4B0F-AC03-27BBDC84BFE8}"/>
    <cellStyle name="Comma 2 2 7 3 2 3 3 2" xfId="25838" xr:uid="{DE745FA2-F232-4D2E-B8F8-583448914B81}"/>
    <cellStyle name="Comma 2 2 7 3 2 3 4" xfId="18158" xr:uid="{53DB78D1-ACB5-4F52-AE72-BAD659120D36}"/>
    <cellStyle name="Comma 2 2 7 3 2 4" xfId="4718" xr:uid="{52ED6428-E4CF-443F-907E-8C0E9B8C5BD5}"/>
    <cellStyle name="Comma 2 2 7 3 2 4 2" xfId="12398" xr:uid="{2A038556-2572-400C-B720-9E719FB75446}"/>
    <cellStyle name="Comma 2 2 7 3 2 4 2 2" xfId="27758" xr:uid="{A93510B6-AD83-4EF8-9A44-04EBD0CD0CF4}"/>
    <cellStyle name="Comma 2 2 7 3 2 4 3" xfId="20078" xr:uid="{E90A6D8F-93F0-440D-814E-6BF109714552}"/>
    <cellStyle name="Comma 2 2 7 3 2 5" xfId="8558" xr:uid="{A492FBD4-5A7D-4940-BBCB-62CFBB91C223}"/>
    <cellStyle name="Comma 2 2 7 3 2 5 2" xfId="23918" xr:uid="{A7FBB38F-404B-45E6-9329-2BAD58ABE302}"/>
    <cellStyle name="Comma 2 2 7 3 2 6" xfId="16238" xr:uid="{B869AFB3-348C-42DF-B9A0-0DA44A9EF06F}"/>
    <cellStyle name="Comma 2 2 7 3 3" xfId="1358" xr:uid="{27ED26A9-6177-43BE-ADED-5CE8A8D2C242}"/>
    <cellStyle name="Comma 2 2 7 3 3 2" xfId="3278" xr:uid="{19AC222C-64FD-434C-9BCB-75C4865E99CC}"/>
    <cellStyle name="Comma 2 2 7 3 3 2 2" xfId="7118" xr:uid="{0CAAC2FE-E85D-44DD-816F-0DEAB5516F63}"/>
    <cellStyle name="Comma 2 2 7 3 3 2 2 2" xfId="14798" xr:uid="{E23918FB-5436-4771-B545-FACB0F4D558C}"/>
    <cellStyle name="Comma 2 2 7 3 3 2 2 2 2" xfId="30158" xr:uid="{D9F2242C-E8F5-4D9F-97FC-518D6CA6DBBD}"/>
    <cellStyle name="Comma 2 2 7 3 3 2 2 3" xfId="22478" xr:uid="{8D43EFD8-44FF-4F17-A50F-51F53DFBD8F4}"/>
    <cellStyle name="Comma 2 2 7 3 3 2 3" xfId="10958" xr:uid="{5F0855F6-703F-4AD0-A6D9-9EDF638E4186}"/>
    <cellStyle name="Comma 2 2 7 3 3 2 3 2" xfId="26318" xr:uid="{EC7E6BC2-C485-4113-827F-3F42BCE8A6BF}"/>
    <cellStyle name="Comma 2 2 7 3 3 2 4" xfId="18638" xr:uid="{34E0D37F-AECD-4DDA-AD58-9C3BC4BEB0EC}"/>
    <cellStyle name="Comma 2 2 7 3 3 3" xfId="5198" xr:uid="{1D62F695-7A18-4B1A-971F-BC7858C80486}"/>
    <cellStyle name="Comma 2 2 7 3 3 3 2" xfId="12878" xr:uid="{E1BAF07B-ACB4-462D-97E2-F310D97E374E}"/>
    <cellStyle name="Comma 2 2 7 3 3 3 2 2" xfId="28238" xr:uid="{19A62187-6C04-4E25-BE57-D898BB65904F}"/>
    <cellStyle name="Comma 2 2 7 3 3 3 3" xfId="20558" xr:uid="{82BCD5E4-DEFA-4CFD-B4AF-8F71A0EDF45A}"/>
    <cellStyle name="Comma 2 2 7 3 3 4" xfId="9038" xr:uid="{B60419F1-84ED-44AB-91D9-78F509AED648}"/>
    <cellStyle name="Comma 2 2 7 3 3 4 2" xfId="24398" xr:uid="{A544781C-3D51-4A61-AE50-BBC641E8F933}"/>
    <cellStyle name="Comma 2 2 7 3 3 5" xfId="16718" xr:uid="{CFB6631B-F37C-4B9F-9969-8AF871EFFD46}"/>
    <cellStyle name="Comma 2 2 7 3 4" xfId="2318" xr:uid="{8D375AE6-A0A6-4187-BBE5-EABB4147EB41}"/>
    <cellStyle name="Comma 2 2 7 3 4 2" xfId="6158" xr:uid="{001D4C78-F250-473B-BEC5-49182CF0F651}"/>
    <cellStyle name="Comma 2 2 7 3 4 2 2" xfId="13838" xr:uid="{8BFCAA8D-31CA-410E-A6A3-71E5880225ED}"/>
    <cellStyle name="Comma 2 2 7 3 4 2 2 2" xfId="29198" xr:uid="{FB3C76E1-3629-46FD-B616-F034D452B9BC}"/>
    <cellStyle name="Comma 2 2 7 3 4 2 3" xfId="21518" xr:uid="{76547AD7-67AD-41DD-ADF7-748B71BF2313}"/>
    <cellStyle name="Comma 2 2 7 3 4 3" xfId="9998" xr:uid="{B53740AA-528A-455A-A0D8-544861C272B7}"/>
    <cellStyle name="Comma 2 2 7 3 4 3 2" xfId="25358" xr:uid="{11486BA4-6667-4AF5-AA9D-C29076ADC349}"/>
    <cellStyle name="Comma 2 2 7 3 4 4" xfId="17678" xr:uid="{086A3042-BE97-49D6-B99A-628EF42AE0A1}"/>
    <cellStyle name="Comma 2 2 7 3 5" xfId="4238" xr:uid="{26BD5571-C315-4847-B50C-9F90E23CADC5}"/>
    <cellStyle name="Comma 2 2 7 3 5 2" xfId="11918" xr:uid="{2EE0E151-70E3-4CAB-B7EE-014278587077}"/>
    <cellStyle name="Comma 2 2 7 3 5 2 2" xfId="27278" xr:uid="{83EC7F92-1FA3-4C7D-BAA3-2AEEE5945555}"/>
    <cellStyle name="Comma 2 2 7 3 5 3" xfId="19598" xr:uid="{E727B754-77C5-457D-911D-CA6EF1FBFD11}"/>
    <cellStyle name="Comma 2 2 7 3 6" xfId="8078" xr:uid="{4C43720C-A4E4-447C-BAD0-DC057E0CFB75}"/>
    <cellStyle name="Comma 2 2 7 3 6 2" xfId="23438" xr:uid="{1E4BB226-7A09-4A91-927D-0DCAB4397EB7}"/>
    <cellStyle name="Comma 2 2 7 3 7" xfId="15758" xr:uid="{9BBFB936-C3E7-49C7-94A5-9A4C873C61CD}"/>
    <cellStyle name="Comma 2 2 7 4" xfId="638" xr:uid="{E23B161A-A3A8-43BE-BCA1-5E19EEBC6B14}"/>
    <cellStyle name="Comma 2 2 7 4 2" xfId="1598" xr:uid="{2A6F0F4D-549B-445C-AFC1-737C6438A07A}"/>
    <cellStyle name="Comma 2 2 7 4 2 2" xfId="3518" xr:uid="{28E4C822-DCA6-431B-89C6-80BC639193EE}"/>
    <cellStyle name="Comma 2 2 7 4 2 2 2" xfId="7358" xr:uid="{AC3EDE9D-6A0F-4D43-AEBB-B6B19CB7D7E9}"/>
    <cellStyle name="Comma 2 2 7 4 2 2 2 2" xfId="15038" xr:uid="{E0018461-3291-443B-BB7F-EFD8E0A7A134}"/>
    <cellStyle name="Comma 2 2 7 4 2 2 2 2 2" xfId="30398" xr:uid="{4AB4DA9A-0B63-4D37-B54C-B0C1C9B09AAD}"/>
    <cellStyle name="Comma 2 2 7 4 2 2 2 3" xfId="22718" xr:uid="{9026A1E0-244E-4DB0-B152-B7AC46AFA4E5}"/>
    <cellStyle name="Comma 2 2 7 4 2 2 3" xfId="11198" xr:uid="{76A78279-2DA8-4D2F-9FB5-830BDA4B52E3}"/>
    <cellStyle name="Comma 2 2 7 4 2 2 3 2" xfId="26558" xr:uid="{2C03446B-D982-434B-B862-B4DDE90E3444}"/>
    <cellStyle name="Comma 2 2 7 4 2 2 4" xfId="18878" xr:uid="{6AEB181C-7BB5-4D9E-8E34-FEDD1A9929F9}"/>
    <cellStyle name="Comma 2 2 7 4 2 3" xfId="5438" xr:uid="{833D0089-AAFF-4DAB-8C46-74B7C9E35C75}"/>
    <cellStyle name="Comma 2 2 7 4 2 3 2" xfId="13118" xr:uid="{14DF6F77-EA4A-4570-A06C-5095F4C6B021}"/>
    <cellStyle name="Comma 2 2 7 4 2 3 2 2" xfId="28478" xr:uid="{5006796A-853E-4CA2-BDF6-1E009D98BD4F}"/>
    <cellStyle name="Comma 2 2 7 4 2 3 3" xfId="20798" xr:uid="{B6A783B2-99F6-477E-9612-6C437E47F2BB}"/>
    <cellStyle name="Comma 2 2 7 4 2 4" xfId="9278" xr:uid="{B50EF544-A75B-4EF4-AABB-C36E74D81B79}"/>
    <cellStyle name="Comma 2 2 7 4 2 4 2" xfId="24638" xr:uid="{917BDB78-B68A-4301-A8F8-DEA395AB1D78}"/>
    <cellStyle name="Comma 2 2 7 4 2 5" xfId="16958" xr:uid="{A9651FA8-00E3-4C77-8A90-038D45B68A56}"/>
    <cellStyle name="Comma 2 2 7 4 3" xfId="2558" xr:uid="{188FDCD7-0632-405E-B74C-D504D124CEDD}"/>
    <cellStyle name="Comma 2 2 7 4 3 2" xfId="6398" xr:uid="{D8DF189A-0C85-487C-8EBA-80D59928D0BE}"/>
    <cellStyle name="Comma 2 2 7 4 3 2 2" xfId="14078" xr:uid="{D61B536F-A15A-47BE-9831-6F4FE446DC76}"/>
    <cellStyle name="Comma 2 2 7 4 3 2 2 2" xfId="29438" xr:uid="{60F86CCA-69C2-4019-B53F-129DC58D8908}"/>
    <cellStyle name="Comma 2 2 7 4 3 2 3" xfId="21758" xr:uid="{46B1A183-1815-4713-8512-F404709778D4}"/>
    <cellStyle name="Comma 2 2 7 4 3 3" xfId="10238" xr:uid="{4BAD39EC-5EE6-4158-914B-52741CC56F47}"/>
    <cellStyle name="Comma 2 2 7 4 3 3 2" xfId="25598" xr:uid="{29A2F3D0-4BFA-4CF9-81D0-29C84F6AE297}"/>
    <cellStyle name="Comma 2 2 7 4 3 4" xfId="17918" xr:uid="{5CEC2B52-A28E-4126-B69B-62CB83BE86B7}"/>
    <cellStyle name="Comma 2 2 7 4 4" xfId="4478" xr:uid="{12E86FD1-ADDE-4146-A375-94F1813242DF}"/>
    <cellStyle name="Comma 2 2 7 4 4 2" xfId="12158" xr:uid="{A0023F4E-2D9E-40F3-B48E-C9CFB87B5FE3}"/>
    <cellStyle name="Comma 2 2 7 4 4 2 2" xfId="27518" xr:uid="{066914F7-59A6-4688-A4A9-80D060E8D784}"/>
    <cellStyle name="Comma 2 2 7 4 4 3" xfId="19838" xr:uid="{009933B6-DB9E-4422-9757-B61FDE75517B}"/>
    <cellStyle name="Comma 2 2 7 4 5" xfId="8318" xr:uid="{1ECD5ECC-BE1C-4594-9734-8A1D8E9C29A5}"/>
    <cellStyle name="Comma 2 2 7 4 5 2" xfId="23678" xr:uid="{E1A00037-5430-4094-8388-07358CBAF649}"/>
    <cellStyle name="Comma 2 2 7 4 6" xfId="15998" xr:uid="{9545E507-1843-4D1B-A1DA-A72375AA5B1F}"/>
    <cellStyle name="Comma 2 2 7 5" xfId="1118" xr:uid="{29855F64-1535-42C6-8DD8-292E28EAFE1C}"/>
    <cellStyle name="Comma 2 2 7 5 2" xfId="3038" xr:uid="{03CC29E2-CAA1-4749-A7E1-B9DD1A99B895}"/>
    <cellStyle name="Comma 2 2 7 5 2 2" xfId="6878" xr:uid="{748C3953-DDA6-4824-8FAB-E9F0A065D975}"/>
    <cellStyle name="Comma 2 2 7 5 2 2 2" xfId="14558" xr:uid="{2A91E69A-2D1D-4ABD-AAE7-0DAE1BC67EA5}"/>
    <cellStyle name="Comma 2 2 7 5 2 2 2 2" xfId="29918" xr:uid="{79697AC9-8DB5-4A92-8B6C-44E77E60085B}"/>
    <cellStyle name="Comma 2 2 7 5 2 2 3" xfId="22238" xr:uid="{633606F6-EAA8-409C-99EC-857BCBF913F1}"/>
    <cellStyle name="Comma 2 2 7 5 2 3" xfId="10718" xr:uid="{15F13900-319B-4DCD-8C4F-142019D5A9B6}"/>
    <cellStyle name="Comma 2 2 7 5 2 3 2" xfId="26078" xr:uid="{0E40DC72-5DC6-4B28-A675-F6094DD6ADF5}"/>
    <cellStyle name="Comma 2 2 7 5 2 4" xfId="18398" xr:uid="{C646C3BF-B49A-43A3-B0A1-1B3699A1C3E2}"/>
    <cellStyle name="Comma 2 2 7 5 3" xfId="4958" xr:uid="{679BCAA6-FE09-482F-9B9F-DDC512A85EFA}"/>
    <cellStyle name="Comma 2 2 7 5 3 2" xfId="12638" xr:uid="{3A336778-E7BD-4F31-9D22-4569AC951187}"/>
    <cellStyle name="Comma 2 2 7 5 3 2 2" xfId="27998" xr:uid="{8386A3E1-E753-4793-AB0E-728ADFC22B20}"/>
    <cellStyle name="Comma 2 2 7 5 3 3" xfId="20318" xr:uid="{7FA2646E-6FA8-43F6-A986-6CE757A0868D}"/>
    <cellStyle name="Comma 2 2 7 5 4" xfId="8798" xr:uid="{ECA14C13-8E5C-4390-BB7B-D1011709E42B}"/>
    <cellStyle name="Comma 2 2 7 5 4 2" xfId="24158" xr:uid="{E8D63313-3562-40EB-8773-4C45ACDE54E9}"/>
    <cellStyle name="Comma 2 2 7 5 5" xfId="16478" xr:uid="{AAB71E40-70C7-4583-A509-26E62114E3A1}"/>
    <cellStyle name="Comma 2 2 7 6" xfId="2078" xr:uid="{6C2F91CD-466F-49C4-9859-A2A508A02E29}"/>
    <cellStyle name="Comma 2 2 7 6 2" xfId="5918" xr:uid="{D9158004-1ACB-4613-8642-37DF6E1313FA}"/>
    <cellStyle name="Comma 2 2 7 6 2 2" xfId="13598" xr:uid="{70DB3725-0F9B-4393-97DC-DD128CBBCD04}"/>
    <cellStyle name="Comma 2 2 7 6 2 2 2" xfId="28958" xr:uid="{CC046688-B1E2-487B-A1DB-9394C9069034}"/>
    <cellStyle name="Comma 2 2 7 6 2 3" xfId="21278" xr:uid="{E79BC0F3-BE16-49EF-B190-9F317BE12CCA}"/>
    <cellStyle name="Comma 2 2 7 6 3" xfId="9758" xr:uid="{E466E072-B21F-4D3C-A63D-B0EB4B5434EB}"/>
    <cellStyle name="Comma 2 2 7 6 3 2" xfId="25118" xr:uid="{A46032B2-0A9A-4904-A1EA-7F2F54650387}"/>
    <cellStyle name="Comma 2 2 7 6 4" xfId="17438" xr:uid="{11514459-39DC-4444-989D-18D5EB9D7002}"/>
    <cellStyle name="Comma 2 2 7 7" xfId="3998" xr:uid="{35E250B5-849C-4B1F-845B-2DE62CB0D5D5}"/>
    <cellStyle name="Comma 2 2 7 7 2" xfId="11678" xr:uid="{EA06C7C4-4AB8-4740-826C-744027C7F65D}"/>
    <cellStyle name="Comma 2 2 7 7 2 2" xfId="27038" xr:uid="{5BC239AC-1A94-4EF5-8D0F-72C6606F79F0}"/>
    <cellStyle name="Comma 2 2 7 7 3" xfId="19358" xr:uid="{1D0C494B-7B33-4400-B6C9-A774C434CB54}"/>
    <cellStyle name="Comma 2 2 7 8" xfId="7838" xr:uid="{AF298AEF-307F-47E9-B4A6-883707A76661}"/>
    <cellStyle name="Comma 2 2 7 8 2" xfId="23198" xr:uid="{A9AFB021-5BA1-4242-A324-841074630448}"/>
    <cellStyle name="Comma 2 2 7 9" xfId="15518" xr:uid="{8D5DC0F2-52B6-4384-B172-D5367C7C45E3}"/>
    <cellStyle name="Comma 2 2 8" xfId="218" xr:uid="{55586CAA-149B-4BFD-A6C5-EAB6FBF25C96}"/>
    <cellStyle name="Comma 2 2 8 2" xfId="458" xr:uid="{C9CF481D-A1A5-4D78-943E-FC4E8EF399CC}"/>
    <cellStyle name="Comma 2 2 8 2 2" xfId="938" xr:uid="{AF2CE52D-1A1D-4F2B-96F4-221D02F27C34}"/>
    <cellStyle name="Comma 2 2 8 2 2 2" xfId="1898" xr:uid="{0B3110BE-B271-4662-938E-0DF962F37689}"/>
    <cellStyle name="Comma 2 2 8 2 2 2 2" xfId="3818" xr:uid="{B7758840-D1E9-4230-B7B7-637182FACC5D}"/>
    <cellStyle name="Comma 2 2 8 2 2 2 2 2" xfId="7658" xr:uid="{E94D76F9-1CD9-408C-91CF-9FE09198D0E6}"/>
    <cellStyle name="Comma 2 2 8 2 2 2 2 2 2" xfId="15338" xr:uid="{C6111875-0547-419C-A26A-F6BA7A0AF67B}"/>
    <cellStyle name="Comma 2 2 8 2 2 2 2 2 2 2" xfId="30698" xr:uid="{2B960317-1CB3-43EB-B2D5-374C816B472D}"/>
    <cellStyle name="Comma 2 2 8 2 2 2 2 2 3" xfId="23018" xr:uid="{86D76043-8622-41FD-8CB9-B241636385B3}"/>
    <cellStyle name="Comma 2 2 8 2 2 2 2 3" xfId="11498" xr:uid="{F1CDEE85-2FC9-4070-9E53-24552D1773F5}"/>
    <cellStyle name="Comma 2 2 8 2 2 2 2 3 2" xfId="26858" xr:uid="{7D631553-78FE-4CCA-8F57-196565B0FC73}"/>
    <cellStyle name="Comma 2 2 8 2 2 2 2 4" xfId="19178" xr:uid="{F1338CA6-76A0-46A8-83E4-E95E4BF73187}"/>
    <cellStyle name="Comma 2 2 8 2 2 2 3" xfId="5738" xr:uid="{283BD2C5-D689-4FD9-9277-5DE8FF2886AD}"/>
    <cellStyle name="Comma 2 2 8 2 2 2 3 2" xfId="13418" xr:uid="{B2078448-BBAE-4EFF-BDBA-6EA4F65706B7}"/>
    <cellStyle name="Comma 2 2 8 2 2 2 3 2 2" xfId="28778" xr:uid="{808F7BC5-324B-4A04-8275-7F3BD0B1862F}"/>
    <cellStyle name="Comma 2 2 8 2 2 2 3 3" xfId="21098" xr:uid="{89CD0DD5-ADBA-4C69-ABA5-FDEE110293FE}"/>
    <cellStyle name="Comma 2 2 8 2 2 2 4" xfId="9578" xr:uid="{C8362313-C4A8-4B9F-AA57-705FEF34D597}"/>
    <cellStyle name="Comma 2 2 8 2 2 2 4 2" xfId="24938" xr:uid="{4ABFFF2F-C83C-4832-8379-8ADD32331C6A}"/>
    <cellStyle name="Comma 2 2 8 2 2 2 5" xfId="17258" xr:uid="{A35FA957-2D90-4111-B8FB-BB14F21184C7}"/>
    <cellStyle name="Comma 2 2 8 2 2 3" xfId="2858" xr:uid="{29E0DB82-08DC-4AB1-90C5-FF8A45E4EC63}"/>
    <cellStyle name="Comma 2 2 8 2 2 3 2" xfId="6698" xr:uid="{4A414B75-14CF-4958-82C1-763E2264B698}"/>
    <cellStyle name="Comma 2 2 8 2 2 3 2 2" xfId="14378" xr:uid="{0E7D3EF1-DFAD-4935-9D2B-8BD69435A00E}"/>
    <cellStyle name="Comma 2 2 8 2 2 3 2 2 2" xfId="29738" xr:uid="{FF1B8A9D-4558-4ED0-A00E-33F10D8E9C81}"/>
    <cellStyle name="Comma 2 2 8 2 2 3 2 3" xfId="22058" xr:uid="{18AF2488-DB98-43A8-B64C-522245A93ACE}"/>
    <cellStyle name="Comma 2 2 8 2 2 3 3" xfId="10538" xr:uid="{D24EBB35-0774-405D-AE53-902D5C3B1C98}"/>
    <cellStyle name="Comma 2 2 8 2 2 3 3 2" xfId="25898" xr:uid="{124B7A44-92EC-4EAF-9BD1-E5D3DB95F785}"/>
    <cellStyle name="Comma 2 2 8 2 2 3 4" xfId="18218" xr:uid="{B7BF186E-4D33-46BA-88DE-7EA7B314F0BC}"/>
    <cellStyle name="Comma 2 2 8 2 2 4" xfId="4778" xr:uid="{66338D72-0B30-4A7C-8A33-8F7CEC9108E8}"/>
    <cellStyle name="Comma 2 2 8 2 2 4 2" xfId="12458" xr:uid="{A7CBC96F-C6B3-4A3F-A5A9-C648CEE1209E}"/>
    <cellStyle name="Comma 2 2 8 2 2 4 2 2" xfId="27818" xr:uid="{327EAB74-3EEB-49A3-80ED-4BB9BB2BAF89}"/>
    <cellStyle name="Comma 2 2 8 2 2 4 3" xfId="20138" xr:uid="{3D34BCEA-FE34-4915-8FD1-8FDF4EA74D33}"/>
    <cellStyle name="Comma 2 2 8 2 2 5" xfId="8618" xr:uid="{8F012EDB-859E-43AD-AC55-CE50E3D58450}"/>
    <cellStyle name="Comma 2 2 8 2 2 5 2" xfId="23978" xr:uid="{EE04662A-A502-4D3C-8355-84810F9EB65A}"/>
    <cellStyle name="Comma 2 2 8 2 2 6" xfId="16298" xr:uid="{16409041-EC30-45D6-89F0-133E7783D2E2}"/>
    <cellStyle name="Comma 2 2 8 2 3" xfId="1418" xr:uid="{2B9D8EF4-0658-47D0-94E4-184E413D7769}"/>
    <cellStyle name="Comma 2 2 8 2 3 2" xfId="3338" xr:uid="{7E8BBD35-561F-4D8E-AA39-C5DD1F65CA2D}"/>
    <cellStyle name="Comma 2 2 8 2 3 2 2" xfId="7178" xr:uid="{7C275BC6-5648-4957-98E3-F545096A7D21}"/>
    <cellStyle name="Comma 2 2 8 2 3 2 2 2" xfId="14858" xr:uid="{A30BBCD4-86A8-4DE1-89E0-46E18BE8048A}"/>
    <cellStyle name="Comma 2 2 8 2 3 2 2 2 2" xfId="30218" xr:uid="{85599A5C-EA0F-47A5-B224-CC2C8FAE904C}"/>
    <cellStyle name="Comma 2 2 8 2 3 2 2 3" xfId="22538" xr:uid="{154F71BC-3359-4B1B-98B1-AB22924CFF5A}"/>
    <cellStyle name="Comma 2 2 8 2 3 2 3" xfId="11018" xr:uid="{C338D29A-B6CE-4B79-AD3C-A7C2919EAE93}"/>
    <cellStyle name="Comma 2 2 8 2 3 2 3 2" xfId="26378" xr:uid="{A1FB9EB5-161D-4EC0-B1CD-44FACE147A23}"/>
    <cellStyle name="Comma 2 2 8 2 3 2 4" xfId="18698" xr:uid="{216A5680-0829-4AB2-B134-340E15CE013C}"/>
    <cellStyle name="Comma 2 2 8 2 3 3" xfId="5258" xr:uid="{5E7C8AF6-0871-404A-AEDB-618C9B75E2FF}"/>
    <cellStyle name="Comma 2 2 8 2 3 3 2" xfId="12938" xr:uid="{29CDBEDC-C19D-4C69-80B5-E9BC5A42311F}"/>
    <cellStyle name="Comma 2 2 8 2 3 3 2 2" xfId="28298" xr:uid="{8735AA07-A0EE-4F9A-9F68-BC2B5EAA46FE}"/>
    <cellStyle name="Comma 2 2 8 2 3 3 3" xfId="20618" xr:uid="{FD816F4B-F85B-4CE4-B0CA-5301567A5397}"/>
    <cellStyle name="Comma 2 2 8 2 3 4" xfId="9098" xr:uid="{01762319-51C1-4F3C-869F-9F6126D933B5}"/>
    <cellStyle name="Comma 2 2 8 2 3 4 2" xfId="24458" xr:uid="{9A570E77-1366-4CF0-B1A4-E06BDD1095EE}"/>
    <cellStyle name="Comma 2 2 8 2 3 5" xfId="16778" xr:uid="{2FFC5918-F0F0-4EF3-B122-1C27813B2B40}"/>
    <cellStyle name="Comma 2 2 8 2 4" xfId="2378" xr:uid="{21EB7D2D-9618-4DFC-8D0C-811E479748B4}"/>
    <cellStyle name="Comma 2 2 8 2 4 2" xfId="6218" xr:uid="{9EDE9F1A-E203-41BD-86B5-CB1B9F58CA7F}"/>
    <cellStyle name="Comma 2 2 8 2 4 2 2" xfId="13898" xr:uid="{F159227C-71F3-4822-B6B4-3B8E4EBEF119}"/>
    <cellStyle name="Comma 2 2 8 2 4 2 2 2" xfId="29258" xr:uid="{98B62E25-2428-4AF1-B7E4-637006C6CE75}"/>
    <cellStyle name="Comma 2 2 8 2 4 2 3" xfId="21578" xr:uid="{9651D298-B1FC-439A-9F94-EDB8C36A5894}"/>
    <cellStyle name="Comma 2 2 8 2 4 3" xfId="10058" xr:uid="{942E9CF8-C55D-4518-996D-1CA788766798}"/>
    <cellStyle name="Comma 2 2 8 2 4 3 2" xfId="25418" xr:uid="{9992B18D-7FF6-4E03-BB2A-26E61302453B}"/>
    <cellStyle name="Comma 2 2 8 2 4 4" xfId="17738" xr:uid="{1A298729-B3C1-47BB-99A4-DD9FEEEC3A67}"/>
    <cellStyle name="Comma 2 2 8 2 5" xfId="4298" xr:uid="{9D1942FA-9CCA-45A5-B113-CE8567731A2E}"/>
    <cellStyle name="Comma 2 2 8 2 5 2" xfId="11978" xr:uid="{30980DED-488B-41D4-BE76-14DD64875F4B}"/>
    <cellStyle name="Comma 2 2 8 2 5 2 2" xfId="27338" xr:uid="{31EE8D38-085C-40EE-9776-A193612AE92C}"/>
    <cellStyle name="Comma 2 2 8 2 5 3" xfId="19658" xr:uid="{5E383847-AF39-4166-A7DC-981F7522D367}"/>
    <cellStyle name="Comma 2 2 8 2 6" xfId="8138" xr:uid="{CDFEFC6D-C3E4-4B62-9CB8-911F33ABF6AA}"/>
    <cellStyle name="Comma 2 2 8 2 6 2" xfId="23498" xr:uid="{F5BEA389-96ED-4ED4-A521-9B4CAF029211}"/>
    <cellStyle name="Comma 2 2 8 2 7" xfId="15818" xr:uid="{1E58FD42-77C4-4896-B0FF-B36E7DC9F76B}"/>
    <cellStyle name="Comma 2 2 8 3" xfId="698" xr:uid="{CC1D26C5-9CD8-469B-B9C5-9939D4EE314F}"/>
    <cellStyle name="Comma 2 2 8 3 2" xfId="1658" xr:uid="{678A8B2B-BAA8-49B3-AA06-8D2164D8F03C}"/>
    <cellStyle name="Comma 2 2 8 3 2 2" xfId="3578" xr:uid="{7FED06DA-D102-4B11-B801-44BA5D5E1FE9}"/>
    <cellStyle name="Comma 2 2 8 3 2 2 2" xfId="7418" xr:uid="{B63FE8BD-5B3E-4445-B9D4-736208A0D460}"/>
    <cellStyle name="Comma 2 2 8 3 2 2 2 2" xfId="15098" xr:uid="{222DBDFB-D035-47D9-95E7-DB960E300E41}"/>
    <cellStyle name="Comma 2 2 8 3 2 2 2 2 2" xfId="30458" xr:uid="{D2D01302-439B-4EB1-9789-3426F3AE910B}"/>
    <cellStyle name="Comma 2 2 8 3 2 2 2 3" xfId="22778" xr:uid="{8DF7863E-B53C-4BEB-9F61-EDEF40706996}"/>
    <cellStyle name="Comma 2 2 8 3 2 2 3" xfId="11258" xr:uid="{DF3EC447-0C79-4FD3-9D7D-9AFE41ADC73B}"/>
    <cellStyle name="Comma 2 2 8 3 2 2 3 2" xfId="26618" xr:uid="{CA63EF03-6371-4669-8B27-B9B1B24A78ED}"/>
    <cellStyle name="Comma 2 2 8 3 2 2 4" xfId="18938" xr:uid="{D8A3A592-C7DC-47EA-90AA-D7B0378F47C9}"/>
    <cellStyle name="Comma 2 2 8 3 2 3" xfId="5498" xr:uid="{6965D758-B4AE-4D5C-BA02-61C2F7B649D4}"/>
    <cellStyle name="Comma 2 2 8 3 2 3 2" xfId="13178" xr:uid="{4B42EE8F-E24E-4687-855D-790CF9CF1B5F}"/>
    <cellStyle name="Comma 2 2 8 3 2 3 2 2" xfId="28538" xr:uid="{37850F56-D303-4779-A9A7-7E344A546A06}"/>
    <cellStyle name="Comma 2 2 8 3 2 3 3" xfId="20858" xr:uid="{BFA114B6-E250-4EB5-A8DB-41F8AD5A8778}"/>
    <cellStyle name="Comma 2 2 8 3 2 4" xfId="9338" xr:uid="{34509023-7413-4CFD-89F2-9AF6C8195AAE}"/>
    <cellStyle name="Comma 2 2 8 3 2 4 2" xfId="24698" xr:uid="{E45DC025-39FA-469D-8881-03272EED9E13}"/>
    <cellStyle name="Comma 2 2 8 3 2 5" xfId="17018" xr:uid="{6E0F9AD2-EE96-4463-BEDE-30921A73C57D}"/>
    <cellStyle name="Comma 2 2 8 3 3" xfId="2618" xr:uid="{564A8072-ACFE-4A54-A37E-C35C1EDFBFF7}"/>
    <cellStyle name="Comma 2 2 8 3 3 2" xfId="6458" xr:uid="{5310A62D-33CF-418C-9600-3F9FF3C3EC5D}"/>
    <cellStyle name="Comma 2 2 8 3 3 2 2" xfId="14138" xr:uid="{01E78206-BCF4-4B51-B1BE-AFB883C34153}"/>
    <cellStyle name="Comma 2 2 8 3 3 2 2 2" xfId="29498" xr:uid="{654B982E-5F8B-4922-88E1-7ECDEAFE1FB4}"/>
    <cellStyle name="Comma 2 2 8 3 3 2 3" xfId="21818" xr:uid="{D1A670F4-2767-4C41-A3CD-426EC9D62B18}"/>
    <cellStyle name="Comma 2 2 8 3 3 3" xfId="10298" xr:uid="{3B19835F-B9DB-418B-BD2C-9A699870C542}"/>
    <cellStyle name="Comma 2 2 8 3 3 3 2" xfId="25658" xr:uid="{25194D9F-79ED-4C62-90F0-C41E6A3B71E3}"/>
    <cellStyle name="Comma 2 2 8 3 3 4" xfId="17978" xr:uid="{09A0786E-4F78-44CD-BA59-07D2616729A0}"/>
    <cellStyle name="Comma 2 2 8 3 4" xfId="4538" xr:uid="{A3B58587-D9D9-4CBC-BD8D-279750AB221C}"/>
    <cellStyle name="Comma 2 2 8 3 4 2" xfId="12218" xr:uid="{36748A8B-EFE3-4B6C-914B-ABA1F8C4E4CB}"/>
    <cellStyle name="Comma 2 2 8 3 4 2 2" xfId="27578" xr:uid="{2D4E7203-FEEB-4448-A6AF-07045A21456E}"/>
    <cellStyle name="Comma 2 2 8 3 4 3" xfId="19898" xr:uid="{AD4277B1-3D11-4E71-8E03-1B0044FFBBF8}"/>
    <cellStyle name="Comma 2 2 8 3 5" xfId="8378" xr:uid="{89EE9C3A-6F7A-4B62-9754-3676533F2E50}"/>
    <cellStyle name="Comma 2 2 8 3 5 2" xfId="23738" xr:uid="{38812E68-316D-40DD-B46D-917B67EB74F1}"/>
    <cellStyle name="Comma 2 2 8 3 6" xfId="16058" xr:uid="{12640F18-FA8A-47A3-918F-0D7312EEFEB6}"/>
    <cellStyle name="Comma 2 2 8 4" xfId="1178" xr:uid="{9528A897-BA59-42FE-8DC1-E2E2EE337F6B}"/>
    <cellStyle name="Comma 2 2 8 4 2" xfId="3098" xr:uid="{229B1E17-974C-4236-A50A-A99808F8040D}"/>
    <cellStyle name="Comma 2 2 8 4 2 2" xfId="6938" xr:uid="{02F72C8E-A3E0-47EC-B929-E652500787EB}"/>
    <cellStyle name="Comma 2 2 8 4 2 2 2" xfId="14618" xr:uid="{26393528-7D33-4BCD-A323-086F6C9616AC}"/>
    <cellStyle name="Comma 2 2 8 4 2 2 2 2" xfId="29978" xr:uid="{B354CDDE-4DAA-4A75-949F-798585821441}"/>
    <cellStyle name="Comma 2 2 8 4 2 2 3" xfId="22298" xr:uid="{5138DDAA-78D6-4ACB-A7F4-9945B994C1BC}"/>
    <cellStyle name="Comma 2 2 8 4 2 3" xfId="10778" xr:uid="{E2FC7EDA-F57C-4CC3-9699-A591F0558DA5}"/>
    <cellStyle name="Comma 2 2 8 4 2 3 2" xfId="26138" xr:uid="{E83AE0D0-7C5B-42AC-BB6B-9E4F89C4ACDE}"/>
    <cellStyle name="Comma 2 2 8 4 2 4" xfId="18458" xr:uid="{EADA2305-8E7B-4AC5-BB5E-5D8DF88B74C3}"/>
    <cellStyle name="Comma 2 2 8 4 3" xfId="5018" xr:uid="{8810680F-FB24-4AAD-A10F-0B57FF095AC0}"/>
    <cellStyle name="Comma 2 2 8 4 3 2" xfId="12698" xr:uid="{49C6C1A0-62AA-4704-9462-3E1CF09B2521}"/>
    <cellStyle name="Comma 2 2 8 4 3 2 2" xfId="28058" xr:uid="{651F0CA0-E14A-4DC6-A4DF-A6CC4179881D}"/>
    <cellStyle name="Comma 2 2 8 4 3 3" xfId="20378" xr:uid="{77EE3713-70F4-43DB-867C-7A278A0C1CDA}"/>
    <cellStyle name="Comma 2 2 8 4 4" xfId="8858" xr:uid="{C6B82429-AF1B-40C2-A804-848976CE10BA}"/>
    <cellStyle name="Comma 2 2 8 4 4 2" xfId="24218" xr:uid="{878790AC-D8FF-46E6-A39A-21C3118DDE26}"/>
    <cellStyle name="Comma 2 2 8 4 5" xfId="16538" xr:uid="{D625FD93-E714-4B11-BC61-D0915B7AF7AD}"/>
    <cellStyle name="Comma 2 2 8 5" xfId="2138" xr:uid="{31E3BF82-7A96-410C-950A-3081D5BE32C7}"/>
    <cellStyle name="Comma 2 2 8 5 2" xfId="5978" xr:uid="{120428E1-ABE7-4325-8A24-82BD883F8780}"/>
    <cellStyle name="Comma 2 2 8 5 2 2" xfId="13658" xr:uid="{BEBC4B25-B0C0-498F-AF54-78E6532F3099}"/>
    <cellStyle name="Comma 2 2 8 5 2 2 2" xfId="29018" xr:uid="{477C894E-FC73-4A56-8BE1-04E3031AF6F1}"/>
    <cellStyle name="Comma 2 2 8 5 2 3" xfId="21338" xr:uid="{CC9F871C-0CCC-433A-8FAF-6F4D2CD147AC}"/>
    <cellStyle name="Comma 2 2 8 5 3" xfId="9818" xr:uid="{9F849CA3-ADEB-455A-9AC8-437F99B0EDA4}"/>
    <cellStyle name="Comma 2 2 8 5 3 2" xfId="25178" xr:uid="{5D57772C-60A8-495A-98D1-F5563CA15000}"/>
    <cellStyle name="Comma 2 2 8 5 4" xfId="17498" xr:uid="{D6545533-CC16-439F-8D26-662EC180045D}"/>
    <cellStyle name="Comma 2 2 8 6" xfId="4058" xr:uid="{3BA8C2C5-EF1D-4E22-95B7-6961B0616FE5}"/>
    <cellStyle name="Comma 2 2 8 6 2" xfId="11738" xr:uid="{7152E3A6-6580-492F-B1BD-07A793C5F8A5}"/>
    <cellStyle name="Comma 2 2 8 6 2 2" xfId="27098" xr:uid="{2459FA5F-0B29-4799-9D0B-E98838E7314E}"/>
    <cellStyle name="Comma 2 2 8 6 3" xfId="19418" xr:uid="{54C03C91-6F3A-43AC-941F-0C692E3FC207}"/>
    <cellStyle name="Comma 2 2 8 7" xfId="7898" xr:uid="{A7452424-F45E-4968-9C80-9A1B275BE072}"/>
    <cellStyle name="Comma 2 2 8 7 2" xfId="23258" xr:uid="{6F1D45FD-32F2-426C-B4AF-F84CE363536F}"/>
    <cellStyle name="Comma 2 2 8 8" xfId="15578" xr:uid="{26D9081E-E773-4CA5-905D-47128C8FA54C}"/>
    <cellStyle name="Comma 2 2 9" xfId="338" xr:uid="{EF7F98AA-DB56-4B91-A82F-C5327EA3BC3C}"/>
    <cellStyle name="Comma 2 2 9 2" xfId="818" xr:uid="{12AF480E-2B16-49BB-BA39-4342FC96E265}"/>
    <cellStyle name="Comma 2 2 9 2 2" xfId="1778" xr:uid="{3DC63B2F-EBC4-4579-A891-28255E2220DA}"/>
    <cellStyle name="Comma 2 2 9 2 2 2" xfId="3698" xr:uid="{9EF25C33-8F6A-42DC-A92F-5DCF42C1A391}"/>
    <cellStyle name="Comma 2 2 9 2 2 2 2" xfId="7538" xr:uid="{28733F7E-600A-41F2-8C43-060B2BE94391}"/>
    <cellStyle name="Comma 2 2 9 2 2 2 2 2" xfId="15218" xr:uid="{E78BD8E3-9E19-4F34-9C0B-839017D4BF50}"/>
    <cellStyle name="Comma 2 2 9 2 2 2 2 2 2" xfId="30578" xr:uid="{D0DB1E83-E05B-4BEF-B07F-00BFB90369A1}"/>
    <cellStyle name="Comma 2 2 9 2 2 2 2 3" xfId="22898" xr:uid="{B5C88647-797E-4BB9-9207-AF37BC46D0FF}"/>
    <cellStyle name="Comma 2 2 9 2 2 2 3" xfId="11378" xr:uid="{474726D8-A54B-4892-BFB3-32983A469517}"/>
    <cellStyle name="Comma 2 2 9 2 2 2 3 2" xfId="26738" xr:uid="{5110BDC5-5FE4-4BCD-8776-A52CA42E754A}"/>
    <cellStyle name="Comma 2 2 9 2 2 2 4" xfId="19058" xr:uid="{BD7096C5-8BD4-4F1B-8726-C589C0AC0DD7}"/>
    <cellStyle name="Comma 2 2 9 2 2 3" xfId="5618" xr:uid="{CCC0ED18-4D1A-4DC5-8EA2-AADB5C46C873}"/>
    <cellStyle name="Comma 2 2 9 2 2 3 2" xfId="13298" xr:uid="{EA4959A9-DA42-47A3-B63D-EE0B942785FF}"/>
    <cellStyle name="Comma 2 2 9 2 2 3 2 2" xfId="28658" xr:uid="{ED352988-BB30-4E29-B550-E0B12D936CF0}"/>
    <cellStyle name="Comma 2 2 9 2 2 3 3" xfId="20978" xr:uid="{77E04F17-30E5-4F84-84BC-35995B72BB9B}"/>
    <cellStyle name="Comma 2 2 9 2 2 4" xfId="9458" xr:uid="{6481EE1C-4E7E-4AA3-9900-FD7AFF0DCE3D}"/>
    <cellStyle name="Comma 2 2 9 2 2 4 2" xfId="24818" xr:uid="{79EB2584-83E8-4033-806D-861EF47E43C1}"/>
    <cellStyle name="Comma 2 2 9 2 2 5" xfId="17138" xr:uid="{BD6E3110-A342-4E95-B5B0-930059842C4E}"/>
    <cellStyle name="Comma 2 2 9 2 3" xfId="2738" xr:uid="{C7F58D3F-7B0E-4C84-8FFE-92F83085ADDF}"/>
    <cellStyle name="Comma 2 2 9 2 3 2" xfId="6578" xr:uid="{2E59EA3F-6E61-4BD6-8D1C-E55D9CD9594D}"/>
    <cellStyle name="Comma 2 2 9 2 3 2 2" xfId="14258" xr:uid="{C417185B-0DE2-4621-8958-FB3970F548FA}"/>
    <cellStyle name="Comma 2 2 9 2 3 2 2 2" xfId="29618" xr:uid="{DC138FAA-CEB5-4B29-9D9B-508911473CBE}"/>
    <cellStyle name="Comma 2 2 9 2 3 2 3" xfId="21938" xr:uid="{710CB96A-7B89-4435-8D56-31CD28B0C9E6}"/>
    <cellStyle name="Comma 2 2 9 2 3 3" xfId="10418" xr:uid="{5C7DBCED-1342-4CD0-962A-7D46E058D684}"/>
    <cellStyle name="Comma 2 2 9 2 3 3 2" xfId="25778" xr:uid="{33F4F316-C1F3-462E-A83C-7006964779FA}"/>
    <cellStyle name="Comma 2 2 9 2 3 4" xfId="18098" xr:uid="{239323A3-73FD-4ED4-A2FF-8B9475BB16F3}"/>
    <cellStyle name="Comma 2 2 9 2 4" xfId="4658" xr:uid="{ED3B2206-9A0E-41C6-A82B-8B125D733EA2}"/>
    <cellStyle name="Comma 2 2 9 2 4 2" xfId="12338" xr:uid="{00457429-3B76-4BA3-BA48-7AE46461199C}"/>
    <cellStyle name="Comma 2 2 9 2 4 2 2" xfId="27698" xr:uid="{4A66EBE2-867E-4F04-B3F4-683349DDF97D}"/>
    <cellStyle name="Comma 2 2 9 2 4 3" xfId="20018" xr:uid="{AEE35382-338E-4D31-8870-9A4BDD69DB06}"/>
    <cellStyle name="Comma 2 2 9 2 5" xfId="8498" xr:uid="{E034505D-0B1B-4213-81A6-E75547BD0462}"/>
    <cellStyle name="Comma 2 2 9 2 5 2" xfId="23858" xr:uid="{3574E4B6-AFA9-417A-BA89-FD49802C20F5}"/>
    <cellStyle name="Comma 2 2 9 2 6" xfId="16178" xr:uid="{9F73489B-F635-49CC-99C1-BEC0BCE0E9F7}"/>
    <cellStyle name="Comma 2 2 9 3" xfId="1298" xr:uid="{1B51420D-AF55-4ABD-B49D-FB11CD381A32}"/>
    <cellStyle name="Comma 2 2 9 3 2" xfId="3218" xr:uid="{9A8B3262-638F-4BBE-B5D1-551E4E120B48}"/>
    <cellStyle name="Comma 2 2 9 3 2 2" xfId="7058" xr:uid="{D13D5881-A6A9-4B10-9610-FA1043F479DE}"/>
    <cellStyle name="Comma 2 2 9 3 2 2 2" xfId="14738" xr:uid="{626A9E46-03F9-4A3A-9FC9-28F87CB3E722}"/>
    <cellStyle name="Comma 2 2 9 3 2 2 2 2" xfId="30098" xr:uid="{2DDEFA3D-ECE3-4AE4-A081-251D0E413EFD}"/>
    <cellStyle name="Comma 2 2 9 3 2 2 3" xfId="22418" xr:uid="{0BFD6014-FD84-432B-AADF-A22DA0380F12}"/>
    <cellStyle name="Comma 2 2 9 3 2 3" xfId="10898" xr:uid="{2676C93F-6842-471C-A9BC-4EFF62D816AD}"/>
    <cellStyle name="Comma 2 2 9 3 2 3 2" xfId="26258" xr:uid="{E4015C7F-F9D5-45A9-8822-E7F7FEF22787}"/>
    <cellStyle name="Comma 2 2 9 3 2 4" xfId="18578" xr:uid="{181F3231-69A0-4775-8B05-0269BF712AA7}"/>
    <cellStyle name="Comma 2 2 9 3 3" xfId="5138" xr:uid="{5BC6FE03-2A4D-44CB-A3D3-05A14ABFF25D}"/>
    <cellStyle name="Comma 2 2 9 3 3 2" xfId="12818" xr:uid="{6EC9E962-E68C-4DC2-BE6D-8DC4EB1CA3F5}"/>
    <cellStyle name="Comma 2 2 9 3 3 2 2" xfId="28178" xr:uid="{52AE3A83-CCF4-4CD8-A4F4-E0CBFD2D6097}"/>
    <cellStyle name="Comma 2 2 9 3 3 3" xfId="20498" xr:uid="{6CC8DDC6-0CEA-4E3A-BCCE-7861D49A80DA}"/>
    <cellStyle name="Comma 2 2 9 3 4" xfId="8978" xr:uid="{107B3D97-F822-4EEC-AB0C-E7D9D4DA11FE}"/>
    <cellStyle name="Comma 2 2 9 3 4 2" xfId="24338" xr:uid="{ADB8A0D6-BC96-4E05-A91D-8BAAB82030E5}"/>
    <cellStyle name="Comma 2 2 9 3 5" xfId="16658" xr:uid="{C0622FB5-73AC-4815-A1C0-70103635369D}"/>
    <cellStyle name="Comma 2 2 9 4" xfId="2258" xr:uid="{00686EA2-C034-4DC0-9703-4107B55C1F62}"/>
    <cellStyle name="Comma 2 2 9 4 2" xfId="6098" xr:uid="{49BEF7A6-3F96-4679-8A4B-E0686471E446}"/>
    <cellStyle name="Comma 2 2 9 4 2 2" xfId="13778" xr:uid="{2E2BD7EA-1D49-47CC-AD26-73272ECBFD89}"/>
    <cellStyle name="Comma 2 2 9 4 2 2 2" xfId="29138" xr:uid="{A72AF38C-5FC5-4D6E-B9E4-8C6D61A50645}"/>
    <cellStyle name="Comma 2 2 9 4 2 3" xfId="21458" xr:uid="{E6B63D44-B128-4A15-9880-8566CEDDAAD8}"/>
    <cellStyle name="Comma 2 2 9 4 3" xfId="9938" xr:uid="{B75C8071-F7D4-44EF-8998-DF37AD00F5EF}"/>
    <cellStyle name="Comma 2 2 9 4 3 2" xfId="25298" xr:uid="{3745A21B-6B95-4706-B2AD-3E0D9D83A110}"/>
    <cellStyle name="Comma 2 2 9 4 4" xfId="17618" xr:uid="{9FEECD7B-8E62-4319-A373-CEC6EAFC4BB2}"/>
    <cellStyle name="Comma 2 2 9 5" xfId="4178" xr:uid="{6E887533-36CF-4285-8862-75579CBABD72}"/>
    <cellStyle name="Comma 2 2 9 5 2" xfId="11858" xr:uid="{600BC151-1B4D-445E-997D-D8578AAE6028}"/>
    <cellStyle name="Comma 2 2 9 5 2 2" xfId="27218" xr:uid="{382E752E-9012-4246-A570-5F909B970336}"/>
    <cellStyle name="Comma 2 2 9 5 3" xfId="19538" xr:uid="{5916ACC1-219D-4264-AB62-3CA9ED7D8073}"/>
    <cellStyle name="Comma 2 2 9 6" xfId="8018" xr:uid="{D7539B74-AD9A-433E-BE92-8B4FA253E0AE}"/>
    <cellStyle name="Comma 2 2 9 6 2" xfId="23378" xr:uid="{B6F62819-54A7-4D7B-90B6-EFFE66B8919E}"/>
    <cellStyle name="Comma 2 2 9 7" xfId="15698" xr:uid="{C27D0CEF-FBEC-4DB0-AB06-DEA09D9915B3}"/>
    <cellStyle name="Comma 2 3" xfId="98" xr:uid="{935A1F94-03E1-47C1-9B6E-A6244168FA3A}"/>
    <cellStyle name="Comma 2 3 10" xfId="1060" xr:uid="{074F0079-7572-423C-A85A-5480A941D751}"/>
    <cellStyle name="Comma 2 3 10 2" xfId="2980" xr:uid="{04A51BA4-5E99-4ABB-BB65-FB96461681D0}"/>
    <cellStyle name="Comma 2 3 10 2 2" xfId="6820" xr:uid="{6C3CC36A-59E5-4498-AA8B-A3BD10F76BA6}"/>
    <cellStyle name="Comma 2 3 10 2 2 2" xfId="14500" xr:uid="{E128D7BE-5D52-4B32-BD6A-22EF7B6E8631}"/>
    <cellStyle name="Comma 2 3 10 2 2 2 2" xfId="29860" xr:uid="{DCAFC8CA-1CFD-4C34-964C-02800D138F10}"/>
    <cellStyle name="Comma 2 3 10 2 2 3" xfId="22180" xr:uid="{33B20078-0734-43E1-9927-E0C39302403C}"/>
    <cellStyle name="Comma 2 3 10 2 3" xfId="10660" xr:uid="{CB5F1BA5-42E5-4205-86AB-895A98E9C286}"/>
    <cellStyle name="Comma 2 3 10 2 3 2" xfId="26020" xr:uid="{FB90EDC4-FBF6-4C8C-B3CD-846727438689}"/>
    <cellStyle name="Comma 2 3 10 2 4" xfId="18340" xr:uid="{913BE7DE-B0E5-402A-A9E7-69E5095AB538}"/>
    <cellStyle name="Comma 2 3 10 3" xfId="4900" xr:uid="{6B435C5C-2B6F-44E5-9445-68FE1185B06E}"/>
    <cellStyle name="Comma 2 3 10 3 2" xfId="12580" xr:uid="{D241AEDF-C481-4FC5-89D7-A9CE0DCE9C08}"/>
    <cellStyle name="Comma 2 3 10 3 2 2" xfId="27940" xr:uid="{60F1C0D6-FF18-40B0-A49B-4AA72B0BFB68}"/>
    <cellStyle name="Comma 2 3 10 3 3" xfId="20260" xr:uid="{3C80A24B-F2BB-44CC-909B-18393714BDBD}"/>
    <cellStyle name="Comma 2 3 10 4" xfId="8740" xr:uid="{63CB8435-7B20-4994-B9DA-A92CB2F64256}"/>
    <cellStyle name="Comma 2 3 10 4 2" xfId="24100" xr:uid="{E1FD7859-9B24-4581-BFFF-06BD54001365}"/>
    <cellStyle name="Comma 2 3 10 5" xfId="16420" xr:uid="{40E41B13-DF6D-44F3-BEAA-E2A7B909AAD1}"/>
    <cellStyle name="Comma 2 3 11" xfId="2020" xr:uid="{254C5F51-6E5D-4AD9-B7A8-AB5006697833}"/>
    <cellStyle name="Comma 2 3 11 2" xfId="5860" xr:uid="{94424C85-9BB5-430F-85D0-AE8F320BDCA9}"/>
    <cellStyle name="Comma 2 3 11 2 2" xfId="13540" xr:uid="{E6B573C6-76AE-4181-AE47-757DBB85840D}"/>
    <cellStyle name="Comma 2 3 11 2 2 2" xfId="28900" xr:uid="{34A0E188-78C6-4F52-B396-7063B999B1F5}"/>
    <cellStyle name="Comma 2 3 11 2 3" xfId="21220" xr:uid="{FC8B9B63-C92B-4DE2-971E-1F79D05B31C4}"/>
    <cellStyle name="Comma 2 3 11 3" xfId="9700" xr:uid="{282D7395-8310-4657-B66D-340B516953E8}"/>
    <cellStyle name="Comma 2 3 11 3 2" xfId="25060" xr:uid="{74DFC5BF-9804-46C3-96BF-26CB3A651293}"/>
    <cellStyle name="Comma 2 3 11 4" xfId="17380" xr:uid="{036354ED-537E-42F9-BBD6-301267F2879E}"/>
    <cellStyle name="Comma 2 3 12" xfId="3940" xr:uid="{320F335E-0BE8-4591-A0C4-00AC4B8F0D9A}"/>
    <cellStyle name="Comma 2 3 12 2" xfId="11620" xr:uid="{47D6B7E9-15DD-4ABF-827E-95F3D1D4F235}"/>
    <cellStyle name="Comma 2 3 12 2 2" xfId="26980" xr:uid="{2367B94F-BC86-4DF4-BEE9-1D3A81D6DCD0}"/>
    <cellStyle name="Comma 2 3 12 3" xfId="19300" xr:uid="{1BAFD06E-B882-4E05-8F7A-5242251DDDF3}"/>
    <cellStyle name="Comma 2 3 13" xfId="7780" xr:uid="{E90E5658-CC3E-4506-BEAD-909849F8746C}"/>
    <cellStyle name="Comma 2 3 13 2" xfId="23140" xr:uid="{5DEAC67B-90EF-4607-88DF-B9362C704345}"/>
    <cellStyle name="Comma 2 3 14" xfId="15460" xr:uid="{B1A5F90C-FB72-462F-971E-F0FE94007670}"/>
    <cellStyle name="Comma 2 3 2" xfId="105" xr:uid="{B03BE7CA-970C-479A-9BF2-264748A7A3E0}"/>
    <cellStyle name="Comma 2 3 2 10" xfId="3945" xr:uid="{C109F2A0-E343-47F6-AF7B-A5D06D1723BB}"/>
    <cellStyle name="Comma 2 3 2 10 2" xfId="11625" xr:uid="{00036419-86E8-4007-96AF-F4ECD9E73261}"/>
    <cellStyle name="Comma 2 3 2 10 2 2" xfId="26985" xr:uid="{417449C8-E1B5-4917-A3A8-930520968434}"/>
    <cellStyle name="Comma 2 3 2 10 3" xfId="19305" xr:uid="{64843138-C40B-46B4-840C-60D236FA52EF}"/>
    <cellStyle name="Comma 2 3 2 11" xfId="7785" xr:uid="{8204CFB8-3676-46ED-AD6E-70F63A1C47CA}"/>
    <cellStyle name="Comma 2 3 2 11 2" xfId="23145" xr:uid="{B544B0BC-C1D9-4D4A-AAEC-39E490A1749B}"/>
    <cellStyle name="Comma 2 3 2 12" xfId="15465" xr:uid="{6F73CE49-0C57-4C18-8D80-F5C59676A745}"/>
    <cellStyle name="Comma 2 3 2 2" xfId="120" xr:uid="{8B9124C5-69EF-495C-8806-C69B409596BA}"/>
    <cellStyle name="Comma 2 3 2 2 10" xfId="7800" xr:uid="{8B4C6E4D-BAA5-4C67-BC15-B7BB3A329BC3}"/>
    <cellStyle name="Comma 2 3 2 2 10 2" xfId="23160" xr:uid="{2E898475-E024-4955-BD9F-22E476178F2E}"/>
    <cellStyle name="Comma 2 3 2 2 11" xfId="15480" xr:uid="{E4B1D5EA-7B8F-4ADC-86BD-325495210E76}"/>
    <cellStyle name="Comma 2 3 2 2 2" xfId="150" xr:uid="{E5629988-A42C-465C-9C13-CE6A2119D026}"/>
    <cellStyle name="Comma 2 3 2 2 2 10" xfId="15510" xr:uid="{FDC0FD44-77A6-446A-9C2D-E4E372D6C34F}"/>
    <cellStyle name="Comma 2 3 2 2 2 2" xfId="210" xr:uid="{43758F2B-A44F-4775-A1D1-FD9977FEFC86}"/>
    <cellStyle name="Comma 2 3 2 2 2 2 2" xfId="330" xr:uid="{846F4392-728B-46BB-9735-CD55A7F89B1C}"/>
    <cellStyle name="Comma 2 3 2 2 2 2 2 2" xfId="570" xr:uid="{4BEE4336-32E4-4C3D-9282-FE2BD7DC9A30}"/>
    <cellStyle name="Comma 2 3 2 2 2 2 2 2 2" xfId="1050" xr:uid="{09B9B780-9D67-4CFC-A403-4006FFE5AAE5}"/>
    <cellStyle name="Comma 2 3 2 2 2 2 2 2 2 2" xfId="2010" xr:uid="{25773787-AFB4-47D6-B7E4-523527B4F8C2}"/>
    <cellStyle name="Comma 2 3 2 2 2 2 2 2 2 2 2" xfId="3930" xr:uid="{BFCF3DAA-9430-460C-906D-2E6E87B4AEA4}"/>
    <cellStyle name="Comma 2 3 2 2 2 2 2 2 2 2 2 2" xfId="7770" xr:uid="{0B1237FE-6231-4D21-8F01-F7FC8E767FAF}"/>
    <cellStyle name="Comma 2 3 2 2 2 2 2 2 2 2 2 2 2" xfId="15450" xr:uid="{09AB7FE5-8131-4764-BED6-F1581FE13192}"/>
    <cellStyle name="Comma 2 3 2 2 2 2 2 2 2 2 2 2 2 2" xfId="30810" xr:uid="{EDFA3660-09EE-48FF-99AF-1FE0C5D5DDDF}"/>
    <cellStyle name="Comma 2 3 2 2 2 2 2 2 2 2 2 2 3" xfId="23130" xr:uid="{5F240D75-4800-49CF-9D35-77E5B3DFA415}"/>
    <cellStyle name="Comma 2 3 2 2 2 2 2 2 2 2 2 3" xfId="11610" xr:uid="{B1C90F7F-40D6-4F15-B12A-B1CAC3C9DB6C}"/>
    <cellStyle name="Comma 2 3 2 2 2 2 2 2 2 2 2 3 2" xfId="26970" xr:uid="{0B40E78B-FCEA-4132-B0B5-DA092F3E440A}"/>
    <cellStyle name="Comma 2 3 2 2 2 2 2 2 2 2 2 4" xfId="19290" xr:uid="{ACCB0A02-AA19-4906-9539-42664454CBAD}"/>
    <cellStyle name="Comma 2 3 2 2 2 2 2 2 2 2 3" xfId="5850" xr:uid="{96D0F1CD-F6E9-4959-89CE-637E5B900CF9}"/>
    <cellStyle name="Comma 2 3 2 2 2 2 2 2 2 2 3 2" xfId="13530" xr:uid="{EE8B8930-F6E5-4F62-9366-DEF64B2B4CFE}"/>
    <cellStyle name="Comma 2 3 2 2 2 2 2 2 2 2 3 2 2" xfId="28890" xr:uid="{7EE7C971-097D-4EA8-B7E0-780241093481}"/>
    <cellStyle name="Comma 2 3 2 2 2 2 2 2 2 2 3 3" xfId="21210" xr:uid="{926B3DEA-6CCE-4848-A58D-B8BF9BD8AB99}"/>
    <cellStyle name="Comma 2 3 2 2 2 2 2 2 2 2 4" xfId="9690" xr:uid="{37E8B115-8B4B-44F8-8D0B-CE3E7587EEB8}"/>
    <cellStyle name="Comma 2 3 2 2 2 2 2 2 2 2 4 2" xfId="25050" xr:uid="{BF70851C-FE12-4172-8C10-E1CDC58F1ED3}"/>
    <cellStyle name="Comma 2 3 2 2 2 2 2 2 2 2 5" xfId="17370" xr:uid="{C2013987-7DA8-40A5-995B-B7202F177455}"/>
    <cellStyle name="Comma 2 3 2 2 2 2 2 2 2 3" xfId="2970" xr:uid="{BD01F7AC-D0BF-43A4-A252-3773995BF248}"/>
    <cellStyle name="Comma 2 3 2 2 2 2 2 2 2 3 2" xfId="6810" xr:uid="{EA6D0916-A758-4720-AE72-958F1BC4104F}"/>
    <cellStyle name="Comma 2 3 2 2 2 2 2 2 2 3 2 2" xfId="14490" xr:uid="{9EFD3BAB-4569-4207-B4D5-2098E0EB98B9}"/>
    <cellStyle name="Comma 2 3 2 2 2 2 2 2 2 3 2 2 2" xfId="29850" xr:uid="{16C9ADC4-8C64-4AB7-A524-66118557B1E9}"/>
    <cellStyle name="Comma 2 3 2 2 2 2 2 2 2 3 2 3" xfId="22170" xr:uid="{9E42EE89-78A0-4326-B01B-0008C5320A0F}"/>
    <cellStyle name="Comma 2 3 2 2 2 2 2 2 2 3 3" xfId="10650" xr:uid="{B7379CA0-F1E0-4758-AF97-AA83C1537E9B}"/>
    <cellStyle name="Comma 2 3 2 2 2 2 2 2 2 3 3 2" xfId="26010" xr:uid="{8BF177CA-9117-4B6B-9825-B64FB16E5EEC}"/>
    <cellStyle name="Comma 2 3 2 2 2 2 2 2 2 3 4" xfId="18330" xr:uid="{54076B78-17B4-498F-921D-17E334379C1B}"/>
    <cellStyle name="Comma 2 3 2 2 2 2 2 2 2 4" xfId="4890" xr:uid="{5FE5C495-8849-4669-A594-04161C0470F9}"/>
    <cellStyle name="Comma 2 3 2 2 2 2 2 2 2 4 2" xfId="12570" xr:uid="{F35D09BB-2528-4C20-8A60-AF032B33FF64}"/>
    <cellStyle name="Comma 2 3 2 2 2 2 2 2 2 4 2 2" xfId="27930" xr:uid="{DC7B938B-ED15-4275-A613-AE0F2913B617}"/>
    <cellStyle name="Comma 2 3 2 2 2 2 2 2 2 4 3" xfId="20250" xr:uid="{6A461A13-ADEC-42BC-9FD8-BD1FD31F10F9}"/>
    <cellStyle name="Comma 2 3 2 2 2 2 2 2 2 5" xfId="8730" xr:uid="{0D76EA2F-D9DF-4E72-A4D6-FC8DC4BF2947}"/>
    <cellStyle name="Comma 2 3 2 2 2 2 2 2 2 5 2" xfId="24090" xr:uid="{53879972-0993-4D90-B300-FD482069D434}"/>
    <cellStyle name="Comma 2 3 2 2 2 2 2 2 2 6" xfId="16410" xr:uid="{BACDB09C-A8BC-48F1-BF6D-89AC3B8FB377}"/>
    <cellStyle name="Comma 2 3 2 2 2 2 2 2 3" xfId="1530" xr:uid="{D84620A8-B8C8-469F-A999-E9CCF37BD949}"/>
    <cellStyle name="Comma 2 3 2 2 2 2 2 2 3 2" xfId="3450" xr:uid="{3B6B12F2-B111-4C7B-BB44-3C83FA659607}"/>
    <cellStyle name="Comma 2 3 2 2 2 2 2 2 3 2 2" xfId="7290" xr:uid="{1407D4FC-1519-464B-B547-D95D05FD8083}"/>
    <cellStyle name="Comma 2 3 2 2 2 2 2 2 3 2 2 2" xfId="14970" xr:uid="{4933F00B-373A-4AEF-AED5-7E9C23882B75}"/>
    <cellStyle name="Comma 2 3 2 2 2 2 2 2 3 2 2 2 2" xfId="30330" xr:uid="{D18422D5-D297-4F98-A845-86929CC35A46}"/>
    <cellStyle name="Comma 2 3 2 2 2 2 2 2 3 2 2 3" xfId="22650" xr:uid="{F2EE3661-8BC6-4EAD-A287-F618D9250396}"/>
    <cellStyle name="Comma 2 3 2 2 2 2 2 2 3 2 3" xfId="11130" xr:uid="{6E3B4E56-B7EB-45C9-8E73-9AFFF4D727AD}"/>
    <cellStyle name="Comma 2 3 2 2 2 2 2 2 3 2 3 2" xfId="26490" xr:uid="{F195BAFE-91FF-4C3B-BA85-6982AD5DDBC4}"/>
    <cellStyle name="Comma 2 3 2 2 2 2 2 2 3 2 4" xfId="18810" xr:uid="{471A5550-3867-4E2D-BE81-7E42CDB251AC}"/>
    <cellStyle name="Comma 2 3 2 2 2 2 2 2 3 3" xfId="5370" xr:uid="{6EDF37F7-10E5-4E56-BDFE-F1162ADD88A8}"/>
    <cellStyle name="Comma 2 3 2 2 2 2 2 2 3 3 2" xfId="13050" xr:uid="{DB2DC339-C9A7-498E-84A7-02943491F1B6}"/>
    <cellStyle name="Comma 2 3 2 2 2 2 2 2 3 3 2 2" xfId="28410" xr:uid="{FA3108D8-DEF5-4B35-90CC-C50AA9DCCD3F}"/>
    <cellStyle name="Comma 2 3 2 2 2 2 2 2 3 3 3" xfId="20730" xr:uid="{5F9BBEE2-D5E0-45D2-9B70-188665623B7E}"/>
    <cellStyle name="Comma 2 3 2 2 2 2 2 2 3 4" xfId="9210" xr:uid="{4A79EDA1-449A-466D-B4A8-2CF234D3958E}"/>
    <cellStyle name="Comma 2 3 2 2 2 2 2 2 3 4 2" xfId="24570" xr:uid="{B13A87D1-010D-4BAC-AE4F-BECFF0ED549F}"/>
    <cellStyle name="Comma 2 3 2 2 2 2 2 2 3 5" xfId="16890" xr:uid="{E99A54AA-B5F0-4E95-A0D4-0E6BC6B8B38C}"/>
    <cellStyle name="Comma 2 3 2 2 2 2 2 2 4" xfId="2490" xr:uid="{A25781C2-82E7-4430-BC66-7625AB269544}"/>
    <cellStyle name="Comma 2 3 2 2 2 2 2 2 4 2" xfId="6330" xr:uid="{CB738FF1-7FC0-4784-BDF1-F3BBB8C17CC3}"/>
    <cellStyle name="Comma 2 3 2 2 2 2 2 2 4 2 2" xfId="14010" xr:uid="{40216E6F-20BC-4C3A-B951-B528504F8E89}"/>
    <cellStyle name="Comma 2 3 2 2 2 2 2 2 4 2 2 2" xfId="29370" xr:uid="{D7965F02-952C-4151-AEEA-57B39C5FDF61}"/>
    <cellStyle name="Comma 2 3 2 2 2 2 2 2 4 2 3" xfId="21690" xr:uid="{D147A66F-9A68-45FE-9D0B-D4F7287AA959}"/>
    <cellStyle name="Comma 2 3 2 2 2 2 2 2 4 3" xfId="10170" xr:uid="{0B862AF4-A6AB-4508-BE03-5514AB766679}"/>
    <cellStyle name="Comma 2 3 2 2 2 2 2 2 4 3 2" xfId="25530" xr:uid="{EDBC3D6B-6747-405E-827A-D00AD2FF951D}"/>
    <cellStyle name="Comma 2 3 2 2 2 2 2 2 4 4" xfId="17850" xr:uid="{4ACCBB95-1A4F-4F86-B6F2-68E82677F34F}"/>
    <cellStyle name="Comma 2 3 2 2 2 2 2 2 5" xfId="4410" xr:uid="{6F65977E-4CF6-498F-AC4F-86E4A8688E99}"/>
    <cellStyle name="Comma 2 3 2 2 2 2 2 2 5 2" xfId="12090" xr:uid="{AC740E1E-29BE-47DE-8816-00C42FE2A442}"/>
    <cellStyle name="Comma 2 3 2 2 2 2 2 2 5 2 2" xfId="27450" xr:uid="{51CD6445-C192-4C8E-A1FF-1FB8123D4009}"/>
    <cellStyle name="Comma 2 3 2 2 2 2 2 2 5 3" xfId="19770" xr:uid="{262F9F48-5137-4A35-9A95-4457FB7964DA}"/>
    <cellStyle name="Comma 2 3 2 2 2 2 2 2 6" xfId="8250" xr:uid="{929D0CE3-1D52-4AA8-A7FB-7FF78E87DAEB}"/>
    <cellStyle name="Comma 2 3 2 2 2 2 2 2 6 2" xfId="23610" xr:uid="{BF6BFD20-2FAB-4ACE-89F0-CD366C20B50A}"/>
    <cellStyle name="Comma 2 3 2 2 2 2 2 2 7" xfId="15930" xr:uid="{71A0BF27-8916-42CA-8F64-A7E56A75F6C9}"/>
    <cellStyle name="Comma 2 3 2 2 2 2 2 3" xfId="810" xr:uid="{B7E0809F-3340-4EE7-B95C-EAE78B4D5C70}"/>
    <cellStyle name="Comma 2 3 2 2 2 2 2 3 2" xfId="1770" xr:uid="{866C614B-0A7F-49C5-ACAA-E6701386F456}"/>
    <cellStyle name="Comma 2 3 2 2 2 2 2 3 2 2" xfId="3690" xr:uid="{74CB9727-974D-475C-91CD-E074C2F7180E}"/>
    <cellStyle name="Comma 2 3 2 2 2 2 2 3 2 2 2" xfId="7530" xr:uid="{2E79FB66-B3C5-457F-B2E1-38D381D0AA42}"/>
    <cellStyle name="Comma 2 3 2 2 2 2 2 3 2 2 2 2" xfId="15210" xr:uid="{F44151F3-FF14-4B5A-9C00-AB8DC7DB1AC1}"/>
    <cellStyle name="Comma 2 3 2 2 2 2 2 3 2 2 2 2 2" xfId="30570" xr:uid="{1C69F208-5A2A-4302-9FEB-1F78FEB7B659}"/>
    <cellStyle name="Comma 2 3 2 2 2 2 2 3 2 2 2 3" xfId="22890" xr:uid="{FD4DFF5C-F56E-43BD-869C-A60C66FBE5CF}"/>
    <cellStyle name="Comma 2 3 2 2 2 2 2 3 2 2 3" xfId="11370" xr:uid="{0099B9DF-7646-4A81-A28C-75461CFCF31D}"/>
    <cellStyle name="Comma 2 3 2 2 2 2 2 3 2 2 3 2" xfId="26730" xr:uid="{AD51BF40-0563-402E-8272-32C31EF97B3E}"/>
    <cellStyle name="Comma 2 3 2 2 2 2 2 3 2 2 4" xfId="19050" xr:uid="{CF487512-2B39-4B58-966B-E4F8845FC5D3}"/>
    <cellStyle name="Comma 2 3 2 2 2 2 2 3 2 3" xfId="5610" xr:uid="{1087A3E5-E566-4C47-8B7D-FD1B27A89EC4}"/>
    <cellStyle name="Comma 2 3 2 2 2 2 2 3 2 3 2" xfId="13290" xr:uid="{0E71FB22-0599-4A80-8829-963BEB5CA96C}"/>
    <cellStyle name="Comma 2 3 2 2 2 2 2 3 2 3 2 2" xfId="28650" xr:uid="{41E5E67A-7819-41AB-8235-DDCF8CAED2D5}"/>
    <cellStyle name="Comma 2 3 2 2 2 2 2 3 2 3 3" xfId="20970" xr:uid="{E5A688C9-0C44-493A-86A4-7F61E8473877}"/>
    <cellStyle name="Comma 2 3 2 2 2 2 2 3 2 4" xfId="9450" xr:uid="{90EC0534-98E3-4F6D-986F-00F028689367}"/>
    <cellStyle name="Comma 2 3 2 2 2 2 2 3 2 4 2" xfId="24810" xr:uid="{9FCCFD41-3B71-4C7E-9C3E-0A9E9FD6D46B}"/>
    <cellStyle name="Comma 2 3 2 2 2 2 2 3 2 5" xfId="17130" xr:uid="{8DD43AE9-0AF6-4753-A219-5BD75ABB058F}"/>
    <cellStyle name="Comma 2 3 2 2 2 2 2 3 3" xfId="2730" xr:uid="{62050AAC-EFDB-4654-BD0A-499AD3E27B7E}"/>
    <cellStyle name="Comma 2 3 2 2 2 2 2 3 3 2" xfId="6570" xr:uid="{E8E4845F-4AF9-4735-AC64-0FAE9C1EB2D9}"/>
    <cellStyle name="Comma 2 3 2 2 2 2 2 3 3 2 2" xfId="14250" xr:uid="{9C6F2BCD-1138-4800-A7C3-19BE2BD0EB6C}"/>
    <cellStyle name="Comma 2 3 2 2 2 2 2 3 3 2 2 2" xfId="29610" xr:uid="{BB6B6834-D64A-4A4A-8391-D507FD8CCCC0}"/>
    <cellStyle name="Comma 2 3 2 2 2 2 2 3 3 2 3" xfId="21930" xr:uid="{F7A633B6-32E1-4AEE-8E31-BBFBB45C0963}"/>
    <cellStyle name="Comma 2 3 2 2 2 2 2 3 3 3" xfId="10410" xr:uid="{19D51961-F5CC-4073-9687-518791193902}"/>
    <cellStyle name="Comma 2 3 2 2 2 2 2 3 3 3 2" xfId="25770" xr:uid="{F13B3D64-1D2C-4B16-8AFD-B93570A4DF0C}"/>
    <cellStyle name="Comma 2 3 2 2 2 2 2 3 3 4" xfId="18090" xr:uid="{624013A7-5FD3-4664-BA54-6365F3EDCADD}"/>
    <cellStyle name="Comma 2 3 2 2 2 2 2 3 4" xfId="4650" xr:uid="{95B0386B-E924-4C99-89FC-E4795C8562DF}"/>
    <cellStyle name="Comma 2 3 2 2 2 2 2 3 4 2" xfId="12330" xr:uid="{615E6601-B2BB-4FB9-8246-046C109FA32B}"/>
    <cellStyle name="Comma 2 3 2 2 2 2 2 3 4 2 2" xfId="27690" xr:uid="{1AB32889-C6CE-4091-A839-B963B41A3AC8}"/>
    <cellStyle name="Comma 2 3 2 2 2 2 2 3 4 3" xfId="20010" xr:uid="{B63C12F2-919D-4B39-89E0-DBECEB44E6E1}"/>
    <cellStyle name="Comma 2 3 2 2 2 2 2 3 5" xfId="8490" xr:uid="{13FEA5A7-21A9-4972-96D6-3E831DD24D4D}"/>
    <cellStyle name="Comma 2 3 2 2 2 2 2 3 5 2" xfId="23850" xr:uid="{B7B8C503-5C12-4B57-8BC9-7DD5E88B1377}"/>
    <cellStyle name="Comma 2 3 2 2 2 2 2 3 6" xfId="16170" xr:uid="{9A3A97AC-3F8C-4288-963A-1C3D1E33D299}"/>
    <cellStyle name="Comma 2 3 2 2 2 2 2 4" xfId="1290" xr:uid="{DBD63941-577E-4B4A-88CF-0B501C766AC2}"/>
    <cellStyle name="Comma 2 3 2 2 2 2 2 4 2" xfId="3210" xr:uid="{EB7D6496-5238-4B8F-8092-BF10D6EBCA3C}"/>
    <cellStyle name="Comma 2 3 2 2 2 2 2 4 2 2" xfId="7050" xr:uid="{0929809E-A18D-401E-8C9A-95F0232FB86A}"/>
    <cellStyle name="Comma 2 3 2 2 2 2 2 4 2 2 2" xfId="14730" xr:uid="{3C7510C9-FADD-409D-A436-6C72F2ED21D5}"/>
    <cellStyle name="Comma 2 3 2 2 2 2 2 4 2 2 2 2" xfId="30090" xr:uid="{02A459E3-DABB-49D3-96C2-D4039B00CE0C}"/>
    <cellStyle name="Comma 2 3 2 2 2 2 2 4 2 2 3" xfId="22410" xr:uid="{68E2173D-AD3F-4C6C-8400-F846B7E047B9}"/>
    <cellStyle name="Comma 2 3 2 2 2 2 2 4 2 3" xfId="10890" xr:uid="{5FC7F08D-3043-475C-8D6B-E7F8068729CE}"/>
    <cellStyle name="Comma 2 3 2 2 2 2 2 4 2 3 2" xfId="26250" xr:uid="{B44AD3F9-7751-49DD-9E17-FA3AFB1DB23F}"/>
    <cellStyle name="Comma 2 3 2 2 2 2 2 4 2 4" xfId="18570" xr:uid="{865CA449-889D-47F1-A296-A05DB735CE45}"/>
    <cellStyle name="Comma 2 3 2 2 2 2 2 4 3" xfId="5130" xr:uid="{23A34D22-6CE5-4349-A3CE-C0F1B6D2FD0F}"/>
    <cellStyle name="Comma 2 3 2 2 2 2 2 4 3 2" xfId="12810" xr:uid="{C25B690F-1C64-43F5-8D23-53929F31AFEA}"/>
    <cellStyle name="Comma 2 3 2 2 2 2 2 4 3 2 2" xfId="28170" xr:uid="{206355E2-3350-4303-9021-B8499A345BDC}"/>
    <cellStyle name="Comma 2 3 2 2 2 2 2 4 3 3" xfId="20490" xr:uid="{2ABBD5B9-8A9E-4E97-9002-A9199C7EE6B8}"/>
    <cellStyle name="Comma 2 3 2 2 2 2 2 4 4" xfId="8970" xr:uid="{3CFA57A6-F8B4-44AF-840C-ADCD4C8F03F9}"/>
    <cellStyle name="Comma 2 3 2 2 2 2 2 4 4 2" xfId="24330" xr:uid="{C152FEB6-B913-4AAA-9A2C-6CB95EA3D0EB}"/>
    <cellStyle name="Comma 2 3 2 2 2 2 2 4 5" xfId="16650" xr:uid="{3306F5CD-4F12-4EAF-ACA1-947BADA31AF9}"/>
    <cellStyle name="Comma 2 3 2 2 2 2 2 5" xfId="2250" xr:uid="{828D66A5-0351-470F-A676-6EBE2C05F11D}"/>
    <cellStyle name="Comma 2 3 2 2 2 2 2 5 2" xfId="6090" xr:uid="{0F1EBC13-40BA-4F72-B7AC-B82E231818E1}"/>
    <cellStyle name="Comma 2 3 2 2 2 2 2 5 2 2" xfId="13770" xr:uid="{2C7CA3B6-C016-4899-9D19-2814B0F44068}"/>
    <cellStyle name="Comma 2 3 2 2 2 2 2 5 2 2 2" xfId="29130" xr:uid="{910D7F93-F0B9-4E0F-85E0-7361C1899994}"/>
    <cellStyle name="Comma 2 3 2 2 2 2 2 5 2 3" xfId="21450" xr:uid="{4CCDC842-66E5-462D-AE02-419E6EA469A9}"/>
    <cellStyle name="Comma 2 3 2 2 2 2 2 5 3" xfId="9930" xr:uid="{86878960-27A1-4FCC-BDE2-62560EA37B72}"/>
    <cellStyle name="Comma 2 3 2 2 2 2 2 5 3 2" xfId="25290" xr:uid="{09D7FE4C-2681-4869-A6A2-949F6ED1C1BC}"/>
    <cellStyle name="Comma 2 3 2 2 2 2 2 5 4" xfId="17610" xr:uid="{89D5AA34-30E7-44F2-8CC9-BB6831964FE7}"/>
    <cellStyle name="Comma 2 3 2 2 2 2 2 6" xfId="4170" xr:uid="{D078AC69-3DFD-45AD-8276-F1AB6C7D85DF}"/>
    <cellStyle name="Comma 2 3 2 2 2 2 2 6 2" xfId="11850" xr:uid="{61821A46-D67E-4CA7-8BF4-3508918FA011}"/>
    <cellStyle name="Comma 2 3 2 2 2 2 2 6 2 2" xfId="27210" xr:uid="{C6FB62B2-A63A-4D02-8B3A-3428426F4346}"/>
    <cellStyle name="Comma 2 3 2 2 2 2 2 6 3" xfId="19530" xr:uid="{44CCD201-9EB4-44A0-AC9A-711736E7AF48}"/>
    <cellStyle name="Comma 2 3 2 2 2 2 2 7" xfId="8010" xr:uid="{B29C2E9B-35D9-4D0B-8378-E40D5F8C46D9}"/>
    <cellStyle name="Comma 2 3 2 2 2 2 2 7 2" xfId="23370" xr:uid="{157DBC30-B07C-49C6-9015-02EEA71FD4F7}"/>
    <cellStyle name="Comma 2 3 2 2 2 2 2 8" xfId="15690" xr:uid="{4A5610D0-FD74-4238-A0AA-5CA7831FEDF8}"/>
    <cellStyle name="Comma 2 3 2 2 2 2 3" xfId="450" xr:uid="{D9D7402C-7C1C-4390-A3A2-0086EFFD5535}"/>
    <cellStyle name="Comma 2 3 2 2 2 2 3 2" xfId="930" xr:uid="{7B81687E-5888-477F-BD94-E808631BD77F}"/>
    <cellStyle name="Comma 2 3 2 2 2 2 3 2 2" xfId="1890" xr:uid="{9B10A4E5-6A68-4010-AF09-575C1E324E95}"/>
    <cellStyle name="Comma 2 3 2 2 2 2 3 2 2 2" xfId="3810" xr:uid="{7F693F68-4890-4034-BB04-7DDC73D59B98}"/>
    <cellStyle name="Comma 2 3 2 2 2 2 3 2 2 2 2" xfId="7650" xr:uid="{1E067D9D-5CB9-49E9-ACFE-AD9440DD8771}"/>
    <cellStyle name="Comma 2 3 2 2 2 2 3 2 2 2 2 2" xfId="15330" xr:uid="{CA299D09-488C-4062-A5B3-F3E4AA021E53}"/>
    <cellStyle name="Comma 2 3 2 2 2 2 3 2 2 2 2 2 2" xfId="30690" xr:uid="{01ABFE29-E80B-4456-B11F-62CA477505CE}"/>
    <cellStyle name="Comma 2 3 2 2 2 2 3 2 2 2 2 3" xfId="23010" xr:uid="{7A0CE5B4-EEFA-4F06-9114-B07E55B1F0C5}"/>
    <cellStyle name="Comma 2 3 2 2 2 2 3 2 2 2 3" xfId="11490" xr:uid="{DD9C8D3C-5DED-4693-97B8-412110BDB45B}"/>
    <cellStyle name="Comma 2 3 2 2 2 2 3 2 2 2 3 2" xfId="26850" xr:uid="{78B49D1A-8D80-4A35-9D1C-C70601B83E55}"/>
    <cellStyle name="Comma 2 3 2 2 2 2 3 2 2 2 4" xfId="19170" xr:uid="{45A90920-1B6F-4694-8794-9B9DCC0E0CE8}"/>
    <cellStyle name="Comma 2 3 2 2 2 2 3 2 2 3" xfId="5730" xr:uid="{B2B6B083-A909-4495-8E9A-4D6CFA70B420}"/>
    <cellStyle name="Comma 2 3 2 2 2 2 3 2 2 3 2" xfId="13410" xr:uid="{35435419-B620-416B-8AE0-109F13EC2BA5}"/>
    <cellStyle name="Comma 2 3 2 2 2 2 3 2 2 3 2 2" xfId="28770" xr:uid="{A73EBE3D-C5E0-4310-A94A-60A68EC7EDDA}"/>
    <cellStyle name="Comma 2 3 2 2 2 2 3 2 2 3 3" xfId="21090" xr:uid="{B8F7289C-C629-48D3-B35C-BFC84B487AA3}"/>
    <cellStyle name="Comma 2 3 2 2 2 2 3 2 2 4" xfId="9570" xr:uid="{BE41BCE4-F355-4931-9916-039A4D23F8F6}"/>
    <cellStyle name="Comma 2 3 2 2 2 2 3 2 2 4 2" xfId="24930" xr:uid="{4E84797C-8430-4D1C-B511-C77C15E547E3}"/>
    <cellStyle name="Comma 2 3 2 2 2 2 3 2 2 5" xfId="17250" xr:uid="{AD6142C3-1774-4BC2-BCA2-B7BD83016187}"/>
    <cellStyle name="Comma 2 3 2 2 2 2 3 2 3" xfId="2850" xr:uid="{6CC2C187-3F51-4D79-B5E0-0008618CB0EE}"/>
    <cellStyle name="Comma 2 3 2 2 2 2 3 2 3 2" xfId="6690" xr:uid="{2308B6E5-7DD5-4FC2-A285-03C939227061}"/>
    <cellStyle name="Comma 2 3 2 2 2 2 3 2 3 2 2" xfId="14370" xr:uid="{FF7781F8-66A6-440B-B6E2-7B59DB4252EC}"/>
    <cellStyle name="Comma 2 3 2 2 2 2 3 2 3 2 2 2" xfId="29730" xr:uid="{C593EBD2-7C10-4745-A182-0BB929C03381}"/>
    <cellStyle name="Comma 2 3 2 2 2 2 3 2 3 2 3" xfId="22050" xr:uid="{B82BD1E7-45F4-46B7-AF80-51F57639B344}"/>
    <cellStyle name="Comma 2 3 2 2 2 2 3 2 3 3" xfId="10530" xr:uid="{16CC58B5-C090-461E-B14B-ACA67B4F965C}"/>
    <cellStyle name="Comma 2 3 2 2 2 2 3 2 3 3 2" xfId="25890" xr:uid="{260841E9-1F48-45FA-B50A-8EAFA9F86B8C}"/>
    <cellStyle name="Comma 2 3 2 2 2 2 3 2 3 4" xfId="18210" xr:uid="{DF7A9878-CA99-4F89-8E0D-3E1378B29906}"/>
    <cellStyle name="Comma 2 3 2 2 2 2 3 2 4" xfId="4770" xr:uid="{A065547E-0F03-4639-B1B3-A098950E2CAC}"/>
    <cellStyle name="Comma 2 3 2 2 2 2 3 2 4 2" xfId="12450" xr:uid="{CD869514-86D2-4F41-A372-628BA6321AD8}"/>
    <cellStyle name="Comma 2 3 2 2 2 2 3 2 4 2 2" xfId="27810" xr:uid="{E995B2F1-08F7-4E93-82D7-745C78239679}"/>
    <cellStyle name="Comma 2 3 2 2 2 2 3 2 4 3" xfId="20130" xr:uid="{9BAD2BE1-3053-49A7-A599-D81842F5A39E}"/>
    <cellStyle name="Comma 2 3 2 2 2 2 3 2 5" xfId="8610" xr:uid="{9953EABF-EE8D-4234-B910-29E7D27B4AB2}"/>
    <cellStyle name="Comma 2 3 2 2 2 2 3 2 5 2" xfId="23970" xr:uid="{698C1849-6DD0-4EDC-825D-70ABC885D22E}"/>
    <cellStyle name="Comma 2 3 2 2 2 2 3 2 6" xfId="16290" xr:uid="{5B606BF9-3CD8-4D74-AF34-28D091D87F5A}"/>
    <cellStyle name="Comma 2 3 2 2 2 2 3 3" xfId="1410" xr:uid="{E50CBF54-743A-4309-87D1-1A97520B4493}"/>
    <cellStyle name="Comma 2 3 2 2 2 2 3 3 2" xfId="3330" xr:uid="{B994AC4D-ED8E-482F-A757-67042E05F814}"/>
    <cellStyle name="Comma 2 3 2 2 2 2 3 3 2 2" xfId="7170" xr:uid="{1A41D657-00B5-46FC-86FB-FC49701B5289}"/>
    <cellStyle name="Comma 2 3 2 2 2 2 3 3 2 2 2" xfId="14850" xr:uid="{BF0E3BD3-F4B2-4798-9735-AD8FC706DAB5}"/>
    <cellStyle name="Comma 2 3 2 2 2 2 3 3 2 2 2 2" xfId="30210" xr:uid="{9ABACD67-109B-47C5-97E0-806CE6D2F3B5}"/>
    <cellStyle name="Comma 2 3 2 2 2 2 3 3 2 2 3" xfId="22530" xr:uid="{2736EFD7-829B-47FA-88BF-8FE4F751E832}"/>
    <cellStyle name="Comma 2 3 2 2 2 2 3 3 2 3" xfId="11010" xr:uid="{37A2F263-1970-4BAA-93B8-6509A2B29165}"/>
    <cellStyle name="Comma 2 3 2 2 2 2 3 3 2 3 2" xfId="26370" xr:uid="{C4A6631C-258A-47FA-AF22-E3F336E692C1}"/>
    <cellStyle name="Comma 2 3 2 2 2 2 3 3 2 4" xfId="18690" xr:uid="{D2304BAB-085C-4B36-AF64-681B68559D8F}"/>
    <cellStyle name="Comma 2 3 2 2 2 2 3 3 3" xfId="5250" xr:uid="{DE4FFDEA-5BA2-44CC-BD28-40D0CE455DBD}"/>
    <cellStyle name="Comma 2 3 2 2 2 2 3 3 3 2" xfId="12930" xr:uid="{2ED28720-568D-46FF-A492-0495BC5B8603}"/>
    <cellStyle name="Comma 2 3 2 2 2 2 3 3 3 2 2" xfId="28290" xr:uid="{35855C70-32CA-4761-A4D8-5AE4609A7FB3}"/>
    <cellStyle name="Comma 2 3 2 2 2 2 3 3 3 3" xfId="20610" xr:uid="{C48E39D9-9120-40CB-94BA-69F55D9B86C9}"/>
    <cellStyle name="Comma 2 3 2 2 2 2 3 3 4" xfId="9090" xr:uid="{BA48192B-F3CA-41E8-BC68-B15726258223}"/>
    <cellStyle name="Comma 2 3 2 2 2 2 3 3 4 2" xfId="24450" xr:uid="{E1762FF4-6479-47B0-878D-D26A359B1F89}"/>
    <cellStyle name="Comma 2 3 2 2 2 2 3 3 5" xfId="16770" xr:uid="{9D33351B-DE37-4ED1-9C1C-2D9B3D19F90F}"/>
    <cellStyle name="Comma 2 3 2 2 2 2 3 4" xfId="2370" xr:uid="{10017046-2380-410B-A46E-8EC3CBA1A1B8}"/>
    <cellStyle name="Comma 2 3 2 2 2 2 3 4 2" xfId="6210" xr:uid="{2716620F-B951-47D5-A34A-A724478F57E8}"/>
    <cellStyle name="Comma 2 3 2 2 2 2 3 4 2 2" xfId="13890" xr:uid="{FE710865-C563-4FE6-8FCA-F0A73A145C19}"/>
    <cellStyle name="Comma 2 3 2 2 2 2 3 4 2 2 2" xfId="29250" xr:uid="{AD437CA9-6B8B-4FDB-92E4-F87B1A94BF8D}"/>
    <cellStyle name="Comma 2 3 2 2 2 2 3 4 2 3" xfId="21570" xr:uid="{FE734AFC-811F-48E0-BC80-83B0D5CE80EF}"/>
    <cellStyle name="Comma 2 3 2 2 2 2 3 4 3" xfId="10050" xr:uid="{FA268F68-BDFF-4F12-BF66-9A70AACAD0AB}"/>
    <cellStyle name="Comma 2 3 2 2 2 2 3 4 3 2" xfId="25410" xr:uid="{13CBE9B6-120A-47D8-A4B5-6586656511A0}"/>
    <cellStyle name="Comma 2 3 2 2 2 2 3 4 4" xfId="17730" xr:uid="{51A8C5D3-8829-4815-BD2A-519042FDD758}"/>
    <cellStyle name="Comma 2 3 2 2 2 2 3 5" xfId="4290" xr:uid="{A8265CBA-CA3A-4D36-9463-F5432CFB7380}"/>
    <cellStyle name="Comma 2 3 2 2 2 2 3 5 2" xfId="11970" xr:uid="{594F4CF8-0765-4F3C-ABBC-1CE1D8FC3683}"/>
    <cellStyle name="Comma 2 3 2 2 2 2 3 5 2 2" xfId="27330" xr:uid="{A0980AF9-1216-4EDC-9D76-512DBD06F965}"/>
    <cellStyle name="Comma 2 3 2 2 2 2 3 5 3" xfId="19650" xr:uid="{D951BE55-291C-48C0-87D2-B9F436224520}"/>
    <cellStyle name="Comma 2 3 2 2 2 2 3 6" xfId="8130" xr:uid="{0F5182CC-39D6-462B-808C-E2BAA08DFA1E}"/>
    <cellStyle name="Comma 2 3 2 2 2 2 3 6 2" xfId="23490" xr:uid="{2083FD19-B19E-4B53-8916-5329F9B91471}"/>
    <cellStyle name="Comma 2 3 2 2 2 2 3 7" xfId="15810" xr:uid="{754318CD-CBC2-474E-BBA6-0CFF7005FD76}"/>
    <cellStyle name="Comma 2 3 2 2 2 2 4" xfId="690" xr:uid="{FF35FFBF-ACB4-4BED-99CF-65AC582209C4}"/>
    <cellStyle name="Comma 2 3 2 2 2 2 4 2" xfId="1650" xr:uid="{38856D76-C6C0-4C0D-9023-F6043CE63273}"/>
    <cellStyle name="Comma 2 3 2 2 2 2 4 2 2" xfId="3570" xr:uid="{8BA755B4-FDA8-46DA-B019-CA19292D087A}"/>
    <cellStyle name="Comma 2 3 2 2 2 2 4 2 2 2" xfId="7410" xr:uid="{4E70FE90-FD77-47F4-80E4-A0D9DDAAB013}"/>
    <cellStyle name="Comma 2 3 2 2 2 2 4 2 2 2 2" xfId="15090" xr:uid="{2234717A-CEF4-4A56-8E04-6DCF8E32F55F}"/>
    <cellStyle name="Comma 2 3 2 2 2 2 4 2 2 2 2 2" xfId="30450" xr:uid="{AD6DC5D4-1DA6-425F-9AB8-F81FE1ECBD4D}"/>
    <cellStyle name="Comma 2 3 2 2 2 2 4 2 2 2 3" xfId="22770" xr:uid="{79E4E296-5387-4AFE-ABEB-FD270CD6BAF4}"/>
    <cellStyle name="Comma 2 3 2 2 2 2 4 2 2 3" xfId="11250" xr:uid="{0E274F10-5907-4EB8-A987-FFDE724D53A1}"/>
    <cellStyle name="Comma 2 3 2 2 2 2 4 2 2 3 2" xfId="26610" xr:uid="{B8E0E7B5-0CF1-4192-9286-17DE75D6A1DE}"/>
    <cellStyle name="Comma 2 3 2 2 2 2 4 2 2 4" xfId="18930" xr:uid="{7815858C-F4B2-4C25-950C-C9208E3A7CF5}"/>
    <cellStyle name="Comma 2 3 2 2 2 2 4 2 3" xfId="5490" xr:uid="{2047E13A-3ED0-4FF4-9E01-412CF8E998FB}"/>
    <cellStyle name="Comma 2 3 2 2 2 2 4 2 3 2" xfId="13170" xr:uid="{8E5EE8DC-5AAB-4116-B3C9-3E87636B93BE}"/>
    <cellStyle name="Comma 2 3 2 2 2 2 4 2 3 2 2" xfId="28530" xr:uid="{F2E63184-56B3-4D54-A867-B0A03871383B}"/>
    <cellStyle name="Comma 2 3 2 2 2 2 4 2 3 3" xfId="20850" xr:uid="{2C4DCDEB-E52F-473E-9152-820E0F48FBC1}"/>
    <cellStyle name="Comma 2 3 2 2 2 2 4 2 4" xfId="9330" xr:uid="{756F8FBF-BD27-474E-B86F-80EB77B4DF6C}"/>
    <cellStyle name="Comma 2 3 2 2 2 2 4 2 4 2" xfId="24690" xr:uid="{D623212D-0592-4581-B54F-AC0248F83C52}"/>
    <cellStyle name="Comma 2 3 2 2 2 2 4 2 5" xfId="17010" xr:uid="{E69844D1-95DC-4DEB-B7A5-E543ABB52610}"/>
    <cellStyle name="Comma 2 3 2 2 2 2 4 3" xfId="2610" xr:uid="{3D723AC0-273A-4D09-83CC-79B2337C4D2E}"/>
    <cellStyle name="Comma 2 3 2 2 2 2 4 3 2" xfId="6450" xr:uid="{6114B9F2-A2D0-4A4D-9986-E40B5990CA13}"/>
    <cellStyle name="Comma 2 3 2 2 2 2 4 3 2 2" xfId="14130" xr:uid="{F685ABA1-E220-49DD-BACC-418AA0CE7F7D}"/>
    <cellStyle name="Comma 2 3 2 2 2 2 4 3 2 2 2" xfId="29490" xr:uid="{3C4181FD-D507-4105-9C4C-DDA8816365F9}"/>
    <cellStyle name="Comma 2 3 2 2 2 2 4 3 2 3" xfId="21810" xr:uid="{A11A717A-7149-4124-A29A-9C681069FAAF}"/>
    <cellStyle name="Comma 2 3 2 2 2 2 4 3 3" xfId="10290" xr:uid="{04955933-CAB4-408F-BE96-F31F6509B0B6}"/>
    <cellStyle name="Comma 2 3 2 2 2 2 4 3 3 2" xfId="25650" xr:uid="{AFB6BF3D-774A-47F7-A1A8-C3E9496CB91E}"/>
    <cellStyle name="Comma 2 3 2 2 2 2 4 3 4" xfId="17970" xr:uid="{A0BF8CCB-D2D1-4073-85B3-62203AE8A0F2}"/>
    <cellStyle name="Comma 2 3 2 2 2 2 4 4" xfId="4530" xr:uid="{F6922FEB-65FB-445D-8456-8457DE028069}"/>
    <cellStyle name="Comma 2 3 2 2 2 2 4 4 2" xfId="12210" xr:uid="{C85C9116-AB85-4625-B15E-BA409A1EB295}"/>
    <cellStyle name="Comma 2 3 2 2 2 2 4 4 2 2" xfId="27570" xr:uid="{F18F6AC1-8186-4BB8-A542-5B9E863356D9}"/>
    <cellStyle name="Comma 2 3 2 2 2 2 4 4 3" xfId="19890" xr:uid="{1B81E683-A9AA-4B08-BF71-CB034B192CF3}"/>
    <cellStyle name="Comma 2 3 2 2 2 2 4 5" xfId="8370" xr:uid="{7A03E94F-5572-49CC-8578-C070DC69544B}"/>
    <cellStyle name="Comma 2 3 2 2 2 2 4 5 2" xfId="23730" xr:uid="{5BF83C3D-7FAA-4028-A3DD-522706C191D1}"/>
    <cellStyle name="Comma 2 3 2 2 2 2 4 6" xfId="16050" xr:uid="{7232B07E-C8F0-47C0-8BCB-9DB293732168}"/>
    <cellStyle name="Comma 2 3 2 2 2 2 5" xfId="1170" xr:uid="{A14D784A-BC5D-4096-B52C-9882232649CB}"/>
    <cellStyle name="Comma 2 3 2 2 2 2 5 2" xfId="3090" xr:uid="{67D81930-3B1D-4291-8BC5-804F9DBDF414}"/>
    <cellStyle name="Comma 2 3 2 2 2 2 5 2 2" xfId="6930" xr:uid="{3904BA74-1859-4BA5-9D27-6A0D9467C8C0}"/>
    <cellStyle name="Comma 2 3 2 2 2 2 5 2 2 2" xfId="14610" xr:uid="{EED8EA68-AAF7-4FDE-8F13-C232625FE803}"/>
    <cellStyle name="Comma 2 3 2 2 2 2 5 2 2 2 2" xfId="29970" xr:uid="{1F497A5A-AEDA-4E0A-AEE5-FE971DED64B3}"/>
    <cellStyle name="Comma 2 3 2 2 2 2 5 2 2 3" xfId="22290" xr:uid="{BF5E0AE2-69C3-42C2-B145-801F387A26CD}"/>
    <cellStyle name="Comma 2 3 2 2 2 2 5 2 3" xfId="10770" xr:uid="{C6B49DAA-5E83-4968-8C35-47B8D2C393B2}"/>
    <cellStyle name="Comma 2 3 2 2 2 2 5 2 3 2" xfId="26130" xr:uid="{07DE64AF-E8B5-4369-AC9D-2FBB25148A08}"/>
    <cellStyle name="Comma 2 3 2 2 2 2 5 2 4" xfId="18450" xr:uid="{6A65B007-1F7B-4670-93FC-537CF3B8F521}"/>
    <cellStyle name="Comma 2 3 2 2 2 2 5 3" xfId="5010" xr:uid="{1FDF9688-9B7C-46AE-9872-4438B0BED275}"/>
    <cellStyle name="Comma 2 3 2 2 2 2 5 3 2" xfId="12690" xr:uid="{50E1D8ED-6217-44B2-AA5A-44CFC8BF6934}"/>
    <cellStyle name="Comma 2 3 2 2 2 2 5 3 2 2" xfId="28050" xr:uid="{F896F584-6733-4F41-A64B-05FA73EAD0DF}"/>
    <cellStyle name="Comma 2 3 2 2 2 2 5 3 3" xfId="20370" xr:uid="{B58BA9F2-8BF5-4ABF-B836-DCC0D1DA37D0}"/>
    <cellStyle name="Comma 2 3 2 2 2 2 5 4" xfId="8850" xr:uid="{ED2B6992-2CA0-47F6-8BB3-BFF5EA35BC27}"/>
    <cellStyle name="Comma 2 3 2 2 2 2 5 4 2" xfId="24210" xr:uid="{2FBFCC27-4952-41CF-9330-281A2DDEEE8A}"/>
    <cellStyle name="Comma 2 3 2 2 2 2 5 5" xfId="16530" xr:uid="{EDBE6F32-DC87-4CEF-BF19-704C2E273460}"/>
    <cellStyle name="Comma 2 3 2 2 2 2 6" xfId="2130" xr:uid="{1297D5AA-3858-41CD-A0D4-3A0526470989}"/>
    <cellStyle name="Comma 2 3 2 2 2 2 6 2" xfId="5970" xr:uid="{CE239776-0C26-4346-9729-FBE117112A3B}"/>
    <cellStyle name="Comma 2 3 2 2 2 2 6 2 2" xfId="13650" xr:uid="{C93DA2BC-5F16-4A2D-9C03-CE7A155F9391}"/>
    <cellStyle name="Comma 2 3 2 2 2 2 6 2 2 2" xfId="29010" xr:uid="{16A7D3DF-FF02-41EB-923D-51E2DBCFF3EC}"/>
    <cellStyle name="Comma 2 3 2 2 2 2 6 2 3" xfId="21330" xr:uid="{8C45C433-77B0-4F12-B457-BCD0526C6370}"/>
    <cellStyle name="Comma 2 3 2 2 2 2 6 3" xfId="9810" xr:uid="{EB61FD90-F2A7-45E3-A2FE-E06B1181CDBF}"/>
    <cellStyle name="Comma 2 3 2 2 2 2 6 3 2" xfId="25170" xr:uid="{A84BAEF7-027F-4E50-A8A0-7BE1EF1C4A5D}"/>
    <cellStyle name="Comma 2 3 2 2 2 2 6 4" xfId="17490" xr:uid="{D3313EB8-F701-430F-AE43-4EA51559029C}"/>
    <cellStyle name="Comma 2 3 2 2 2 2 7" xfId="4050" xr:uid="{4A8AC07F-305D-42C0-B8C1-989C77F1B15F}"/>
    <cellStyle name="Comma 2 3 2 2 2 2 7 2" xfId="11730" xr:uid="{8971FB23-861A-42ED-AB34-9196B89D8310}"/>
    <cellStyle name="Comma 2 3 2 2 2 2 7 2 2" xfId="27090" xr:uid="{ECA11CBB-9D31-486A-AF6B-DB7D259F4512}"/>
    <cellStyle name="Comma 2 3 2 2 2 2 7 3" xfId="19410" xr:uid="{7B11277B-47C2-4B7C-B6B6-E5810400313B}"/>
    <cellStyle name="Comma 2 3 2 2 2 2 8" xfId="7890" xr:uid="{6C89F81D-2FB5-407C-806A-646B05D98F66}"/>
    <cellStyle name="Comma 2 3 2 2 2 2 8 2" xfId="23250" xr:uid="{41C0AD05-D517-4E51-B3AD-785D2A7A9D3A}"/>
    <cellStyle name="Comma 2 3 2 2 2 2 9" xfId="15570" xr:uid="{1B9E56E4-12EA-4EAC-AD67-CE3F73F0BD8F}"/>
    <cellStyle name="Comma 2 3 2 2 2 3" xfId="270" xr:uid="{868C543F-9E3D-48EA-9A69-DD56B39BA1EC}"/>
    <cellStyle name="Comma 2 3 2 2 2 3 2" xfId="510" xr:uid="{88394CA8-9C65-4C79-823E-1F458FB99B13}"/>
    <cellStyle name="Comma 2 3 2 2 2 3 2 2" xfId="990" xr:uid="{86ECE638-EF10-4FC4-8633-4042D0602577}"/>
    <cellStyle name="Comma 2 3 2 2 2 3 2 2 2" xfId="1950" xr:uid="{C82E9E55-8AE0-4655-B765-CAA2F58BA399}"/>
    <cellStyle name="Comma 2 3 2 2 2 3 2 2 2 2" xfId="3870" xr:uid="{67C2B686-B3A1-4103-A612-0780361B9D4B}"/>
    <cellStyle name="Comma 2 3 2 2 2 3 2 2 2 2 2" xfId="7710" xr:uid="{041EFEEC-0C16-44EB-82F3-C565FE7C5090}"/>
    <cellStyle name="Comma 2 3 2 2 2 3 2 2 2 2 2 2" xfId="15390" xr:uid="{414E668C-155A-4978-AD6B-CF47BE5F44E5}"/>
    <cellStyle name="Comma 2 3 2 2 2 3 2 2 2 2 2 2 2" xfId="30750" xr:uid="{C97F3961-9E35-4E9C-B784-3A49A28F062E}"/>
    <cellStyle name="Comma 2 3 2 2 2 3 2 2 2 2 2 3" xfId="23070" xr:uid="{CF24E725-8AD8-4405-A798-F06A9197AF85}"/>
    <cellStyle name="Comma 2 3 2 2 2 3 2 2 2 2 3" xfId="11550" xr:uid="{F035E623-7C6C-41E9-8948-15AD263F5923}"/>
    <cellStyle name="Comma 2 3 2 2 2 3 2 2 2 2 3 2" xfId="26910" xr:uid="{25B17E01-7CD5-4633-A549-A05A4AA2BAFB}"/>
    <cellStyle name="Comma 2 3 2 2 2 3 2 2 2 2 4" xfId="19230" xr:uid="{D2A2496A-8F65-4616-B2D4-AB408E48658F}"/>
    <cellStyle name="Comma 2 3 2 2 2 3 2 2 2 3" xfId="5790" xr:uid="{CB0EE18B-5719-48F2-AC06-03A9C7B118BA}"/>
    <cellStyle name="Comma 2 3 2 2 2 3 2 2 2 3 2" xfId="13470" xr:uid="{545C0303-0217-40B8-984B-9701DAE1A8B6}"/>
    <cellStyle name="Comma 2 3 2 2 2 3 2 2 2 3 2 2" xfId="28830" xr:uid="{3EA261C8-C054-4CAE-890F-BF68F44D39E8}"/>
    <cellStyle name="Comma 2 3 2 2 2 3 2 2 2 3 3" xfId="21150" xr:uid="{D531CA8C-EFB7-4C6E-95E1-50110E82C4F4}"/>
    <cellStyle name="Comma 2 3 2 2 2 3 2 2 2 4" xfId="9630" xr:uid="{C79AB7ED-88DB-492C-BE6B-2604D21E332B}"/>
    <cellStyle name="Comma 2 3 2 2 2 3 2 2 2 4 2" xfId="24990" xr:uid="{A1768F01-8A74-445F-A189-D8B93769B381}"/>
    <cellStyle name="Comma 2 3 2 2 2 3 2 2 2 5" xfId="17310" xr:uid="{8D1ED34F-FA61-4766-8B70-FBD93F4B717E}"/>
    <cellStyle name="Comma 2 3 2 2 2 3 2 2 3" xfId="2910" xr:uid="{5A956B30-8704-4680-86F1-664D8E773EA6}"/>
    <cellStyle name="Comma 2 3 2 2 2 3 2 2 3 2" xfId="6750" xr:uid="{6042CBE1-F27A-492A-8E02-D9E1D4F785AF}"/>
    <cellStyle name="Comma 2 3 2 2 2 3 2 2 3 2 2" xfId="14430" xr:uid="{A306F3A7-90BC-4B52-A840-287CA60BCB28}"/>
    <cellStyle name="Comma 2 3 2 2 2 3 2 2 3 2 2 2" xfId="29790" xr:uid="{309423CC-9A60-4CCC-A1EB-BEB0310F3D85}"/>
    <cellStyle name="Comma 2 3 2 2 2 3 2 2 3 2 3" xfId="22110" xr:uid="{7AD36312-9899-4A78-9375-80560492F864}"/>
    <cellStyle name="Comma 2 3 2 2 2 3 2 2 3 3" xfId="10590" xr:uid="{F73022A6-8B1C-4AD5-BDC9-25919FF2ACE0}"/>
    <cellStyle name="Comma 2 3 2 2 2 3 2 2 3 3 2" xfId="25950" xr:uid="{DA50C701-FCC8-4CAD-96F4-EA5809D03F6F}"/>
    <cellStyle name="Comma 2 3 2 2 2 3 2 2 3 4" xfId="18270" xr:uid="{89773092-3D75-4883-B239-92C8EF22C8FC}"/>
    <cellStyle name="Comma 2 3 2 2 2 3 2 2 4" xfId="4830" xr:uid="{F3B61427-5C4C-4E16-8E77-AB4BC11365CB}"/>
    <cellStyle name="Comma 2 3 2 2 2 3 2 2 4 2" xfId="12510" xr:uid="{A03CD138-C7F8-4E05-B7EB-99BEBCBC5812}"/>
    <cellStyle name="Comma 2 3 2 2 2 3 2 2 4 2 2" xfId="27870" xr:uid="{19A6E7D7-E606-4293-B895-DB2FF61E20D3}"/>
    <cellStyle name="Comma 2 3 2 2 2 3 2 2 4 3" xfId="20190" xr:uid="{F60615C0-4A37-4728-A8C6-1B63D2C2BE0C}"/>
    <cellStyle name="Comma 2 3 2 2 2 3 2 2 5" xfId="8670" xr:uid="{AB617BED-3E6A-44CB-8B18-76A4CF563257}"/>
    <cellStyle name="Comma 2 3 2 2 2 3 2 2 5 2" xfId="24030" xr:uid="{7C63C15A-2858-4471-AB5F-951EC4C7D947}"/>
    <cellStyle name="Comma 2 3 2 2 2 3 2 2 6" xfId="16350" xr:uid="{D320BF10-6CD8-4C3D-B7B9-C75D63FFF695}"/>
    <cellStyle name="Comma 2 3 2 2 2 3 2 3" xfId="1470" xr:uid="{0267B42E-43D6-48FA-B07C-D452517BEA3B}"/>
    <cellStyle name="Comma 2 3 2 2 2 3 2 3 2" xfId="3390" xr:uid="{002C0C11-8C07-43D7-B06D-9920F673F74E}"/>
    <cellStyle name="Comma 2 3 2 2 2 3 2 3 2 2" xfId="7230" xr:uid="{435CDE18-90A1-4A4C-9C60-23F4A5CD9762}"/>
    <cellStyle name="Comma 2 3 2 2 2 3 2 3 2 2 2" xfId="14910" xr:uid="{91DF1708-21E7-4364-909C-04350134CBE0}"/>
    <cellStyle name="Comma 2 3 2 2 2 3 2 3 2 2 2 2" xfId="30270" xr:uid="{9ED153D5-4D22-42F5-BA47-2AB67F184185}"/>
    <cellStyle name="Comma 2 3 2 2 2 3 2 3 2 2 3" xfId="22590" xr:uid="{76A1FC4F-7C17-41CA-B052-8601E13FDDE2}"/>
    <cellStyle name="Comma 2 3 2 2 2 3 2 3 2 3" xfId="11070" xr:uid="{FF0CAA4E-FE03-498E-8731-35E475BDC5E8}"/>
    <cellStyle name="Comma 2 3 2 2 2 3 2 3 2 3 2" xfId="26430" xr:uid="{2C40ED06-3179-44B7-80A7-126DD116B011}"/>
    <cellStyle name="Comma 2 3 2 2 2 3 2 3 2 4" xfId="18750" xr:uid="{520E4118-ACE4-421C-A3D5-54D8F2F8C099}"/>
    <cellStyle name="Comma 2 3 2 2 2 3 2 3 3" xfId="5310" xr:uid="{C8112696-9323-4503-8AC7-0B411F1A13AB}"/>
    <cellStyle name="Comma 2 3 2 2 2 3 2 3 3 2" xfId="12990" xr:uid="{20EE9CA6-3A78-48C1-8594-95252843831F}"/>
    <cellStyle name="Comma 2 3 2 2 2 3 2 3 3 2 2" xfId="28350" xr:uid="{6D8E4FCB-6CDA-4BF5-8DEF-47C53BD2991F}"/>
    <cellStyle name="Comma 2 3 2 2 2 3 2 3 3 3" xfId="20670" xr:uid="{1D4C7091-A522-4230-B9C1-16FF9F72317E}"/>
    <cellStyle name="Comma 2 3 2 2 2 3 2 3 4" xfId="9150" xr:uid="{5FFC4D90-3E2A-4FD6-AF7C-6F1BA4B7CDB5}"/>
    <cellStyle name="Comma 2 3 2 2 2 3 2 3 4 2" xfId="24510" xr:uid="{6B8177D2-C3AE-4002-B7A9-F61F0EB20183}"/>
    <cellStyle name="Comma 2 3 2 2 2 3 2 3 5" xfId="16830" xr:uid="{F2FF2112-A6CA-4DB3-AC54-5406D1E15DAA}"/>
    <cellStyle name="Comma 2 3 2 2 2 3 2 4" xfId="2430" xr:uid="{565757CE-D16B-4E68-BCCB-7FC72C5F96DC}"/>
    <cellStyle name="Comma 2 3 2 2 2 3 2 4 2" xfId="6270" xr:uid="{1D7BCD9C-DDD8-443A-B85C-F4BD742F1398}"/>
    <cellStyle name="Comma 2 3 2 2 2 3 2 4 2 2" xfId="13950" xr:uid="{6D4C42A7-18AC-4107-A1CB-B450E8D73290}"/>
    <cellStyle name="Comma 2 3 2 2 2 3 2 4 2 2 2" xfId="29310" xr:uid="{854AF12C-A101-495F-A784-0364A5F5F0C1}"/>
    <cellStyle name="Comma 2 3 2 2 2 3 2 4 2 3" xfId="21630" xr:uid="{3828D0D1-E77C-4C3E-8F6A-DB47492CF9E6}"/>
    <cellStyle name="Comma 2 3 2 2 2 3 2 4 3" xfId="10110" xr:uid="{6500C2B0-7832-4FE4-9BF2-5CCFB0AA0743}"/>
    <cellStyle name="Comma 2 3 2 2 2 3 2 4 3 2" xfId="25470" xr:uid="{69B16395-AD40-4E9F-A02F-5C4F026B8E3F}"/>
    <cellStyle name="Comma 2 3 2 2 2 3 2 4 4" xfId="17790" xr:uid="{5A8FC4DD-5B5F-4E8B-AD05-78D578060275}"/>
    <cellStyle name="Comma 2 3 2 2 2 3 2 5" xfId="4350" xr:uid="{8B3C02B1-3DDE-4F72-8C5C-DB5DDF193A2F}"/>
    <cellStyle name="Comma 2 3 2 2 2 3 2 5 2" xfId="12030" xr:uid="{EEF0602C-D0B9-4AF9-8399-6A1167E5757C}"/>
    <cellStyle name="Comma 2 3 2 2 2 3 2 5 2 2" xfId="27390" xr:uid="{5552ABCF-8648-481E-9121-56336033D5CA}"/>
    <cellStyle name="Comma 2 3 2 2 2 3 2 5 3" xfId="19710" xr:uid="{530C2177-0640-43C9-927F-65B39BED4C1E}"/>
    <cellStyle name="Comma 2 3 2 2 2 3 2 6" xfId="8190" xr:uid="{43FDD8B5-5EDB-46A8-92AB-810DF3776155}"/>
    <cellStyle name="Comma 2 3 2 2 2 3 2 6 2" xfId="23550" xr:uid="{3550767F-61E9-4F9A-8889-58AA462BF28C}"/>
    <cellStyle name="Comma 2 3 2 2 2 3 2 7" xfId="15870" xr:uid="{480F3531-FB13-484E-8933-E3854B77C7A5}"/>
    <cellStyle name="Comma 2 3 2 2 2 3 3" xfId="750" xr:uid="{7FFE0C94-1729-4520-B97F-C9E0A665505C}"/>
    <cellStyle name="Comma 2 3 2 2 2 3 3 2" xfId="1710" xr:uid="{98453FAF-FCAE-49CA-8AE6-4CAEB4B3C79A}"/>
    <cellStyle name="Comma 2 3 2 2 2 3 3 2 2" xfId="3630" xr:uid="{15BAD8D2-8854-4A72-AF63-72F646822857}"/>
    <cellStyle name="Comma 2 3 2 2 2 3 3 2 2 2" xfId="7470" xr:uid="{38E258B3-228C-4043-8855-EDE3AD398C1D}"/>
    <cellStyle name="Comma 2 3 2 2 2 3 3 2 2 2 2" xfId="15150" xr:uid="{8A2F56FC-4310-4C80-9277-8A422FD06EA1}"/>
    <cellStyle name="Comma 2 3 2 2 2 3 3 2 2 2 2 2" xfId="30510" xr:uid="{157EC261-0FF6-4220-B4A5-99CC67078B12}"/>
    <cellStyle name="Comma 2 3 2 2 2 3 3 2 2 2 3" xfId="22830" xr:uid="{E3842D96-E440-474B-B400-E7B30F7EC74D}"/>
    <cellStyle name="Comma 2 3 2 2 2 3 3 2 2 3" xfId="11310" xr:uid="{7E44F8FD-75B9-4C97-A1E5-443E352AC9C8}"/>
    <cellStyle name="Comma 2 3 2 2 2 3 3 2 2 3 2" xfId="26670" xr:uid="{DF3BFD00-71B3-410F-B3E4-1ED95700071E}"/>
    <cellStyle name="Comma 2 3 2 2 2 3 3 2 2 4" xfId="18990" xr:uid="{10722AB7-72D8-4137-9A67-32E9D471E7A9}"/>
    <cellStyle name="Comma 2 3 2 2 2 3 3 2 3" xfId="5550" xr:uid="{0CE8909D-7AA3-4643-8074-8D85D9C7C5ED}"/>
    <cellStyle name="Comma 2 3 2 2 2 3 3 2 3 2" xfId="13230" xr:uid="{BB5D7A5A-0504-4F56-BA93-B44C6BB57E67}"/>
    <cellStyle name="Comma 2 3 2 2 2 3 3 2 3 2 2" xfId="28590" xr:uid="{EE56E5F5-EF72-404F-87E1-324E8B8A1638}"/>
    <cellStyle name="Comma 2 3 2 2 2 3 3 2 3 3" xfId="20910" xr:uid="{FE189EB6-1AA3-40B9-9543-17D1A54525BD}"/>
    <cellStyle name="Comma 2 3 2 2 2 3 3 2 4" xfId="9390" xr:uid="{4F1AA517-BAB5-493B-B82B-2F0690354019}"/>
    <cellStyle name="Comma 2 3 2 2 2 3 3 2 4 2" xfId="24750" xr:uid="{508844E3-6B88-4405-BBF0-0F6C972E1693}"/>
    <cellStyle name="Comma 2 3 2 2 2 3 3 2 5" xfId="17070" xr:uid="{8F091213-5348-4D56-8E04-6ED54BC16357}"/>
    <cellStyle name="Comma 2 3 2 2 2 3 3 3" xfId="2670" xr:uid="{6403EA1F-6414-43D6-A13A-D9053258F73E}"/>
    <cellStyle name="Comma 2 3 2 2 2 3 3 3 2" xfId="6510" xr:uid="{3C2651DA-80D1-45CE-A574-30E0A6607D43}"/>
    <cellStyle name="Comma 2 3 2 2 2 3 3 3 2 2" xfId="14190" xr:uid="{DF963E6D-2262-4ADF-BF76-75DB36751F2B}"/>
    <cellStyle name="Comma 2 3 2 2 2 3 3 3 2 2 2" xfId="29550" xr:uid="{231CA4AA-8E54-44F3-B906-E601BEC736CC}"/>
    <cellStyle name="Comma 2 3 2 2 2 3 3 3 2 3" xfId="21870" xr:uid="{0E9FE3BB-A20D-4C81-9C2E-4D7C5456500F}"/>
    <cellStyle name="Comma 2 3 2 2 2 3 3 3 3" xfId="10350" xr:uid="{1DC17D4A-038B-4D16-A7E8-701CDAC78097}"/>
    <cellStyle name="Comma 2 3 2 2 2 3 3 3 3 2" xfId="25710" xr:uid="{086E9753-82AE-47AB-804C-4B9F69AD941D}"/>
    <cellStyle name="Comma 2 3 2 2 2 3 3 3 4" xfId="18030" xr:uid="{883D6FA7-1AA9-4174-BA2E-B21BC16DBA34}"/>
    <cellStyle name="Comma 2 3 2 2 2 3 3 4" xfId="4590" xr:uid="{7F20ECF8-B5A2-4EE4-8A14-697B415FD6E8}"/>
    <cellStyle name="Comma 2 3 2 2 2 3 3 4 2" xfId="12270" xr:uid="{277CF88F-F1BA-4471-A643-E459D657FDCC}"/>
    <cellStyle name="Comma 2 3 2 2 2 3 3 4 2 2" xfId="27630" xr:uid="{440BA64B-476F-4861-8582-6FE45EE821F0}"/>
    <cellStyle name="Comma 2 3 2 2 2 3 3 4 3" xfId="19950" xr:uid="{FF6B2ED4-C267-493C-85AF-833D0372D4F7}"/>
    <cellStyle name="Comma 2 3 2 2 2 3 3 5" xfId="8430" xr:uid="{2C2912F6-5CD5-4E50-AC9E-16C0EA94A6B8}"/>
    <cellStyle name="Comma 2 3 2 2 2 3 3 5 2" xfId="23790" xr:uid="{504D7420-F8CF-41CC-B8F4-350728243647}"/>
    <cellStyle name="Comma 2 3 2 2 2 3 3 6" xfId="16110" xr:uid="{464BCF8C-B17C-4DD0-AD4C-DF04702F4E56}"/>
    <cellStyle name="Comma 2 3 2 2 2 3 4" xfId="1230" xr:uid="{3F8AA686-6C4E-4BAC-B7D8-23DEEE40ECF7}"/>
    <cellStyle name="Comma 2 3 2 2 2 3 4 2" xfId="3150" xr:uid="{CDB9C465-8F1D-4624-9EAF-7403A6A69147}"/>
    <cellStyle name="Comma 2 3 2 2 2 3 4 2 2" xfId="6990" xr:uid="{AB4A2BD6-94F9-43FF-9A14-F3936EFBE8AE}"/>
    <cellStyle name="Comma 2 3 2 2 2 3 4 2 2 2" xfId="14670" xr:uid="{88AB4ACE-14E4-4401-97A9-618F734C41BA}"/>
    <cellStyle name="Comma 2 3 2 2 2 3 4 2 2 2 2" xfId="30030" xr:uid="{725A88B6-E175-419D-8FDE-A0D070A17B39}"/>
    <cellStyle name="Comma 2 3 2 2 2 3 4 2 2 3" xfId="22350" xr:uid="{2CD5573E-0672-40E7-BFB3-93D993C4CACA}"/>
    <cellStyle name="Comma 2 3 2 2 2 3 4 2 3" xfId="10830" xr:uid="{1F474AB1-7813-4460-9FC1-FD7B6A051493}"/>
    <cellStyle name="Comma 2 3 2 2 2 3 4 2 3 2" xfId="26190" xr:uid="{5BE770AD-E702-4539-BB25-67B4B5C86457}"/>
    <cellStyle name="Comma 2 3 2 2 2 3 4 2 4" xfId="18510" xr:uid="{745FC465-85CC-4A34-997F-0F99CA8B4D11}"/>
    <cellStyle name="Comma 2 3 2 2 2 3 4 3" xfId="5070" xr:uid="{B9584F02-7A57-4581-B2F5-235868DECD1F}"/>
    <cellStyle name="Comma 2 3 2 2 2 3 4 3 2" xfId="12750" xr:uid="{749B7874-55DF-43DB-BA17-FD3C03A4500B}"/>
    <cellStyle name="Comma 2 3 2 2 2 3 4 3 2 2" xfId="28110" xr:uid="{3B5A287C-8DF3-4A5F-85BD-F9300E292086}"/>
    <cellStyle name="Comma 2 3 2 2 2 3 4 3 3" xfId="20430" xr:uid="{0B1FB5EB-2F2D-400D-8E10-6875E860B994}"/>
    <cellStyle name="Comma 2 3 2 2 2 3 4 4" xfId="8910" xr:uid="{DD1DD982-9DF3-46B3-9933-8AF5802080C1}"/>
    <cellStyle name="Comma 2 3 2 2 2 3 4 4 2" xfId="24270" xr:uid="{5C52530F-BB8C-425D-B722-7776F7BE2B8D}"/>
    <cellStyle name="Comma 2 3 2 2 2 3 4 5" xfId="16590" xr:uid="{141AB718-2CC6-4CA3-B044-B853826C5B3F}"/>
    <cellStyle name="Comma 2 3 2 2 2 3 5" xfId="2190" xr:uid="{78A32A7A-AF98-4070-A11B-301D17E6F67D}"/>
    <cellStyle name="Comma 2 3 2 2 2 3 5 2" xfId="6030" xr:uid="{8FCBF0B6-84AC-4BF3-83A9-97996BD04C9D}"/>
    <cellStyle name="Comma 2 3 2 2 2 3 5 2 2" xfId="13710" xr:uid="{6805B0A9-CC1E-4ABA-8199-84934DFCFB39}"/>
    <cellStyle name="Comma 2 3 2 2 2 3 5 2 2 2" xfId="29070" xr:uid="{F3E4B946-4EDB-4C01-81D7-446CCF02785C}"/>
    <cellStyle name="Comma 2 3 2 2 2 3 5 2 3" xfId="21390" xr:uid="{1FA80CCC-13F6-47C0-95F1-068630A7C025}"/>
    <cellStyle name="Comma 2 3 2 2 2 3 5 3" xfId="9870" xr:uid="{4EE6A1E1-7648-4E59-B323-554AD259B5E0}"/>
    <cellStyle name="Comma 2 3 2 2 2 3 5 3 2" xfId="25230" xr:uid="{3AFEE0BD-0FC9-4D76-9A87-4F840AA1EFFE}"/>
    <cellStyle name="Comma 2 3 2 2 2 3 5 4" xfId="17550" xr:uid="{ADECB8CC-C771-4216-B7F4-46C4770E00F5}"/>
    <cellStyle name="Comma 2 3 2 2 2 3 6" xfId="4110" xr:uid="{0F5485F0-ED46-4068-A9F7-45045A86DA84}"/>
    <cellStyle name="Comma 2 3 2 2 2 3 6 2" xfId="11790" xr:uid="{442BC95C-FB02-484B-BA65-496BD317A2FA}"/>
    <cellStyle name="Comma 2 3 2 2 2 3 6 2 2" xfId="27150" xr:uid="{203DC0A2-E73C-423C-BDAB-B1C068B0E171}"/>
    <cellStyle name="Comma 2 3 2 2 2 3 6 3" xfId="19470" xr:uid="{C8AE0D86-18BD-4BDA-AF3C-F9F11B2E8CE0}"/>
    <cellStyle name="Comma 2 3 2 2 2 3 7" xfId="7950" xr:uid="{D2384851-2D35-405E-A165-756983D1F0ED}"/>
    <cellStyle name="Comma 2 3 2 2 2 3 7 2" xfId="23310" xr:uid="{C099BAE3-8C86-4A27-844F-21BC8A89EF8D}"/>
    <cellStyle name="Comma 2 3 2 2 2 3 8" xfId="15630" xr:uid="{DA0B1408-2252-43BD-85C0-C47480A0A173}"/>
    <cellStyle name="Comma 2 3 2 2 2 4" xfId="390" xr:uid="{3AF2EC0B-0D12-4284-8A6D-6EF7A13B4042}"/>
    <cellStyle name="Comma 2 3 2 2 2 4 2" xfId="870" xr:uid="{2EB9C9EE-DF9F-4346-BC20-41451807F3C1}"/>
    <cellStyle name="Comma 2 3 2 2 2 4 2 2" xfId="1830" xr:uid="{1D1E131B-C1BC-459F-B3E1-31200A08CA19}"/>
    <cellStyle name="Comma 2 3 2 2 2 4 2 2 2" xfId="3750" xr:uid="{44227AB3-1EF3-4BC6-B499-65954E17BB2B}"/>
    <cellStyle name="Comma 2 3 2 2 2 4 2 2 2 2" xfId="7590" xr:uid="{9A34A342-6DEF-444B-BB10-B7884A7F5182}"/>
    <cellStyle name="Comma 2 3 2 2 2 4 2 2 2 2 2" xfId="15270" xr:uid="{CB52F9F0-23F2-4616-94AD-E7E521584D0B}"/>
    <cellStyle name="Comma 2 3 2 2 2 4 2 2 2 2 2 2" xfId="30630" xr:uid="{368B8928-0084-4E78-90D2-27AA9F432359}"/>
    <cellStyle name="Comma 2 3 2 2 2 4 2 2 2 2 3" xfId="22950" xr:uid="{13F294AE-8ED6-4502-94E4-E84086016906}"/>
    <cellStyle name="Comma 2 3 2 2 2 4 2 2 2 3" xfId="11430" xr:uid="{98351C5B-A560-4CB6-942D-2ED6C7E418FF}"/>
    <cellStyle name="Comma 2 3 2 2 2 4 2 2 2 3 2" xfId="26790" xr:uid="{E089AC1D-B4F7-4004-9DB3-EF5FF76668AA}"/>
    <cellStyle name="Comma 2 3 2 2 2 4 2 2 2 4" xfId="19110" xr:uid="{C86CC3DA-A144-457F-8383-9B12D3C31DE1}"/>
    <cellStyle name="Comma 2 3 2 2 2 4 2 2 3" xfId="5670" xr:uid="{BB698841-C386-443C-8F63-E1D79983BD3C}"/>
    <cellStyle name="Comma 2 3 2 2 2 4 2 2 3 2" xfId="13350" xr:uid="{D6CB0B97-34AD-4BFB-8DC1-A26C40E50F0E}"/>
    <cellStyle name="Comma 2 3 2 2 2 4 2 2 3 2 2" xfId="28710" xr:uid="{D39811D6-CF30-4D91-AF0E-0DDE51A20FBC}"/>
    <cellStyle name="Comma 2 3 2 2 2 4 2 2 3 3" xfId="21030" xr:uid="{BAF15E23-9897-454F-A96A-D041917489FD}"/>
    <cellStyle name="Comma 2 3 2 2 2 4 2 2 4" xfId="9510" xr:uid="{D27875E5-22F3-4CA7-ACD5-CF3809C67AA8}"/>
    <cellStyle name="Comma 2 3 2 2 2 4 2 2 4 2" xfId="24870" xr:uid="{D45E1C44-2BA2-4B11-960D-D772D23E9408}"/>
    <cellStyle name="Comma 2 3 2 2 2 4 2 2 5" xfId="17190" xr:uid="{EACFAD33-5E13-4B45-8DEF-7D0ADCB5BD2A}"/>
    <cellStyle name="Comma 2 3 2 2 2 4 2 3" xfId="2790" xr:uid="{07D8D280-DDCE-471C-8290-0B5CF493B983}"/>
    <cellStyle name="Comma 2 3 2 2 2 4 2 3 2" xfId="6630" xr:uid="{7790F64D-3075-46D9-80C3-183E91BD01CE}"/>
    <cellStyle name="Comma 2 3 2 2 2 4 2 3 2 2" xfId="14310" xr:uid="{5CA65302-45D8-457F-BB64-DC61680B49EA}"/>
    <cellStyle name="Comma 2 3 2 2 2 4 2 3 2 2 2" xfId="29670" xr:uid="{F941F919-2927-4D75-B634-CC2654C2AB6C}"/>
    <cellStyle name="Comma 2 3 2 2 2 4 2 3 2 3" xfId="21990" xr:uid="{C9AED1DD-D1E6-4891-8780-110F0643ECFE}"/>
    <cellStyle name="Comma 2 3 2 2 2 4 2 3 3" xfId="10470" xr:uid="{41AEBBFC-DD1E-4063-9379-5BDACACC89C1}"/>
    <cellStyle name="Comma 2 3 2 2 2 4 2 3 3 2" xfId="25830" xr:uid="{4192F4BA-5E5F-4A52-A47A-7C9964CE18B3}"/>
    <cellStyle name="Comma 2 3 2 2 2 4 2 3 4" xfId="18150" xr:uid="{329E37A5-6B55-49C5-80CE-8A84CE850E53}"/>
    <cellStyle name="Comma 2 3 2 2 2 4 2 4" xfId="4710" xr:uid="{F26CFA51-41C5-4CFC-815F-1FD058C614EC}"/>
    <cellStyle name="Comma 2 3 2 2 2 4 2 4 2" xfId="12390" xr:uid="{9A3A917E-2648-4D28-8A3C-FCA3B95059E6}"/>
    <cellStyle name="Comma 2 3 2 2 2 4 2 4 2 2" xfId="27750" xr:uid="{AC99FF1E-A8FE-409B-8772-4EDE8ADE9BEB}"/>
    <cellStyle name="Comma 2 3 2 2 2 4 2 4 3" xfId="20070" xr:uid="{B89FE074-D54C-4D6A-830B-7C75BD86662A}"/>
    <cellStyle name="Comma 2 3 2 2 2 4 2 5" xfId="8550" xr:uid="{AD2F59C6-C341-49AA-88A0-21E51695B523}"/>
    <cellStyle name="Comma 2 3 2 2 2 4 2 5 2" xfId="23910" xr:uid="{F42B17C1-541C-4E62-9D5A-4176B1E5362B}"/>
    <cellStyle name="Comma 2 3 2 2 2 4 2 6" xfId="16230" xr:uid="{F126750D-59A1-490B-A388-1AF05C3A5906}"/>
    <cellStyle name="Comma 2 3 2 2 2 4 3" xfId="1350" xr:uid="{A6D39022-D23E-43CF-8394-8CE9C5268539}"/>
    <cellStyle name="Comma 2 3 2 2 2 4 3 2" xfId="3270" xr:uid="{9957E84B-8BBF-4E00-8967-E2A00DC91D57}"/>
    <cellStyle name="Comma 2 3 2 2 2 4 3 2 2" xfId="7110" xr:uid="{CD34DD4A-2E3B-4C6F-BCF2-C97CCED71837}"/>
    <cellStyle name="Comma 2 3 2 2 2 4 3 2 2 2" xfId="14790" xr:uid="{2646ADC6-2429-4EDF-8DD4-4A1667B35459}"/>
    <cellStyle name="Comma 2 3 2 2 2 4 3 2 2 2 2" xfId="30150" xr:uid="{E9E6885C-B646-4ACC-91B8-34917C369FCC}"/>
    <cellStyle name="Comma 2 3 2 2 2 4 3 2 2 3" xfId="22470" xr:uid="{921B1787-769F-4074-A22B-AD0FED93BED5}"/>
    <cellStyle name="Comma 2 3 2 2 2 4 3 2 3" xfId="10950" xr:uid="{0A2929CE-BE06-4B37-989D-DADFA8DDCC87}"/>
    <cellStyle name="Comma 2 3 2 2 2 4 3 2 3 2" xfId="26310" xr:uid="{59AA0F20-3D12-408A-91A4-70EE3C520877}"/>
    <cellStyle name="Comma 2 3 2 2 2 4 3 2 4" xfId="18630" xr:uid="{C60EAC59-C40F-4FCB-AD0B-17D9C708EA86}"/>
    <cellStyle name="Comma 2 3 2 2 2 4 3 3" xfId="5190" xr:uid="{2CB7AAEA-A987-4F82-9B35-6B2039CDB7CC}"/>
    <cellStyle name="Comma 2 3 2 2 2 4 3 3 2" xfId="12870" xr:uid="{FAC7EBFC-EA74-40EC-A767-51498A9C3E53}"/>
    <cellStyle name="Comma 2 3 2 2 2 4 3 3 2 2" xfId="28230" xr:uid="{6017DD46-B36E-48AD-8C6D-2AE580B9A9BC}"/>
    <cellStyle name="Comma 2 3 2 2 2 4 3 3 3" xfId="20550" xr:uid="{1D73F6A1-9521-4FCA-B188-10BE3DC1986F}"/>
    <cellStyle name="Comma 2 3 2 2 2 4 3 4" xfId="9030" xr:uid="{7D02347E-55AF-4E8B-A1DC-6CC29DD06AEA}"/>
    <cellStyle name="Comma 2 3 2 2 2 4 3 4 2" xfId="24390" xr:uid="{C3DB7750-55C8-4877-AE37-7F92A0C31919}"/>
    <cellStyle name="Comma 2 3 2 2 2 4 3 5" xfId="16710" xr:uid="{39C5CA98-3F26-4D69-9078-6A083CC77E63}"/>
    <cellStyle name="Comma 2 3 2 2 2 4 4" xfId="2310" xr:uid="{9E219BFB-E39F-4AD9-AACE-8A1607C85F44}"/>
    <cellStyle name="Comma 2 3 2 2 2 4 4 2" xfId="6150" xr:uid="{563BF056-61DD-48AF-AE45-BD543DF15A8D}"/>
    <cellStyle name="Comma 2 3 2 2 2 4 4 2 2" xfId="13830" xr:uid="{93E6F420-B86E-4D5D-8150-64B53DC998F6}"/>
    <cellStyle name="Comma 2 3 2 2 2 4 4 2 2 2" xfId="29190" xr:uid="{CC9810B9-5525-4883-930D-5B651EDB80EF}"/>
    <cellStyle name="Comma 2 3 2 2 2 4 4 2 3" xfId="21510" xr:uid="{309E805C-EB72-4A05-A3B2-5428348FC1B7}"/>
    <cellStyle name="Comma 2 3 2 2 2 4 4 3" xfId="9990" xr:uid="{1C67195A-9696-4400-BF8B-D8FF78E859DB}"/>
    <cellStyle name="Comma 2 3 2 2 2 4 4 3 2" xfId="25350" xr:uid="{7895C60C-335E-4EFA-BD54-A8BA6B28161E}"/>
    <cellStyle name="Comma 2 3 2 2 2 4 4 4" xfId="17670" xr:uid="{14352609-664C-45C1-BECA-31FBCE320608}"/>
    <cellStyle name="Comma 2 3 2 2 2 4 5" xfId="4230" xr:uid="{C429EEF3-03A0-4C20-8E89-36F9F7C048CB}"/>
    <cellStyle name="Comma 2 3 2 2 2 4 5 2" xfId="11910" xr:uid="{D3C9C7D2-FBE7-44AD-8251-7ED3D91F6E6A}"/>
    <cellStyle name="Comma 2 3 2 2 2 4 5 2 2" xfId="27270" xr:uid="{85174A64-67A7-4CB5-9DE0-13AFF0F9607D}"/>
    <cellStyle name="Comma 2 3 2 2 2 4 5 3" xfId="19590" xr:uid="{52A6B0E7-2C96-4061-A304-09E5A1D2AF34}"/>
    <cellStyle name="Comma 2 3 2 2 2 4 6" xfId="8070" xr:uid="{E2EB00C1-67A7-4C48-9587-43A312C9A3F7}"/>
    <cellStyle name="Comma 2 3 2 2 2 4 6 2" xfId="23430" xr:uid="{21667341-6C2E-4CE7-AA24-5600D1F1882D}"/>
    <cellStyle name="Comma 2 3 2 2 2 4 7" xfId="15750" xr:uid="{8206F43D-8D7A-4B8E-8A31-2AAB89975EAA}"/>
    <cellStyle name="Comma 2 3 2 2 2 5" xfId="630" xr:uid="{DFFA70B8-9D95-4812-B162-24C7EB231C8A}"/>
    <cellStyle name="Comma 2 3 2 2 2 5 2" xfId="1590" xr:uid="{B45B32D3-DC87-44E8-A870-002D68B946FD}"/>
    <cellStyle name="Comma 2 3 2 2 2 5 2 2" xfId="3510" xr:uid="{D7A059E4-FB51-471B-91C2-CCBDDA44B8C9}"/>
    <cellStyle name="Comma 2 3 2 2 2 5 2 2 2" xfId="7350" xr:uid="{52F8821D-F11B-4799-9672-2ED68AB0A2CD}"/>
    <cellStyle name="Comma 2 3 2 2 2 5 2 2 2 2" xfId="15030" xr:uid="{66C9983A-BD61-409C-B8F7-EB1BD202035E}"/>
    <cellStyle name="Comma 2 3 2 2 2 5 2 2 2 2 2" xfId="30390" xr:uid="{3C47422F-565B-411F-A7FF-691B0543CFB7}"/>
    <cellStyle name="Comma 2 3 2 2 2 5 2 2 2 3" xfId="22710" xr:uid="{AE745CE6-8392-4880-8771-015F568E78AC}"/>
    <cellStyle name="Comma 2 3 2 2 2 5 2 2 3" xfId="11190" xr:uid="{2B1A1D95-6FAA-4F21-8E9F-AD4064EF88F5}"/>
    <cellStyle name="Comma 2 3 2 2 2 5 2 2 3 2" xfId="26550" xr:uid="{4C737615-DBDB-42FF-8B49-443CDE7FEE99}"/>
    <cellStyle name="Comma 2 3 2 2 2 5 2 2 4" xfId="18870" xr:uid="{18C6296B-BAEE-41BB-BECC-CC47989845AF}"/>
    <cellStyle name="Comma 2 3 2 2 2 5 2 3" xfId="5430" xr:uid="{0E682BDB-86AE-4239-BF78-35C14DA3CD63}"/>
    <cellStyle name="Comma 2 3 2 2 2 5 2 3 2" xfId="13110" xr:uid="{A831CE05-A9D9-4C35-BD2B-CD67AE873E70}"/>
    <cellStyle name="Comma 2 3 2 2 2 5 2 3 2 2" xfId="28470" xr:uid="{0DC07286-8F70-445C-9214-C1525F90B351}"/>
    <cellStyle name="Comma 2 3 2 2 2 5 2 3 3" xfId="20790" xr:uid="{9F23F585-34A8-4205-8F84-BD9A784D1382}"/>
    <cellStyle name="Comma 2 3 2 2 2 5 2 4" xfId="9270" xr:uid="{3847CB40-8829-47EE-A580-CF5BF73C97B1}"/>
    <cellStyle name="Comma 2 3 2 2 2 5 2 4 2" xfId="24630" xr:uid="{60736F95-CFE8-4283-8979-7015E21BB91E}"/>
    <cellStyle name="Comma 2 3 2 2 2 5 2 5" xfId="16950" xr:uid="{41B17AF2-379D-47BA-B5CE-3D571702C2E8}"/>
    <cellStyle name="Comma 2 3 2 2 2 5 3" xfId="2550" xr:uid="{C71195AC-3843-4FD9-9D7B-D264D38561BE}"/>
    <cellStyle name="Comma 2 3 2 2 2 5 3 2" xfId="6390" xr:uid="{C9372CA7-3D96-4FA5-AC2A-CDBD728FB521}"/>
    <cellStyle name="Comma 2 3 2 2 2 5 3 2 2" xfId="14070" xr:uid="{7024EC35-3971-4FF1-A73C-D8373A0DA0EC}"/>
    <cellStyle name="Comma 2 3 2 2 2 5 3 2 2 2" xfId="29430" xr:uid="{39C31B90-6EAD-428C-8EEE-7D453553B91C}"/>
    <cellStyle name="Comma 2 3 2 2 2 5 3 2 3" xfId="21750" xr:uid="{0FBAE738-6A4F-4E6A-A07C-4C836DD83756}"/>
    <cellStyle name="Comma 2 3 2 2 2 5 3 3" xfId="10230" xr:uid="{0E50E34F-6E33-4A05-A2F7-FE99604AE455}"/>
    <cellStyle name="Comma 2 3 2 2 2 5 3 3 2" xfId="25590" xr:uid="{FD345167-B905-49FA-B674-EB2B406E4F37}"/>
    <cellStyle name="Comma 2 3 2 2 2 5 3 4" xfId="17910" xr:uid="{C8E04F79-48FE-4106-AE2C-4EF327E368E7}"/>
    <cellStyle name="Comma 2 3 2 2 2 5 4" xfId="4470" xr:uid="{CC4914FB-206D-4793-9688-746DC7917AED}"/>
    <cellStyle name="Comma 2 3 2 2 2 5 4 2" xfId="12150" xr:uid="{D12CBA1E-FE87-4B7E-A732-78B4B8C7CBDC}"/>
    <cellStyle name="Comma 2 3 2 2 2 5 4 2 2" xfId="27510" xr:uid="{BC24D521-3BB4-4827-9DAD-8F1CB1CA1959}"/>
    <cellStyle name="Comma 2 3 2 2 2 5 4 3" xfId="19830" xr:uid="{2EAB7DD0-EA90-403D-8716-B2D41790C850}"/>
    <cellStyle name="Comma 2 3 2 2 2 5 5" xfId="8310" xr:uid="{ED872A2A-C3AD-4E1B-9266-9547F753CD55}"/>
    <cellStyle name="Comma 2 3 2 2 2 5 5 2" xfId="23670" xr:uid="{D1F0B928-B769-4E7B-9E76-1DEEF1A6332D}"/>
    <cellStyle name="Comma 2 3 2 2 2 5 6" xfId="15990" xr:uid="{62C71CD9-C5BB-4926-A13E-584808E47E84}"/>
    <cellStyle name="Comma 2 3 2 2 2 6" xfId="1110" xr:uid="{962C2644-5ED2-424A-882E-BCE363BAE179}"/>
    <cellStyle name="Comma 2 3 2 2 2 6 2" xfId="3030" xr:uid="{64B5B641-8ED2-47E9-8456-8879261B2D27}"/>
    <cellStyle name="Comma 2 3 2 2 2 6 2 2" xfId="6870" xr:uid="{BB2A1170-C764-4683-B0B3-4D03D9B0F2F4}"/>
    <cellStyle name="Comma 2 3 2 2 2 6 2 2 2" xfId="14550" xr:uid="{94617EC3-BA2F-4131-901B-C5324701BE9F}"/>
    <cellStyle name="Comma 2 3 2 2 2 6 2 2 2 2" xfId="29910" xr:uid="{168F6A68-F195-4D55-96BE-4788DEBDBD30}"/>
    <cellStyle name="Comma 2 3 2 2 2 6 2 2 3" xfId="22230" xr:uid="{A4B37303-CC4D-489C-869F-12B6140D82E3}"/>
    <cellStyle name="Comma 2 3 2 2 2 6 2 3" xfId="10710" xr:uid="{4AB5D1FE-1611-49AA-B098-792E71BDA7D4}"/>
    <cellStyle name="Comma 2 3 2 2 2 6 2 3 2" xfId="26070" xr:uid="{A6F98851-D215-4B30-B0F7-FF729B05B016}"/>
    <cellStyle name="Comma 2 3 2 2 2 6 2 4" xfId="18390" xr:uid="{F2791563-4538-4D5E-945B-BE8810235A85}"/>
    <cellStyle name="Comma 2 3 2 2 2 6 3" xfId="4950" xr:uid="{9C2F1FE9-BC7C-44EE-BB45-CAE4718F734D}"/>
    <cellStyle name="Comma 2 3 2 2 2 6 3 2" xfId="12630" xr:uid="{F75E0223-1122-4D5D-B63F-89AEE29F5EE3}"/>
    <cellStyle name="Comma 2 3 2 2 2 6 3 2 2" xfId="27990" xr:uid="{B3C64B6A-4C41-4E50-85B4-FD95079FF0C7}"/>
    <cellStyle name="Comma 2 3 2 2 2 6 3 3" xfId="20310" xr:uid="{97D75D18-30FB-423D-99FC-285C74AAF120}"/>
    <cellStyle name="Comma 2 3 2 2 2 6 4" xfId="8790" xr:uid="{82EBC922-591E-4EF4-AB73-B162640112A1}"/>
    <cellStyle name="Comma 2 3 2 2 2 6 4 2" xfId="24150" xr:uid="{A944DCE5-6F7E-41E8-8226-9F1F7B614AE8}"/>
    <cellStyle name="Comma 2 3 2 2 2 6 5" xfId="16470" xr:uid="{7E526E03-2A56-4E97-88D0-51C31D82813D}"/>
    <cellStyle name="Comma 2 3 2 2 2 7" xfId="2070" xr:uid="{42E4A89D-4CD0-44A4-ADD6-FB4601A8B426}"/>
    <cellStyle name="Comma 2 3 2 2 2 7 2" xfId="5910" xr:uid="{005ED36F-CDCB-410E-BBC0-3652BAD79C83}"/>
    <cellStyle name="Comma 2 3 2 2 2 7 2 2" xfId="13590" xr:uid="{C41E975C-68B4-4740-8F13-F111D5A10F30}"/>
    <cellStyle name="Comma 2 3 2 2 2 7 2 2 2" xfId="28950" xr:uid="{2A4CD974-C6E4-4301-A653-B0EF27345C80}"/>
    <cellStyle name="Comma 2 3 2 2 2 7 2 3" xfId="21270" xr:uid="{7AFA9F26-77D7-4A9A-8A7E-7B89E7CA8F4C}"/>
    <cellStyle name="Comma 2 3 2 2 2 7 3" xfId="9750" xr:uid="{36F5F1A7-4226-4E21-8069-8B0BC9380812}"/>
    <cellStyle name="Comma 2 3 2 2 2 7 3 2" xfId="25110" xr:uid="{8EDC2F0F-2AFB-4DB9-9B16-57C940E7AEE3}"/>
    <cellStyle name="Comma 2 3 2 2 2 7 4" xfId="17430" xr:uid="{F4FB429E-FFE0-4309-8DDF-06ACC366A75F}"/>
    <cellStyle name="Comma 2 3 2 2 2 8" xfId="3990" xr:uid="{0049DFE9-1D19-4EC1-A1B7-AB65374E23F9}"/>
    <cellStyle name="Comma 2 3 2 2 2 8 2" xfId="11670" xr:uid="{F316D5F7-2F9B-46D9-91ED-FB4A8AA362EB}"/>
    <cellStyle name="Comma 2 3 2 2 2 8 2 2" xfId="27030" xr:uid="{9BDE9639-1634-4EAE-9B3A-FC6D772E2F12}"/>
    <cellStyle name="Comma 2 3 2 2 2 8 3" xfId="19350" xr:uid="{69142D06-A430-4704-AF51-9A458208C54F}"/>
    <cellStyle name="Comma 2 3 2 2 2 9" xfId="7830" xr:uid="{2FFCAFF2-A22F-4A8D-801B-48FB7F87CCF4}"/>
    <cellStyle name="Comma 2 3 2 2 2 9 2" xfId="23190" xr:uid="{B5D00214-AE4C-4C09-8C0B-4D64D20A4E32}"/>
    <cellStyle name="Comma 2 3 2 2 3" xfId="180" xr:uid="{0EF4E2E8-C0C1-4F82-B263-22E13FB418D7}"/>
    <cellStyle name="Comma 2 3 2 2 3 2" xfId="300" xr:uid="{0F022480-ABEE-48F3-8652-8DD2C2237D8B}"/>
    <cellStyle name="Comma 2 3 2 2 3 2 2" xfId="540" xr:uid="{045E9178-1FB7-443E-8FBB-0F143EDFFF02}"/>
    <cellStyle name="Comma 2 3 2 2 3 2 2 2" xfId="1020" xr:uid="{A934EB88-19ED-43DB-89BD-07A5DC02AE9A}"/>
    <cellStyle name="Comma 2 3 2 2 3 2 2 2 2" xfId="1980" xr:uid="{5B1CACB5-DB80-48EF-8905-AD7A627CE249}"/>
    <cellStyle name="Comma 2 3 2 2 3 2 2 2 2 2" xfId="3900" xr:uid="{12D90121-451C-4C06-8FAA-AEB00C24938D}"/>
    <cellStyle name="Comma 2 3 2 2 3 2 2 2 2 2 2" xfId="7740" xr:uid="{25E7FBCB-C50C-410F-95EE-237EDF358D0F}"/>
    <cellStyle name="Comma 2 3 2 2 3 2 2 2 2 2 2 2" xfId="15420" xr:uid="{003A50BA-3E15-405D-924B-1A673317D019}"/>
    <cellStyle name="Comma 2 3 2 2 3 2 2 2 2 2 2 2 2" xfId="30780" xr:uid="{572593CB-D972-460C-8B80-C14472DE07A3}"/>
    <cellStyle name="Comma 2 3 2 2 3 2 2 2 2 2 2 3" xfId="23100" xr:uid="{B36473F1-A93B-4AEB-A58D-4A46AA612E6B}"/>
    <cellStyle name="Comma 2 3 2 2 3 2 2 2 2 2 3" xfId="11580" xr:uid="{380B3D2D-AF96-4411-A13F-7B3286EF124D}"/>
    <cellStyle name="Comma 2 3 2 2 3 2 2 2 2 2 3 2" xfId="26940" xr:uid="{ED392E2E-1E47-45E6-9635-4CA32A53DA7E}"/>
    <cellStyle name="Comma 2 3 2 2 3 2 2 2 2 2 4" xfId="19260" xr:uid="{E3247C9C-39AC-494F-9828-356D8BB2A4AC}"/>
    <cellStyle name="Comma 2 3 2 2 3 2 2 2 2 3" xfId="5820" xr:uid="{723A89DE-2CC4-4E20-A41D-943F7090D043}"/>
    <cellStyle name="Comma 2 3 2 2 3 2 2 2 2 3 2" xfId="13500" xr:uid="{B36A7AB2-5094-4C11-A74B-81B0CF5253EC}"/>
    <cellStyle name="Comma 2 3 2 2 3 2 2 2 2 3 2 2" xfId="28860" xr:uid="{6E8846C2-E910-4BE4-9CF7-CF7F877DC181}"/>
    <cellStyle name="Comma 2 3 2 2 3 2 2 2 2 3 3" xfId="21180" xr:uid="{E42C7040-42CE-4F87-A7A5-5F05A336E20E}"/>
    <cellStyle name="Comma 2 3 2 2 3 2 2 2 2 4" xfId="9660" xr:uid="{0B74E6FD-A2CC-4C7F-B90C-F9BBE367584D}"/>
    <cellStyle name="Comma 2 3 2 2 3 2 2 2 2 4 2" xfId="25020" xr:uid="{DCFE67BF-1942-400E-A6CD-F38C5A720FC9}"/>
    <cellStyle name="Comma 2 3 2 2 3 2 2 2 2 5" xfId="17340" xr:uid="{640628EC-71D6-4D9D-B5AF-0435A26E37C7}"/>
    <cellStyle name="Comma 2 3 2 2 3 2 2 2 3" xfId="2940" xr:uid="{227BEDA0-08BD-435D-AB0D-4C113F167C01}"/>
    <cellStyle name="Comma 2 3 2 2 3 2 2 2 3 2" xfId="6780" xr:uid="{9A8B231A-8AAA-4B95-B990-781E864923BC}"/>
    <cellStyle name="Comma 2 3 2 2 3 2 2 2 3 2 2" xfId="14460" xr:uid="{8D409373-DD71-42EB-B598-32E745F0B98C}"/>
    <cellStyle name="Comma 2 3 2 2 3 2 2 2 3 2 2 2" xfId="29820" xr:uid="{83036047-C842-4015-9E26-A47C474B5E18}"/>
    <cellStyle name="Comma 2 3 2 2 3 2 2 2 3 2 3" xfId="22140" xr:uid="{8F388DBB-4316-41A7-9C36-3E4F3C556284}"/>
    <cellStyle name="Comma 2 3 2 2 3 2 2 2 3 3" xfId="10620" xr:uid="{68178357-AD8E-4673-9FEB-325E1CB82FB9}"/>
    <cellStyle name="Comma 2 3 2 2 3 2 2 2 3 3 2" xfId="25980" xr:uid="{D7142D2F-992F-4E56-9EAF-BA316D34D3DB}"/>
    <cellStyle name="Comma 2 3 2 2 3 2 2 2 3 4" xfId="18300" xr:uid="{12B5D4F3-FA11-48B8-B0C3-944A3E18E7FC}"/>
    <cellStyle name="Comma 2 3 2 2 3 2 2 2 4" xfId="4860" xr:uid="{F49AD898-D2D5-481E-8611-2A1BDB84A038}"/>
    <cellStyle name="Comma 2 3 2 2 3 2 2 2 4 2" xfId="12540" xr:uid="{217C7982-D478-4E4C-88DF-EC5D6636AF57}"/>
    <cellStyle name="Comma 2 3 2 2 3 2 2 2 4 2 2" xfId="27900" xr:uid="{9BB3A50F-38E3-46B1-BFB3-8A6D6AC1670F}"/>
    <cellStyle name="Comma 2 3 2 2 3 2 2 2 4 3" xfId="20220" xr:uid="{45491724-D033-4745-AE5C-C3412C0C3E63}"/>
    <cellStyle name="Comma 2 3 2 2 3 2 2 2 5" xfId="8700" xr:uid="{E2D6C101-6E9E-40C0-BC40-8823C5E74671}"/>
    <cellStyle name="Comma 2 3 2 2 3 2 2 2 5 2" xfId="24060" xr:uid="{1C75ECA8-B91F-43B9-8B1C-EF3B4AB0C46B}"/>
    <cellStyle name="Comma 2 3 2 2 3 2 2 2 6" xfId="16380" xr:uid="{E0B6C3A9-1B0B-4D38-BAEC-C7DA92C8AD1E}"/>
    <cellStyle name="Comma 2 3 2 2 3 2 2 3" xfId="1500" xr:uid="{EB40FD77-70D0-40B1-9E02-DA2575ED164E}"/>
    <cellStyle name="Comma 2 3 2 2 3 2 2 3 2" xfId="3420" xr:uid="{8D714726-B3DA-49E8-8ED1-9C9BB548982C}"/>
    <cellStyle name="Comma 2 3 2 2 3 2 2 3 2 2" xfId="7260" xr:uid="{AB07ACB9-4E3D-495D-A7D2-FA2817785F30}"/>
    <cellStyle name="Comma 2 3 2 2 3 2 2 3 2 2 2" xfId="14940" xr:uid="{022665A0-AE9D-41BE-9D75-E194428079BC}"/>
    <cellStyle name="Comma 2 3 2 2 3 2 2 3 2 2 2 2" xfId="30300" xr:uid="{2A54694A-3AB1-44BE-AF75-84BCE24834E7}"/>
    <cellStyle name="Comma 2 3 2 2 3 2 2 3 2 2 3" xfId="22620" xr:uid="{4B718674-0A3E-49A3-B6D0-07E5C0F03F2B}"/>
    <cellStyle name="Comma 2 3 2 2 3 2 2 3 2 3" xfId="11100" xr:uid="{81C395D3-0EFD-4EBE-A386-D44430971D57}"/>
    <cellStyle name="Comma 2 3 2 2 3 2 2 3 2 3 2" xfId="26460" xr:uid="{0173DFD6-5505-4A1C-919F-D2CD363BFBEC}"/>
    <cellStyle name="Comma 2 3 2 2 3 2 2 3 2 4" xfId="18780" xr:uid="{4C733F94-F177-4313-8804-7853819A0A8C}"/>
    <cellStyle name="Comma 2 3 2 2 3 2 2 3 3" xfId="5340" xr:uid="{45B0072C-123B-485A-BF86-7CB660BD9443}"/>
    <cellStyle name="Comma 2 3 2 2 3 2 2 3 3 2" xfId="13020" xr:uid="{B58FCC6E-D845-489E-BC3D-8B5F59F0C4B2}"/>
    <cellStyle name="Comma 2 3 2 2 3 2 2 3 3 2 2" xfId="28380" xr:uid="{44480403-C267-4CEF-87F4-3A46C0FA3F20}"/>
    <cellStyle name="Comma 2 3 2 2 3 2 2 3 3 3" xfId="20700" xr:uid="{EEC4DCFD-2D67-4829-9887-89B77BD88248}"/>
    <cellStyle name="Comma 2 3 2 2 3 2 2 3 4" xfId="9180" xr:uid="{CE615093-D615-49DC-843E-835E7826F5C9}"/>
    <cellStyle name="Comma 2 3 2 2 3 2 2 3 4 2" xfId="24540" xr:uid="{912FD25C-C4EC-4128-BEBA-B985BD05A410}"/>
    <cellStyle name="Comma 2 3 2 2 3 2 2 3 5" xfId="16860" xr:uid="{85C22879-42A4-48EB-B1F9-6385E0359F67}"/>
    <cellStyle name="Comma 2 3 2 2 3 2 2 4" xfId="2460" xr:uid="{595B0CE8-C637-442E-A403-4A94B2C8156B}"/>
    <cellStyle name="Comma 2 3 2 2 3 2 2 4 2" xfId="6300" xr:uid="{20A9EC64-7A26-4CE1-BC0E-9A5CD2576C3B}"/>
    <cellStyle name="Comma 2 3 2 2 3 2 2 4 2 2" xfId="13980" xr:uid="{7D052607-9D13-4D6B-B034-3907A4C6833F}"/>
    <cellStyle name="Comma 2 3 2 2 3 2 2 4 2 2 2" xfId="29340" xr:uid="{532DF807-3923-4EA5-B232-5005ADC605D1}"/>
    <cellStyle name="Comma 2 3 2 2 3 2 2 4 2 3" xfId="21660" xr:uid="{0EEAE6FF-C44B-4E83-9B65-13FC28785AD3}"/>
    <cellStyle name="Comma 2 3 2 2 3 2 2 4 3" xfId="10140" xr:uid="{761C2092-4FD4-4048-A445-32676CE4F49C}"/>
    <cellStyle name="Comma 2 3 2 2 3 2 2 4 3 2" xfId="25500" xr:uid="{32B25869-C219-4C32-B5AF-19132B9BCD7D}"/>
    <cellStyle name="Comma 2 3 2 2 3 2 2 4 4" xfId="17820" xr:uid="{666D96C8-E113-4022-B16B-2D5967BFBA6E}"/>
    <cellStyle name="Comma 2 3 2 2 3 2 2 5" xfId="4380" xr:uid="{C1CD895C-B66F-4959-A8F0-CDB698A804A1}"/>
    <cellStyle name="Comma 2 3 2 2 3 2 2 5 2" xfId="12060" xr:uid="{9B170DE5-0345-4BDD-979A-BEC99A593B26}"/>
    <cellStyle name="Comma 2 3 2 2 3 2 2 5 2 2" xfId="27420" xr:uid="{AB1F670B-5251-4380-BB34-8D79D0161E26}"/>
    <cellStyle name="Comma 2 3 2 2 3 2 2 5 3" xfId="19740" xr:uid="{4CD86F97-F911-455B-98EA-3EC6EC50A2BD}"/>
    <cellStyle name="Comma 2 3 2 2 3 2 2 6" xfId="8220" xr:uid="{ED7DD68F-440E-426C-81A1-D0AA00F099EA}"/>
    <cellStyle name="Comma 2 3 2 2 3 2 2 6 2" xfId="23580" xr:uid="{412DCA6F-DB24-489D-AEB3-BB0D59C4DFDE}"/>
    <cellStyle name="Comma 2 3 2 2 3 2 2 7" xfId="15900" xr:uid="{7DFA429F-3FB8-4E59-AC9E-8C3BBFEF6EB4}"/>
    <cellStyle name="Comma 2 3 2 2 3 2 3" xfId="780" xr:uid="{D985EFE6-2F57-422E-A7A3-7BE1810F646E}"/>
    <cellStyle name="Comma 2 3 2 2 3 2 3 2" xfId="1740" xr:uid="{1E9F2457-DBE7-4E82-AAB5-88D894AB14BC}"/>
    <cellStyle name="Comma 2 3 2 2 3 2 3 2 2" xfId="3660" xr:uid="{D76CA51C-4E01-43BE-9821-0C35F0C0BF90}"/>
    <cellStyle name="Comma 2 3 2 2 3 2 3 2 2 2" xfId="7500" xr:uid="{E5103675-BEB4-4A9F-9835-DBF33A44E93F}"/>
    <cellStyle name="Comma 2 3 2 2 3 2 3 2 2 2 2" xfId="15180" xr:uid="{54DAD46E-7F7A-4034-BCAF-BBDA89C27DFD}"/>
    <cellStyle name="Comma 2 3 2 2 3 2 3 2 2 2 2 2" xfId="30540" xr:uid="{0AEE8DCD-194B-4132-98A7-18EE9DAF1DC8}"/>
    <cellStyle name="Comma 2 3 2 2 3 2 3 2 2 2 3" xfId="22860" xr:uid="{78C5C5C7-DBB2-4C10-8BA4-4F9744660C47}"/>
    <cellStyle name="Comma 2 3 2 2 3 2 3 2 2 3" xfId="11340" xr:uid="{D28B9610-30FA-4938-A39E-0213EA2769C7}"/>
    <cellStyle name="Comma 2 3 2 2 3 2 3 2 2 3 2" xfId="26700" xr:uid="{CB4CEF34-4C54-4CCC-9241-44583F4D5AEE}"/>
    <cellStyle name="Comma 2 3 2 2 3 2 3 2 2 4" xfId="19020" xr:uid="{7D2C41E4-EF6F-462D-8807-7BB1814F4029}"/>
    <cellStyle name="Comma 2 3 2 2 3 2 3 2 3" xfId="5580" xr:uid="{BC1A200E-BBAE-4574-AFD1-7271B953C6BC}"/>
    <cellStyle name="Comma 2 3 2 2 3 2 3 2 3 2" xfId="13260" xr:uid="{87BED5E3-2FDC-4541-BF5D-ABAB43787881}"/>
    <cellStyle name="Comma 2 3 2 2 3 2 3 2 3 2 2" xfId="28620" xr:uid="{91D3E83D-53E8-4D57-BE2F-B471359D9B4C}"/>
    <cellStyle name="Comma 2 3 2 2 3 2 3 2 3 3" xfId="20940" xr:uid="{31F26E18-07E5-4C8A-8F59-5D78E8BADBD3}"/>
    <cellStyle name="Comma 2 3 2 2 3 2 3 2 4" xfId="9420" xr:uid="{1E66B8AF-692F-45F5-AB20-9CD645605D31}"/>
    <cellStyle name="Comma 2 3 2 2 3 2 3 2 4 2" xfId="24780" xr:uid="{E50EF522-CF80-4A23-891D-995507CEEE96}"/>
    <cellStyle name="Comma 2 3 2 2 3 2 3 2 5" xfId="17100" xr:uid="{FD50CC35-2E4D-4FBF-9CA3-E00E10E0FB54}"/>
    <cellStyle name="Comma 2 3 2 2 3 2 3 3" xfId="2700" xr:uid="{75916F5B-285C-4F72-9366-5FA5B5C61596}"/>
    <cellStyle name="Comma 2 3 2 2 3 2 3 3 2" xfId="6540" xr:uid="{3A266B56-1F8D-4603-AC48-FE173789E3B9}"/>
    <cellStyle name="Comma 2 3 2 2 3 2 3 3 2 2" xfId="14220" xr:uid="{9197691D-6D4E-4CBB-90FE-9EF7E4C61FD9}"/>
    <cellStyle name="Comma 2 3 2 2 3 2 3 3 2 2 2" xfId="29580" xr:uid="{B19195D6-4C75-4841-9C76-BC5FFCD855BD}"/>
    <cellStyle name="Comma 2 3 2 2 3 2 3 3 2 3" xfId="21900" xr:uid="{F23E4314-F4A2-42F6-8938-2E4B124B8F06}"/>
    <cellStyle name="Comma 2 3 2 2 3 2 3 3 3" xfId="10380" xr:uid="{24F9C14D-D1DC-48C3-BA6C-43F9C6876F04}"/>
    <cellStyle name="Comma 2 3 2 2 3 2 3 3 3 2" xfId="25740" xr:uid="{CE701112-19D3-4EFB-BCE8-B5FF872EEAE9}"/>
    <cellStyle name="Comma 2 3 2 2 3 2 3 3 4" xfId="18060" xr:uid="{7558FA3A-A662-40D9-95B1-C8984EE88B66}"/>
    <cellStyle name="Comma 2 3 2 2 3 2 3 4" xfId="4620" xr:uid="{354790F7-6C8E-4C05-94AB-87822AB3B3C6}"/>
    <cellStyle name="Comma 2 3 2 2 3 2 3 4 2" xfId="12300" xr:uid="{C04A7027-33FA-4EC6-B6B5-DA37D94BDB5F}"/>
    <cellStyle name="Comma 2 3 2 2 3 2 3 4 2 2" xfId="27660" xr:uid="{717DDC09-3C9D-47AC-AA26-9218E46A4BEF}"/>
    <cellStyle name="Comma 2 3 2 2 3 2 3 4 3" xfId="19980" xr:uid="{5AEB81FA-C7FA-4172-BBD1-0688DEFDC3C9}"/>
    <cellStyle name="Comma 2 3 2 2 3 2 3 5" xfId="8460" xr:uid="{13B0CC94-4B30-456F-BC19-C2B48AE9CF57}"/>
    <cellStyle name="Comma 2 3 2 2 3 2 3 5 2" xfId="23820" xr:uid="{437A3372-0F61-408C-AB4F-6B828F7C7104}"/>
    <cellStyle name="Comma 2 3 2 2 3 2 3 6" xfId="16140" xr:uid="{FD573A12-281F-467A-89FF-C1927A1AFBF1}"/>
    <cellStyle name="Comma 2 3 2 2 3 2 4" xfId="1260" xr:uid="{30D50F5D-0237-4A40-94B7-A90B2E5A8DA8}"/>
    <cellStyle name="Comma 2 3 2 2 3 2 4 2" xfId="3180" xr:uid="{842316FA-4957-4544-ADF1-F57A5EC49A54}"/>
    <cellStyle name="Comma 2 3 2 2 3 2 4 2 2" xfId="7020" xr:uid="{5E5DBA29-3D1D-479D-A651-3C1095A3839F}"/>
    <cellStyle name="Comma 2 3 2 2 3 2 4 2 2 2" xfId="14700" xr:uid="{476156B7-60B1-4718-BE17-C11A76816FE1}"/>
    <cellStyle name="Comma 2 3 2 2 3 2 4 2 2 2 2" xfId="30060" xr:uid="{81858C75-DDC6-4C47-9C95-44122508C496}"/>
    <cellStyle name="Comma 2 3 2 2 3 2 4 2 2 3" xfId="22380" xr:uid="{17708E4C-F32C-4475-8389-5B50CF3145CB}"/>
    <cellStyle name="Comma 2 3 2 2 3 2 4 2 3" xfId="10860" xr:uid="{86ECCAAA-6415-4A75-A6A6-5CE680831C79}"/>
    <cellStyle name="Comma 2 3 2 2 3 2 4 2 3 2" xfId="26220" xr:uid="{7761ED81-AF95-4288-81B3-F8C79338ECC7}"/>
    <cellStyle name="Comma 2 3 2 2 3 2 4 2 4" xfId="18540" xr:uid="{2BF23739-2735-4FBC-BAEF-DBB11DE06CFD}"/>
    <cellStyle name="Comma 2 3 2 2 3 2 4 3" xfId="5100" xr:uid="{643C178A-B252-4B39-B7CE-2EEEAAB6B4D6}"/>
    <cellStyle name="Comma 2 3 2 2 3 2 4 3 2" xfId="12780" xr:uid="{640AB743-AFB6-438D-91C1-C2C3D1522574}"/>
    <cellStyle name="Comma 2 3 2 2 3 2 4 3 2 2" xfId="28140" xr:uid="{12FD1F47-A1AB-4B06-A2AC-0051D9369332}"/>
    <cellStyle name="Comma 2 3 2 2 3 2 4 3 3" xfId="20460" xr:uid="{22C48EAF-2EC9-477A-A4C2-5A967793FEA2}"/>
    <cellStyle name="Comma 2 3 2 2 3 2 4 4" xfId="8940" xr:uid="{73B16AE6-280D-4AE0-AB03-AA2227E6E4E2}"/>
    <cellStyle name="Comma 2 3 2 2 3 2 4 4 2" xfId="24300" xr:uid="{DC3A95E6-963D-497F-B648-7E6DA4C204F7}"/>
    <cellStyle name="Comma 2 3 2 2 3 2 4 5" xfId="16620" xr:uid="{1B0043B4-76BE-44DB-B98E-162D896871B6}"/>
    <cellStyle name="Comma 2 3 2 2 3 2 5" xfId="2220" xr:uid="{F258BBEA-0AE1-4EE9-BEC5-B993CA32B886}"/>
    <cellStyle name="Comma 2 3 2 2 3 2 5 2" xfId="6060" xr:uid="{E064F289-D430-4B7D-BE22-A5A121B1ECF8}"/>
    <cellStyle name="Comma 2 3 2 2 3 2 5 2 2" xfId="13740" xr:uid="{82DA0426-C7DC-42B1-8513-39FF663A3DA6}"/>
    <cellStyle name="Comma 2 3 2 2 3 2 5 2 2 2" xfId="29100" xr:uid="{7CC278FB-3AD9-48CB-91A9-C5E2FDEADF49}"/>
    <cellStyle name="Comma 2 3 2 2 3 2 5 2 3" xfId="21420" xr:uid="{2FF77BC1-4727-49B8-AD59-2D964FE73F21}"/>
    <cellStyle name="Comma 2 3 2 2 3 2 5 3" xfId="9900" xr:uid="{62E60129-18FC-4FC2-B0AC-35A52AE7970A}"/>
    <cellStyle name="Comma 2 3 2 2 3 2 5 3 2" xfId="25260" xr:uid="{62BBD56E-C7B4-4849-9D05-D26A5FEF3307}"/>
    <cellStyle name="Comma 2 3 2 2 3 2 5 4" xfId="17580" xr:uid="{2B47535E-BABB-4C72-AEB7-5CE4478848C3}"/>
    <cellStyle name="Comma 2 3 2 2 3 2 6" xfId="4140" xr:uid="{8A27E17D-3E8B-427C-8F20-94F9FF4EE21E}"/>
    <cellStyle name="Comma 2 3 2 2 3 2 6 2" xfId="11820" xr:uid="{1A26FA86-EE73-4761-8331-AEEB71188224}"/>
    <cellStyle name="Comma 2 3 2 2 3 2 6 2 2" xfId="27180" xr:uid="{E124B1A8-6C0D-4E43-B22E-678AF9ED6E68}"/>
    <cellStyle name="Comma 2 3 2 2 3 2 6 3" xfId="19500" xr:uid="{B8F8B6E2-0955-4957-AEE3-C7174977C39C}"/>
    <cellStyle name="Comma 2 3 2 2 3 2 7" xfId="7980" xr:uid="{66906EA7-4FF9-4306-BAB4-865AD249CCB0}"/>
    <cellStyle name="Comma 2 3 2 2 3 2 7 2" xfId="23340" xr:uid="{41E0F1FF-73F6-44BB-8CA0-1217747E0006}"/>
    <cellStyle name="Comma 2 3 2 2 3 2 8" xfId="15660" xr:uid="{69EDE10E-FD86-43BF-80FB-04CEA8CCEDF8}"/>
    <cellStyle name="Comma 2 3 2 2 3 3" xfId="420" xr:uid="{B6024E8D-3C47-456F-BF88-1DEA22AD1E1F}"/>
    <cellStyle name="Comma 2 3 2 2 3 3 2" xfId="900" xr:uid="{1516D2A3-EBDB-4788-B93F-09807B663D6D}"/>
    <cellStyle name="Comma 2 3 2 2 3 3 2 2" xfId="1860" xr:uid="{27DE7619-3C1B-4C9C-9943-D163B8847AE2}"/>
    <cellStyle name="Comma 2 3 2 2 3 3 2 2 2" xfId="3780" xr:uid="{2BA98F2F-EE27-44F5-92F2-A36A03463461}"/>
    <cellStyle name="Comma 2 3 2 2 3 3 2 2 2 2" xfId="7620" xr:uid="{0787BBBB-3E0D-48F5-B7D8-427BF006B475}"/>
    <cellStyle name="Comma 2 3 2 2 3 3 2 2 2 2 2" xfId="15300" xr:uid="{6F1B547D-E331-4BFC-A0A4-5F2BA75221AA}"/>
    <cellStyle name="Comma 2 3 2 2 3 3 2 2 2 2 2 2" xfId="30660" xr:uid="{1390A1B1-ADEE-48CB-939C-E8F6D2B88286}"/>
    <cellStyle name="Comma 2 3 2 2 3 3 2 2 2 2 3" xfId="22980" xr:uid="{8B8A54FA-0F14-4301-A22C-BEC1D05CD137}"/>
    <cellStyle name="Comma 2 3 2 2 3 3 2 2 2 3" xfId="11460" xr:uid="{672006C6-3945-4621-8348-CE32D6E32E6A}"/>
    <cellStyle name="Comma 2 3 2 2 3 3 2 2 2 3 2" xfId="26820" xr:uid="{F7A0AAAD-7F2F-426D-9BC9-0013FB150404}"/>
    <cellStyle name="Comma 2 3 2 2 3 3 2 2 2 4" xfId="19140" xr:uid="{7D5575C7-7EAB-4AF3-BBDC-935C2E5A7850}"/>
    <cellStyle name="Comma 2 3 2 2 3 3 2 2 3" xfId="5700" xr:uid="{8C90C58D-B307-405B-84F9-D752D25B8066}"/>
    <cellStyle name="Comma 2 3 2 2 3 3 2 2 3 2" xfId="13380" xr:uid="{866D0930-7561-4F0B-8CB1-59698EAC62E0}"/>
    <cellStyle name="Comma 2 3 2 2 3 3 2 2 3 2 2" xfId="28740" xr:uid="{71573223-F04D-4BDB-8F2E-CE2DF619D089}"/>
    <cellStyle name="Comma 2 3 2 2 3 3 2 2 3 3" xfId="21060" xr:uid="{40EC6EA1-D51F-46D8-B972-87239DE7D471}"/>
    <cellStyle name="Comma 2 3 2 2 3 3 2 2 4" xfId="9540" xr:uid="{D492D72D-19CF-410D-9953-C69960FB5BA7}"/>
    <cellStyle name="Comma 2 3 2 2 3 3 2 2 4 2" xfId="24900" xr:uid="{8BADAED1-CBA0-4CB4-958E-45F0A5A157DD}"/>
    <cellStyle name="Comma 2 3 2 2 3 3 2 2 5" xfId="17220" xr:uid="{BD045AE7-16CD-4C05-B086-90B16185590F}"/>
    <cellStyle name="Comma 2 3 2 2 3 3 2 3" xfId="2820" xr:uid="{4727C07D-62A3-4C26-A75D-9AA6EC6CE800}"/>
    <cellStyle name="Comma 2 3 2 2 3 3 2 3 2" xfId="6660" xr:uid="{97FC2672-37B2-4FDA-8260-9A0B2A77066F}"/>
    <cellStyle name="Comma 2 3 2 2 3 3 2 3 2 2" xfId="14340" xr:uid="{714B5616-8E49-4FB1-9FC9-1D97044181E2}"/>
    <cellStyle name="Comma 2 3 2 2 3 3 2 3 2 2 2" xfId="29700" xr:uid="{8A2AFE7E-2D74-426F-895F-D7849E1C45A9}"/>
    <cellStyle name="Comma 2 3 2 2 3 3 2 3 2 3" xfId="22020" xr:uid="{CA86C4CF-5549-48E5-BF97-8758496AEB92}"/>
    <cellStyle name="Comma 2 3 2 2 3 3 2 3 3" xfId="10500" xr:uid="{7F31AF65-7DB3-4891-BBDA-CEBA48F48025}"/>
    <cellStyle name="Comma 2 3 2 2 3 3 2 3 3 2" xfId="25860" xr:uid="{C5A82BE1-235B-4F24-AE98-5CC79E0C69F1}"/>
    <cellStyle name="Comma 2 3 2 2 3 3 2 3 4" xfId="18180" xr:uid="{20AFBB1D-1A2C-4E28-958F-181D0839CA25}"/>
    <cellStyle name="Comma 2 3 2 2 3 3 2 4" xfId="4740" xr:uid="{40D7DF0A-8FC7-489D-9BCE-F7B45ACE145D}"/>
    <cellStyle name="Comma 2 3 2 2 3 3 2 4 2" xfId="12420" xr:uid="{1F7160EF-60A5-4CCB-9006-6197B1F38172}"/>
    <cellStyle name="Comma 2 3 2 2 3 3 2 4 2 2" xfId="27780" xr:uid="{9F0FE967-2445-437A-9974-4638EA401A47}"/>
    <cellStyle name="Comma 2 3 2 2 3 3 2 4 3" xfId="20100" xr:uid="{99326C38-A5AA-4E24-B416-9BF01C97DB88}"/>
    <cellStyle name="Comma 2 3 2 2 3 3 2 5" xfId="8580" xr:uid="{4546A039-C0D1-4843-AD5C-FE7018C07046}"/>
    <cellStyle name="Comma 2 3 2 2 3 3 2 5 2" xfId="23940" xr:uid="{8CBF3310-1FDA-4B9D-98F8-26536F1E7779}"/>
    <cellStyle name="Comma 2 3 2 2 3 3 2 6" xfId="16260" xr:uid="{3B1AD817-EDBE-4806-A69E-128106825FED}"/>
    <cellStyle name="Comma 2 3 2 2 3 3 3" xfId="1380" xr:uid="{16AE9CDE-E441-46BA-88AD-022BA7190D21}"/>
    <cellStyle name="Comma 2 3 2 2 3 3 3 2" xfId="3300" xr:uid="{5996A1F6-1C01-4CB6-A4F1-00A5AF220F14}"/>
    <cellStyle name="Comma 2 3 2 2 3 3 3 2 2" xfId="7140" xr:uid="{71698270-A629-4E2F-9954-9FCB8A224CAD}"/>
    <cellStyle name="Comma 2 3 2 2 3 3 3 2 2 2" xfId="14820" xr:uid="{7E9DE8A9-7839-4EF9-A175-69CB1FCDAA54}"/>
    <cellStyle name="Comma 2 3 2 2 3 3 3 2 2 2 2" xfId="30180" xr:uid="{6645392F-2771-414D-BEF8-FBB0EC34588E}"/>
    <cellStyle name="Comma 2 3 2 2 3 3 3 2 2 3" xfId="22500" xr:uid="{69CEF667-2CE6-42FD-A318-F44F5631D422}"/>
    <cellStyle name="Comma 2 3 2 2 3 3 3 2 3" xfId="10980" xr:uid="{171BBA15-E838-441E-BE6E-BFD3CA8B711D}"/>
    <cellStyle name="Comma 2 3 2 2 3 3 3 2 3 2" xfId="26340" xr:uid="{60E49C36-B0E8-4123-B376-F40F535719AF}"/>
    <cellStyle name="Comma 2 3 2 2 3 3 3 2 4" xfId="18660" xr:uid="{F2C69C1C-2D92-4933-B9C2-BEB2AB91CA62}"/>
    <cellStyle name="Comma 2 3 2 2 3 3 3 3" xfId="5220" xr:uid="{83DCF44A-BD72-45E0-AA16-B3AFD7E36C5C}"/>
    <cellStyle name="Comma 2 3 2 2 3 3 3 3 2" xfId="12900" xr:uid="{DC570D12-0DBB-407D-8C4F-533D2046A573}"/>
    <cellStyle name="Comma 2 3 2 2 3 3 3 3 2 2" xfId="28260" xr:uid="{3FE51809-9137-4324-9F99-F84835EE4A4E}"/>
    <cellStyle name="Comma 2 3 2 2 3 3 3 3 3" xfId="20580" xr:uid="{BEAEC0E3-1CF7-4AA2-8239-4965AEF1FD38}"/>
    <cellStyle name="Comma 2 3 2 2 3 3 3 4" xfId="9060" xr:uid="{7FD2435A-1B30-4E60-947C-AA504E84A1DD}"/>
    <cellStyle name="Comma 2 3 2 2 3 3 3 4 2" xfId="24420" xr:uid="{A5E79E47-13AB-4808-826F-3205B18E9FEB}"/>
    <cellStyle name="Comma 2 3 2 2 3 3 3 5" xfId="16740" xr:uid="{36BA7AF3-82AD-418A-BDCE-CBFF3CC24AF4}"/>
    <cellStyle name="Comma 2 3 2 2 3 3 4" xfId="2340" xr:uid="{36C72794-32CA-4CAE-BBD6-B8DBBC154693}"/>
    <cellStyle name="Comma 2 3 2 2 3 3 4 2" xfId="6180" xr:uid="{FB9014D3-6805-428B-BE01-3843EB36AF51}"/>
    <cellStyle name="Comma 2 3 2 2 3 3 4 2 2" xfId="13860" xr:uid="{DD8A4A4D-394A-40DC-83FB-FB6F969A439E}"/>
    <cellStyle name="Comma 2 3 2 2 3 3 4 2 2 2" xfId="29220" xr:uid="{A43DA1BF-83AA-4144-AE58-C7649CBC4AC5}"/>
    <cellStyle name="Comma 2 3 2 2 3 3 4 2 3" xfId="21540" xr:uid="{7A3FDE10-747B-4F56-BBA7-18FADC038891}"/>
    <cellStyle name="Comma 2 3 2 2 3 3 4 3" xfId="10020" xr:uid="{30991355-6E9D-40B6-ABED-70BAAA9A875F}"/>
    <cellStyle name="Comma 2 3 2 2 3 3 4 3 2" xfId="25380" xr:uid="{DE57F282-08B9-406D-9E7C-7876D17BCA89}"/>
    <cellStyle name="Comma 2 3 2 2 3 3 4 4" xfId="17700" xr:uid="{30162E1B-F31F-42FD-A470-5B7B2145267B}"/>
    <cellStyle name="Comma 2 3 2 2 3 3 5" xfId="4260" xr:uid="{0EB4C4CF-9EC1-40F7-8202-98E47409A760}"/>
    <cellStyle name="Comma 2 3 2 2 3 3 5 2" xfId="11940" xr:uid="{06A88411-DCD8-49DD-9D97-ECFE14B239C9}"/>
    <cellStyle name="Comma 2 3 2 2 3 3 5 2 2" xfId="27300" xr:uid="{9F3F5A76-22EA-4966-8002-D6B295228556}"/>
    <cellStyle name="Comma 2 3 2 2 3 3 5 3" xfId="19620" xr:uid="{F1FFCE16-EBA6-4957-A639-E7EC0E709781}"/>
    <cellStyle name="Comma 2 3 2 2 3 3 6" xfId="8100" xr:uid="{24682EDD-F50A-4999-A3F8-980CE09C83DB}"/>
    <cellStyle name="Comma 2 3 2 2 3 3 6 2" xfId="23460" xr:uid="{84A816EE-4982-4AE1-BE7B-6BFA316E3675}"/>
    <cellStyle name="Comma 2 3 2 2 3 3 7" xfId="15780" xr:uid="{72CCD155-5589-4A8D-828D-964FC6110B92}"/>
    <cellStyle name="Comma 2 3 2 2 3 4" xfId="660" xr:uid="{6F7DA1F1-D027-47AF-BFCF-9F637197CD6A}"/>
    <cellStyle name="Comma 2 3 2 2 3 4 2" xfId="1620" xr:uid="{0170D38F-F0DF-400B-AF0E-5C4A232064EE}"/>
    <cellStyle name="Comma 2 3 2 2 3 4 2 2" xfId="3540" xr:uid="{B23BBE00-90A5-4D3E-A342-DA0AB07297E9}"/>
    <cellStyle name="Comma 2 3 2 2 3 4 2 2 2" xfId="7380" xr:uid="{4D22B691-7981-42B2-9290-7DE75413C23A}"/>
    <cellStyle name="Comma 2 3 2 2 3 4 2 2 2 2" xfId="15060" xr:uid="{7197891D-B32A-440A-8820-28F64D0B2612}"/>
    <cellStyle name="Comma 2 3 2 2 3 4 2 2 2 2 2" xfId="30420" xr:uid="{59EFFEDB-84ED-4BB1-B593-88B963F0EC7F}"/>
    <cellStyle name="Comma 2 3 2 2 3 4 2 2 2 3" xfId="22740" xr:uid="{D03B2939-B6EF-4731-9E91-DE2E1ED9D989}"/>
    <cellStyle name="Comma 2 3 2 2 3 4 2 2 3" xfId="11220" xr:uid="{3EA3CF46-AAEB-47E2-AAE1-FB70B48EE4F6}"/>
    <cellStyle name="Comma 2 3 2 2 3 4 2 2 3 2" xfId="26580" xr:uid="{D4EF3B79-5C73-4F6B-83EA-31E23466A289}"/>
    <cellStyle name="Comma 2 3 2 2 3 4 2 2 4" xfId="18900" xr:uid="{E15D5F33-EAEB-4704-A0FB-F62E1759437C}"/>
    <cellStyle name="Comma 2 3 2 2 3 4 2 3" xfId="5460" xr:uid="{4B3CDB76-6530-4C10-9D93-5CB3D5D8AA2D}"/>
    <cellStyle name="Comma 2 3 2 2 3 4 2 3 2" xfId="13140" xr:uid="{05E2AFC3-9606-47E8-9BE0-0BA0960E9BE3}"/>
    <cellStyle name="Comma 2 3 2 2 3 4 2 3 2 2" xfId="28500" xr:uid="{5EED7276-3669-4C03-BDD9-87B82961AB39}"/>
    <cellStyle name="Comma 2 3 2 2 3 4 2 3 3" xfId="20820" xr:uid="{DC65BE40-86D9-4D71-8C33-7507582247D9}"/>
    <cellStyle name="Comma 2 3 2 2 3 4 2 4" xfId="9300" xr:uid="{FA587C9B-894A-4B51-A9EC-5B06DB446D46}"/>
    <cellStyle name="Comma 2 3 2 2 3 4 2 4 2" xfId="24660" xr:uid="{200EA73C-D8FC-4011-9D91-70BFB30449B3}"/>
    <cellStyle name="Comma 2 3 2 2 3 4 2 5" xfId="16980" xr:uid="{90262CE0-A3FE-4038-BBB2-F672C3E81699}"/>
    <cellStyle name="Comma 2 3 2 2 3 4 3" xfId="2580" xr:uid="{FC2F5AF5-96B6-4D96-AC4B-64428CB6765C}"/>
    <cellStyle name="Comma 2 3 2 2 3 4 3 2" xfId="6420" xr:uid="{D2B1C8D8-6834-4D32-9DCB-7D3380C0A78C}"/>
    <cellStyle name="Comma 2 3 2 2 3 4 3 2 2" xfId="14100" xr:uid="{F98C842F-E19F-4F19-A48E-5C5D55B60A1C}"/>
    <cellStyle name="Comma 2 3 2 2 3 4 3 2 2 2" xfId="29460" xr:uid="{7FEF69BA-00A5-4894-809B-B167284EFECF}"/>
    <cellStyle name="Comma 2 3 2 2 3 4 3 2 3" xfId="21780" xr:uid="{44CF9A90-D6E8-40B6-825A-791486290E28}"/>
    <cellStyle name="Comma 2 3 2 2 3 4 3 3" xfId="10260" xr:uid="{64767B9E-1B01-45C8-809D-265ACAB89F45}"/>
    <cellStyle name="Comma 2 3 2 2 3 4 3 3 2" xfId="25620" xr:uid="{86F12549-C8EE-4A53-8C3F-EC625757371E}"/>
    <cellStyle name="Comma 2 3 2 2 3 4 3 4" xfId="17940" xr:uid="{C3182E04-66B9-4748-9B0E-EA101C812A8C}"/>
    <cellStyle name="Comma 2 3 2 2 3 4 4" xfId="4500" xr:uid="{D05D0249-E586-4E98-9EE2-99AFA75D0968}"/>
    <cellStyle name="Comma 2 3 2 2 3 4 4 2" xfId="12180" xr:uid="{91495396-0192-4B98-A3C8-2602803C8A4F}"/>
    <cellStyle name="Comma 2 3 2 2 3 4 4 2 2" xfId="27540" xr:uid="{A8511ECB-65E4-43A6-A140-0D5AABD6F30F}"/>
    <cellStyle name="Comma 2 3 2 2 3 4 4 3" xfId="19860" xr:uid="{7ABD574E-7B18-4790-8B62-B6E6BFBDE214}"/>
    <cellStyle name="Comma 2 3 2 2 3 4 5" xfId="8340" xr:uid="{54ECF814-C0A5-43AD-A305-3E099C08BE48}"/>
    <cellStyle name="Comma 2 3 2 2 3 4 5 2" xfId="23700" xr:uid="{C176C0E0-DD9A-4A9B-A17F-6AC3F6B8984E}"/>
    <cellStyle name="Comma 2 3 2 2 3 4 6" xfId="16020" xr:uid="{8CD31207-E84B-4A6D-A945-CC390A8BA282}"/>
    <cellStyle name="Comma 2 3 2 2 3 5" xfId="1140" xr:uid="{D64DD269-660E-4C72-B1A7-0798AE0665E0}"/>
    <cellStyle name="Comma 2 3 2 2 3 5 2" xfId="3060" xr:uid="{4647090A-BA46-4272-A11E-6AC6D798BEB3}"/>
    <cellStyle name="Comma 2 3 2 2 3 5 2 2" xfId="6900" xr:uid="{88DB5DF2-5A27-4B63-AE01-A83A2EC90A17}"/>
    <cellStyle name="Comma 2 3 2 2 3 5 2 2 2" xfId="14580" xr:uid="{5151EA21-051F-485C-B079-1CF03AFC52ED}"/>
    <cellStyle name="Comma 2 3 2 2 3 5 2 2 2 2" xfId="29940" xr:uid="{CB0C36E0-DB29-4F75-B1F2-1B0D9FC54859}"/>
    <cellStyle name="Comma 2 3 2 2 3 5 2 2 3" xfId="22260" xr:uid="{E5565CBF-EBD7-4599-8750-51E400176A0C}"/>
    <cellStyle name="Comma 2 3 2 2 3 5 2 3" xfId="10740" xr:uid="{3247404F-DC0D-4E60-AF7E-851B38C4B0E6}"/>
    <cellStyle name="Comma 2 3 2 2 3 5 2 3 2" xfId="26100" xr:uid="{F573663D-1856-45BE-BA02-0B9F405D8C57}"/>
    <cellStyle name="Comma 2 3 2 2 3 5 2 4" xfId="18420" xr:uid="{165BECC4-A78E-4431-A7E8-7C6ACBE3CE77}"/>
    <cellStyle name="Comma 2 3 2 2 3 5 3" xfId="4980" xr:uid="{CAE77271-90C5-404E-BD27-A6D2D40E1AEE}"/>
    <cellStyle name="Comma 2 3 2 2 3 5 3 2" xfId="12660" xr:uid="{893E4B94-B7ED-4A81-96E7-A39A3E2B26A8}"/>
    <cellStyle name="Comma 2 3 2 2 3 5 3 2 2" xfId="28020" xr:uid="{4DCBE844-7BAD-447F-9E71-0A049FE5C8F0}"/>
    <cellStyle name="Comma 2 3 2 2 3 5 3 3" xfId="20340" xr:uid="{EF84C8AE-FDC6-49E6-A4D7-D2E39C8B092A}"/>
    <cellStyle name="Comma 2 3 2 2 3 5 4" xfId="8820" xr:uid="{25369626-B7EB-44D6-90B6-BB7B59DB8A05}"/>
    <cellStyle name="Comma 2 3 2 2 3 5 4 2" xfId="24180" xr:uid="{E26BD07C-8A86-4CB3-9C45-004E64E6BC5D}"/>
    <cellStyle name="Comma 2 3 2 2 3 5 5" xfId="16500" xr:uid="{1055885E-356E-49E2-926E-F134572B827D}"/>
    <cellStyle name="Comma 2 3 2 2 3 6" xfId="2100" xr:uid="{93F8B480-FEE0-4F8F-AA33-3F430F4FD653}"/>
    <cellStyle name="Comma 2 3 2 2 3 6 2" xfId="5940" xr:uid="{AC6DD681-A240-4410-B1CD-00EDA014B0FB}"/>
    <cellStyle name="Comma 2 3 2 2 3 6 2 2" xfId="13620" xr:uid="{8245F597-4967-40C0-96F8-48C3CFCD32CA}"/>
    <cellStyle name="Comma 2 3 2 2 3 6 2 2 2" xfId="28980" xr:uid="{03F1CD34-E3DD-4CEA-9FD0-2FF8125D7EE1}"/>
    <cellStyle name="Comma 2 3 2 2 3 6 2 3" xfId="21300" xr:uid="{E9699516-D22A-4414-83D2-A5D993A63FA1}"/>
    <cellStyle name="Comma 2 3 2 2 3 6 3" xfId="9780" xr:uid="{DC53522B-5777-4F7B-A0DE-CDB61928D843}"/>
    <cellStyle name="Comma 2 3 2 2 3 6 3 2" xfId="25140" xr:uid="{D8E7F592-1D2F-49AC-B1A8-CB2869411701}"/>
    <cellStyle name="Comma 2 3 2 2 3 6 4" xfId="17460" xr:uid="{2431D0E9-CA16-425C-B883-0708878298EC}"/>
    <cellStyle name="Comma 2 3 2 2 3 7" xfId="4020" xr:uid="{5917942A-AF32-4AAB-876C-037FF4DCCF17}"/>
    <cellStyle name="Comma 2 3 2 2 3 7 2" xfId="11700" xr:uid="{1E96CB1F-659E-489F-818E-1D27CD1E8ADA}"/>
    <cellStyle name="Comma 2 3 2 2 3 7 2 2" xfId="27060" xr:uid="{88106D3E-0545-460F-9873-0FF1D65EFF26}"/>
    <cellStyle name="Comma 2 3 2 2 3 7 3" xfId="19380" xr:uid="{DC3C7E42-94A6-4458-A8A6-C469C90C2A01}"/>
    <cellStyle name="Comma 2 3 2 2 3 8" xfId="7860" xr:uid="{C61FB84B-DA77-4A49-921D-EF189C4C73D7}"/>
    <cellStyle name="Comma 2 3 2 2 3 8 2" xfId="23220" xr:uid="{6321AF9F-DECC-44A2-8140-B92F44B43ED5}"/>
    <cellStyle name="Comma 2 3 2 2 3 9" xfId="15540" xr:uid="{A1A56FFD-49D5-4A6B-BDCB-99CE0734A0F9}"/>
    <cellStyle name="Comma 2 3 2 2 4" xfId="240" xr:uid="{8C267C47-5982-4421-873D-2B66F0A26440}"/>
    <cellStyle name="Comma 2 3 2 2 4 2" xfId="480" xr:uid="{562849BA-8BA6-48EB-B00D-D668ADE0EFCD}"/>
    <cellStyle name="Comma 2 3 2 2 4 2 2" xfId="960" xr:uid="{1A9B9F71-B89F-4727-8F28-3A9FB20262D3}"/>
    <cellStyle name="Comma 2 3 2 2 4 2 2 2" xfId="1920" xr:uid="{A08F6647-A51E-4A4B-A4F1-345CE177FE9B}"/>
    <cellStyle name="Comma 2 3 2 2 4 2 2 2 2" xfId="3840" xr:uid="{FB430F51-6720-4513-BCBD-B4334859E8B8}"/>
    <cellStyle name="Comma 2 3 2 2 4 2 2 2 2 2" xfId="7680" xr:uid="{B951AE69-1ADF-4A78-BF98-22C0E0EB3CD7}"/>
    <cellStyle name="Comma 2 3 2 2 4 2 2 2 2 2 2" xfId="15360" xr:uid="{6EFFF3CC-A4E2-40A0-BC44-4EC1DD4D6B64}"/>
    <cellStyle name="Comma 2 3 2 2 4 2 2 2 2 2 2 2" xfId="30720" xr:uid="{E26942E7-CB0A-40A4-8C21-E790EE9E6C3B}"/>
    <cellStyle name="Comma 2 3 2 2 4 2 2 2 2 2 3" xfId="23040" xr:uid="{A3ECC900-55D9-48D8-ADD0-44CD360FADE2}"/>
    <cellStyle name="Comma 2 3 2 2 4 2 2 2 2 3" xfId="11520" xr:uid="{A0E0B545-E332-4CF8-B641-BA3D8E88D239}"/>
    <cellStyle name="Comma 2 3 2 2 4 2 2 2 2 3 2" xfId="26880" xr:uid="{84E1C0F5-A2C3-41C7-9F19-D190C52AA5FB}"/>
    <cellStyle name="Comma 2 3 2 2 4 2 2 2 2 4" xfId="19200" xr:uid="{B7F176F5-9706-478C-AA1D-D24011CE2A9B}"/>
    <cellStyle name="Comma 2 3 2 2 4 2 2 2 3" xfId="5760" xr:uid="{4DE8C362-5EDD-4B29-A46B-BF6255D2AADA}"/>
    <cellStyle name="Comma 2 3 2 2 4 2 2 2 3 2" xfId="13440" xr:uid="{A1F799AE-0E3B-412F-A869-29EB29E142B7}"/>
    <cellStyle name="Comma 2 3 2 2 4 2 2 2 3 2 2" xfId="28800" xr:uid="{22B7EE18-2DE0-44F7-BBAE-C458396077C0}"/>
    <cellStyle name="Comma 2 3 2 2 4 2 2 2 3 3" xfId="21120" xr:uid="{C776EBAE-DF2A-48F7-853D-C801D0FCB495}"/>
    <cellStyle name="Comma 2 3 2 2 4 2 2 2 4" xfId="9600" xr:uid="{C1F70061-75D2-47B0-AA59-0DE331FFE46B}"/>
    <cellStyle name="Comma 2 3 2 2 4 2 2 2 4 2" xfId="24960" xr:uid="{32F4E5A3-3877-4A84-A11B-7D51EF29CCC5}"/>
    <cellStyle name="Comma 2 3 2 2 4 2 2 2 5" xfId="17280" xr:uid="{021D4F4B-2E53-46DE-8AA4-73D4768E858C}"/>
    <cellStyle name="Comma 2 3 2 2 4 2 2 3" xfId="2880" xr:uid="{CE80B440-3D43-4BCF-8577-F687D5453B45}"/>
    <cellStyle name="Comma 2 3 2 2 4 2 2 3 2" xfId="6720" xr:uid="{C4FAD7B4-4FDD-4067-897C-1F89070ACA90}"/>
    <cellStyle name="Comma 2 3 2 2 4 2 2 3 2 2" xfId="14400" xr:uid="{6E8D1B7A-A1F6-4468-8C80-B5019C6531A2}"/>
    <cellStyle name="Comma 2 3 2 2 4 2 2 3 2 2 2" xfId="29760" xr:uid="{72D23C13-54C0-40BC-8BA3-F1768982548A}"/>
    <cellStyle name="Comma 2 3 2 2 4 2 2 3 2 3" xfId="22080" xr:uid="{74D1607A-8E73-4D97-ADF3-90A359C5A027}"/>
    <cellStyle name="Comma 2 3 2 2 4 2 2 3 3" xfId="10560" xr:uid="{760865E8-BA63-4921-8E70-FA4ED5842B13}"/>
    <cellStyle name="Comma 2 3 2 2 4 2 2 3 3 2" xfId="25920" xr:uid="{07E5D282-898A-44DE-9BFB-BA868D845E63}"/>
    <cellStyle name="Comma 2 3 2 2 4 2 2 3 4" xfId="18240" xr:uid="{827EC79C-B2AD-4E4E-90A5-A1C91A66D95E}"/>
    <cellStyle name="Comma 2 3 2 2 4 2 2 4" xfId="4800" xr:uid="{71446E39-A6BE-4AC2-9D3B-F8E2682E8F0A}"/>
    <cellStyle name="Comma 2 3 2 2 4 2 2 4 2" xfId="12480" xr:uid="{16734D8C-F842-4CB8-9715-E4582EDB9D09}"/>
    <cellStyle name="Comma 2 3 2 2 4 2 2 4 2 2" xfId="27840" xr:uid="{9B7DE060-3328-4192-9559-439C9586E387}"/>
    <cellStyle name="Comma 2 3 2 2 4 2 2 4 3" xfId="20160" xr:uid="{FF2650AD-1981-48D9-9A00-5C729D83161B}"/>
    <cellStyle name="Comma 2 3 2 2 4 2 2 5" xfId="8640" xr:uid="{0CECD85E-CB51-410B-9413-0AADDCCA97E0}"/>
    <cellStyle name="Comma 2 3 2 2 4 2 2 5 2" xfId="24000" xr:uid="{0FA79A51-B5CE-45C4-99EB-DB081A43F804}"/>
    <cellStyle name="Comma 2 3 2 2 4 2 2 6" xfId="16320" xr:uid="{A09622CF-30E6-4634-903F-C962F5663BEF}"/>
    <cellStyle name="Comma 2 3 2 2 4 2 3" xfId="1440" xr:uid="{04623321-25E5-4F06-B095-1DB46CE390C8}"/>
    <cellStyle name="Comma 2 3 2 2 4 2 3 2" xfId="3360" xr:uid="{C743E299-D9A9-44D9-93E5-83683EA76D08}"/>
    <cellStyle name="Comma 2 3 2 2 4 2 3 2 2" xfId="7200" xr:uid="{924EDA36-22FD-4E5A-8326-280D16DA13A7}"/>
    <cellStyle name="Comma 2 3 2 2 4 2 3 2 2 2" xfId="14880" xr:uid="{B4C2A91C-E42F-46D3-BB3A-02F6F9F369AB}"/>
    <cellStyle name="Comma 2 3 2 2 4 2 3 2 2 2 2" xfId="30240" xr:uid="{3AA2AE46-82C5-4CFF-BE9D-FEF636900816}"/>
    <cellStyle name="Comma 2 3 2 2 4 2 3 2 2 3" xfId="22560" xr:uid="{5A11AAB6-58DE-4B53-82DC-294E8109A541}"/>
    <cellStyle name="Comma 2 3 2 2 4 2 3 2 3" xfId="11040" xr:uid="{4421EC96-82F3-4450-9F77-90CBEF5801DE}"/>
    <cellStyle name="Comma 2 3 2 2 4 2 3 2 3 2" xfId="26400" xr:uid="{C80BB8A1-AE49-4F2E-952C-114D2C6D9880}"/>
    <cellStyle name="Comma 2 3 2 2 4 2 3 2 4" xfId="18720" xr:uid="{48F99AAA-C4E4-43B6-98B3-4D5E849A1A98}"/>
    <cellStyle name="Comma 2 3 2 2 4 2 3 3" xfId="5280" xr:uid="{AB373148-8691-427F-A61E-FF1A129F22D1}"/>
    <cellStyle name="Comma 2 3 2 2 4 2 3 3 2" xfId="12960" xr:uid="{0B140051-8EE2-4070-859D-549047A134E2}"/>
    <cellStyle name="Comma 2 3 2 2 4 2 3 3 2 2" xfId="28320" xr:uid="{D5847CEE-96A4-4012-A3F8-888E5935D8A7}"/>
    <cellStyle name="Comma 2 3 2 2 4 2 3 3 3" xfId="20640" xr:uid="{34E78151-77D5-4E5E-8AAC-DCD81571F68B}"/>
    <cellStyle name="Comma 2 3 2 2 4 2 3 4" xfId="9120" xr:uid="{3803CF71-D7C9-4A7D-B462-C80230A892A1}"/>
    <cellStyle name="Comma 2 3 2 2 4 2 3 4 2" xfId="24480" xr:uid="{69FF15AD-A065-4F1C-8917-5B1267C382DE}"/>
    <cellStyle name="Comma 2 3 2 2 4 2 3 5" xfId="16800" xr:uid="{82C84331-540C-435B-90A9-416B8192916B}"/>
    <cellStyle name="Comma 2 3 2 2 4 2 4" xfId="2400" xr:uid="{833D65BA-E2D1-41DC-8458-9A42D8ACF04C}"/>
    <cellStyle name="Comma 2 3 2 2 4 2 4 2" xfId="6240" xr:uid="{3BE954AE-16A5-4279-BE69-E0524671B0C6}"/>
    <cellStyle name="Comma 2 3 2 2 4 2 4 2 2" xfId="13920" xr:uid="{F1697DCD-465F-4C8C-A06F-8E948FD56BA4}"/>
    <cellStyle name="Comma 2 3 2 2 4 2 4 2 2 2" xfId="29280" xr:uid="{1740AE8F-C8B3-4579-A70B-BD9BC4447B43}"/>
    <cellStyle name="Comma 2 3 2 2 4 2 4 2 3" xfId="21600" xr:uid="{EE42EB9A-94A0-4227-8F01-8ACC16AF4624}"/>
    <cellStyle name="Comma 2 3 2 2 4 2 4 3" xfId="10080" xr:uid="{7E69BC95-4BA6-4479-874E-C67727C8880C}"/>
    <cellStyle name="Comma 2 3 2 2 4 2 4 3 2" xfId="25440" xr:uid="{DD665241-15DB-4CC0-AB73-9CD4E0358D59}"/>
    <cellStyle name="Comma 2 3 2 2 4 2 4 4" xfId="17760" xr:uid="{64D6E320-BAF3-4550-89A4-5A328A6E8699}"/>
    <cellStyle name="Comma 2 3 2 2 4 2 5" xfId="4320" xr:uid="{F84F6D98-3849-4FB5-809B-0DB6C1ACF6F2}"/>
    <cellStyle name="Comma 2 3 2 2 4 2 5 2" xfId="12000" xr:uid="{35EED9AB-A01A-4986-9B1B-3632B3972446}"/>
    <cellStyle name="Comma 2 3 2 2 4 2 5 2 2" xfId="27360" xr:uid="{FEED727F-81C3-4F52-90AB-6A1486196AFE}"/>
    <cellStyle name="Comma 2 3 2 2 4 2 5 3" xfId="19680" xr:uid="{B437AF97-36A9-45C7-8D36-CD45D6BAD88D}"/>
    <cellStyle name="Comma 2 3 2 2 4 2 6" xfId="8160" xr:uid="{AD51AE82-2CB4-44E7-8BAF-057A51186F5D}"/>
    <cellStyle name="Comma 2 3 2 2 4 2 6 2" xfId="23520" xr:uid="{EEFDFDED-40BA-4E7B-B140-2CE304FCD0C5}"/>
    <cellStyle name="Comma 2 3 2 2 4 2 7" xfId="15840" xr:uid="{BED5E9A9-ECC1-4E40-BA6C-01EEE397FDCD}"/>
    <cellStyle name="Comma 2 3 2 2 4 3" xfId="720" xr:uid="{3D2778BB-7511-4010-BF96-FB3002EA3A43}"/>
    <cellStyle name="Comma 2 3 2 2 4 3 2" xfId="1680" xr:uid="{3CD1D04A-F70C-48EC-A565-3B05C4C21D2D}"/>
    <cellStyle name="Comma 2 3 2 2 4 3 2 2" xfId="3600" xr:uid="{3CBCE62F-9ECD-45C3-A3DB-1B66057D2FDD}"/>
    <cellStyle name="Comma 2 3 2 2 4 3 2 2 2" xfId="7440" xr:uid="{6912A4B6-D46A-4E1D-9218-3B53FA3D4233}"/>
    <cellStyle name="Comma 2 3 2 2 4 3 2 2 2 2" xfId="15120" xr:uid="{E71E2E17-A829-49D3-A562-32FAB42CB9D1}"/>
    <cellStyle name="Comma 2 3 2 2 4 3 2 2 2 2 2" xfId="30480" xr:uid="{F6083353-819A-44BC-88E0-9494E9754E2C}"/>
    <cellStyle name="Comma 2 3 2 2 4 3 2 2 2 3" xfId="22800" xr:uid="{F69B4D10-BDA1-40B0-B6E3-867B394D30AA}"/>
    <cellStyle name="Comma 2 3 2 2 4 3 2 2 3" xfId="11280" xr:uid="{531AC2CC-5805-4988-9467-E439C4F2EB41}"/>
    <cellStyle name="Comma 2 3 2 2 4 3 2 2 3 2" xfId="26640" xr:uid="{4F129C04-F5DB-42DF-8946-6492387519A5}"/>
    <cellStyle name="Comma 2 3 2 2 4 3 2 2 4" xfId="18960" xr:uid="{9978A004-1EB2-441C-8D4F-C01CD8BF3FFC}"/>
    <cellStyle name="Comma 2 3 2 2 4 3 2 3" xfId="5520" xr:uid="{80E6468D-4D48-474C-8008-3DDD054048BD}"/>
    <cellStyle name="Comma 2 3 2 2 4 3 2 3 2" xfId="13200" xr:uid="{067DC46C-1C34-4205-8B7B-AA5D74F00501}"/>
    <cellStyle name="Comma 2 3 2 2 4 3 2 3 2 2" xfId="28560" xr:uid="{D2821315-418C-4262-9631-8527F8EA7131}"/>
    <cellStyle name="Comma 2 3 2 2 4 3 2 3 3" xfId="20880" xr:uid="{F6D78122-9951-42EF-B371-518FA5B5642B}"/>
    <cellStyle name="Comma 2 3 2 2 4 3 2 4" xfId="9360" xr:uid="{D3AC3450-1D09-4B22-B148-BB904A251A51}"/>
    <cellStyle name="Comma 2 3 2 2 4 3 2 4 2" xfId="24720" xr:uid="{C058F3A4-C4F3-4E40-BF77-C112DC037A54}"/>
    <cellStyle name="Comma 2 3 2 2 4 3 2 5" xfId="17040" xr:uid="{9148BB0A-604E-425A-A6AA-31F08CE7651B}"/>
    <cellStyle name="Comma 2 3 2 2 4 3 3" xfId="2640" xr:uid="{587F515C-C98B-42AD-885A-0253F141864D}"/>
    <cellStyle name="Comma 2 3 2 2 4 3 3 2" xfId="6480" xr:uid="{C9A03952-6FAC-4910-BF15-4D75104B9B9A}"/>
    <cellStyle name="Comma 2 3 2 2 4 3 3 2 2" xfId="14160" xr:uid="{7CF78D82-0F0A-4E14-89F0-953CA5B96FE6}"/>
    <cellStyle name="Comma 2 3 2 2 4 3 3 2 2 2" xfId="29520" xr:uid="{727A25DA-635F-4230-8A16-895FBD82CCEB}"/>
    <cellStyle name="Comma 2 3 2 2 4 3 3 2 3" xfId="21840" xr:uid="{3CB05BCC-DB90-47E6-97A7-7199E9F9844B}"/>
    <cellStyle name="Comma 2 3 2 2 4 3 3 3" xfId="10320" xr:uid="{87FD6380-E6CC-4885-86B8-0E04F932C674}"/>
    <cellStyle name="Comma 2 3 2 2 4 3 3 3 2" xfId="25680" xr:uid="{B2B6ABFA-954B-4E37-B7B4-53A3FBC73608}"/>
    <cellStyle name="Comma 2 3 2 2 4 3 3 4" xfId="18000" xr:uid="{AD66FA9D-A131-4C6B-B34A-339632F45760}"/>
    <cellStyle name="Comma 2 3 2 2 4 3 4" xfId="4560" xr:uid="{05924A5C-4C4F-434C-A6CA-1542758254EA}"/>
    <cellStyle name="Comma 2 3 2 2 4 3 4 2" xfId="12240" xr:uid="{3DCB7EA8-B285-42B5-88B8-99E759050478}"/>
    <cellStyle name="Comma 2 3 2 2 4 3 4 2 2" xfId="27600" xr:uid="{6BFEEEE1-A200-4BB4-98DD-4A2E657B806B}"/>
    <cellStyle name="Comma 2 3 2 2 4 3 4 3" xfId="19920" xr:uid="{74D9E9C1-7004-4D76-9DF4-87CAFB0C3235}"/>
    <cellStyle name="Comma 2 3 2 2 4 3 5" xfId="8400" xr:uid="{EB8ACE49-63A3-469E-AA44-BE943A95231C}"/>
    <cellStyle name="Comma 2 3 2 2 4 3 5 2" xfId="23760" xr:uid="{53F2A55A-EBB4-4B0C-A5CA-F9D277F61C04}"/>
    <cellStyle name="Comma 2 3 2 2 4 3 6" xfId="16080" xr:uid="{24409570-BD8E-4086-ADF6-7828E11276FE}"/>
    <cellStyle name="Comma 2 3 2 2 4 4" xfId="1200" xr:uid="{AECF2F83-8E33-48C5-920E-F95761A0AFBB}"/>
    <cellStyle name="Comma 2 3 2 2 4 4 2" xfId="3120" xr:uid="{AE6563B2-B095-4D84-8C14-BAF7B5C11F22}"/>
    <cellStyle name="Comma 2 3 2 2 4 4 2 2" xfId="6960" xr:uid="{B3650A1B-A41F-4302-B620-EABC3C5CDB68}"/>
    <cellStyle name="Comma 2 3 2 2 4 4 2 2 2" xfId="14640" xr:uid="{68D9013F-9165-4C73-84E8-0C3CF5DC1AFB}"/>
    <cellStyle name="Comma 2 3 2 2 4 4 2 2 2 2" xfId="30000" xr:uid="{34D9541E-9DE2-4A0D-867F-BBDD1886BD84}"/>
    <cellStyle name="Comma 2 3 2 2 4 4 2 2 3" xfId="22320" xr:uid="{B6985069-6E8E-421C-A9A5-4A4974F441B9}"/>
    <cellStyle name="Comma 2 3 2 2 4 4 2 3" xfId="10800" xr:uid="{0A48E61F-71FF-47F9-B055-0900DEA0BB1B}"/>
    <cellStyle name="Comma 2 3 2 2 4 4 2 3 2" xfId="26160" xr:uid="{C0C3FC78-0A70-4BCB-8C0D-66709653DF82}"/>
    <cellStyle name="Comma 2 3 2 2 4 4 2 4" xfId="18480" xr:uid="{A8F28DF4-0EAF-47B8-8A27-F3986914BC11}"/>
    <cellStyle name="Comma 2 3 2 2 4 4 3" xfId="5040" xr:uid="{149842DB-9AB7-4059-82C8-B511811D3E96}"/>
    <cellStyle name="Comma 2 3 2 2 4 4 3 2" xfId="12720" xr:uid="{0E32E983-195E-4165-B1C7-48C4BF5BF3CA}"/>
    <cellStyle name="Comma 2 3 2 2 4 4 3 2 2" xfId="28080" xr:uid="{7B3FBA2E-5B3C-4C84-A065-FB6D8260D0FF}"/>
    <cellStyle name="Comma 2 3 2 2 4 4 3 3" xfId="20400" xr:uid="{E342FD9B-000C-4CA7-96B9-69DC422A8A01}"/>
    <cellStyle name="Comma 2 3 2 2 4 4 4" xfId="8880" xr:uid="{5EA782AE-CD88-44AD-B2E5-D832EDDC2CA7}"/>
    <cellStyle name="Comma 2 3 2 2 4 4 4 2" xfId="24240" xr:uid="{F874FF24-D746-4035-A6C9-0C2ACFD4B82E}"/>
    <cellStyle name="Comma 2 3 2 2 4 4 5" xfId="16560" xr:uid="{B8C3E703-31E1-408A-AAF4-DF238CD3B921}"/>
    <cellStyle name="Comma 2 3 2 2 4 5" xfId="2160" xr:uid="{965D2E18-17F4-4583-B780-F9C985BB7C05}"/>
    <cellStyle name="Comma 2 3 2 2 4 5 2" xfId="6000" xr:uid="{065EBD31-9D55-4D2B-8663-4E38EB329E55}"/>
    <cellStyle name="Comma 2 3 2 2 4 5 2 2" xfId="13680" xr:uid="{5AF90074-691C-4E5A-9387-8FBADC31FD3F}"/>
    <cellStyle name="Comma 2 3 2 2 4 5 2 2 2" xfId="29040" xr:uid="{0787E6C4-3242-4E18-ABDD-28A83DA65AB5}"/>
    <cellStyle name="Comma 2 3 2 2 4 5 2 3" xfId="21360" xr:uid="{1C6887E7-CBC6-43BA-9943-9666A7B40E72}"/>
    <cellStyle name="Comma 2 3 2 2 4 5 3" xfId="9840" xr:uid="{CF995AC2-D19F-44DF-AC0F-6DF4F2333F09}"/>
    <cellStyle name="Comma 2 3 2 2 4 5 3 2" xfId="25200" xr:uid="{93C10187-151A-415F-B3A7-58597065C55C}"/>
    <cellStyle name="Comma 2 3 2 2 4 5 4" xfId="17520" xr:uid="{F94063B3-5696-4D99-8435-59DD88497F0F}"/>
    <cellStyle name="Comma 2 3 2 2 4 6" xfId="4080" xr:uid="{04009357-842D-4402-8372-FE3327AE83EC}"/>
    <cellStyle name="Comma 2 3 2 2 4 6 2" xfId="11760" xr:uid="{E75D79D1-EDBA-4C89-9343-9F129064D00A}"/>
    <cellStyle name="Comma 2 3 2 2 4 6 2 2" xfId="27120" xr:uid="{291A7993-3E0E-49D4-A480-11AB56931776}"/>
    <cellStyle name="Comma 2 3 2 2 4 6 3" xfId="19440" xr:uid="{40A110A7-BE46-480E-96F1-D36E2ECB4B7C}"/>
    <cellStyle name="Comma 2 3 2 2 4 7" xfId="7920" xr:uid="{9384F03D-1B1C-4B15-8600-EDBD87E8274C}"/>
    <cellStyle name="Comma 2 3 2 2 4 7 2" xfId="23280" xr:uid="{BD2FE768-DE37-4E3E-8CBF-29C10C44A6C6}"/>
    <cellStyle name="Comma 2 3 2 2 4 8" xfId="15600" xr:uid="{36385EF2-7458-441E-A3CD-A033B365662B}"/>
    <cellStyle name="Comma 2 3 2 2 5" xfId="360" xr:uid="{25A6AEF8-2224-4F71-9D78-23F7F2710649}"/>
    <cellStyle name="Comma 2 3 2 2 5 2" xfId="840" xr:uid="{B8011AD7-96B5-4DC1-8C3D-00632793E38D}"/>
    <cellStyle name="Comma 2 3 2 2 5 2 2" xfId="1800" xr:uid="{6736A40B-379F-4EA9-9A35-E17ADC649602}"/>
    <cellStyle name="Comma 2 3 2 2 5 2 2 2" xfId="3720" xr:uid="{5C98D43F-B1EA-4956-A49D-D9538978B7D8}"/>
    <cellStyle name="Comma 2 3 2 2 5 2 2 2 2" xfId="7560" xr:uid="{F9478248-D329-4CBD-889D-537E553FD6B9}"/>
    <cellStyle name="Comma 2 3 2 2 5 2 2 2 2 2" xfId="15240" xr:uid="{33C1BDF5-24A3-48D9-BC9F-8012E97C85F7}"/>
    <cellStyle name="Comma 2 3 2 2 5 2 2 2 2 2 2" xfId="30600" xr:uid="{5A326060-4223-4240-9D95-15B6ED43AB75}"/>
    <cellStyle name="Comma 2 3 2 2 5 2 2 2 2 3" xfId="22920" xr:uid="{5EB7B367-DC8E-4EBD-9C9E-014AEB347B7D}"/>
    <cellStyle name="Comma 2 3 2 2 5 2 2 2 3" xfId="11400" xr:uid="{ED28878F-76E1-40C1-B134-4F42F763AADF}"/>
    <cellStyle name="Comma 2 3 2 2 5 2 2 2 3 2" xfId="26760" xr:uid="{9C8C2500-08B7-419C-AC6D-3EF26ECBD9CD}"/>
    <cellStyle name="Comma 2 3 2 2 5 2 2 2 4" xfId="19080" xr:uid="{8DF29072-8749-4683-8056-F9171007D2A6}"/>
    <cellStyle name="Comma 2 3 2 2 5 2 2 3" xfId="5640" xr:uid="{4A34E693-131F-473E-9543-3CF0F126313A}"/>
    <cellStyle name="Comma 2 3 2 2 5 2 2 3 2" xfId="13320" xr:uid="{B0405394-1308-4C62-9ED1-466003F4FBF9}"/>
    <cellStyle name="Comma 2 3 2 2 5 2 2 3 2 2" xfId="28680" xr:uid="{7C3E463C-4405-426D-9617-942C8BB769C6}"/>
    <cellStyle name="Comma 2 3 2 2 5 2 2 3 3" xfId="21000" xr:uid="{AAC16356-4B66-4A0B-8ADF-ABD1418F4DB3}"/>
    <cellStyle name="Comma 2 3 2 2 5 2 2 4" xfId="9480" xr:uid="{27CAA892-3FE6-4EA5-B731-9E6DCAA4370A}"/>
    <cellStyle name="Comma 2 3 2 2 5 2 2 4 2" xfId="24840" xr:uid="{836284AF-B990-458B-924E-8BF72984D17A}"/>
    <cellStyle name="Comma 2 3 2 2 5 2 2 5" xfId="17160" xr:uid="{1B72D216-B2D6-4158-B9C7-186B79D1F719}"/>
    <cellStyle name="Comma 2 3 2 2 5 2 3" xfId="2760" xr:uid="{06ED8FCE-2DB8-45D6-92CB-A3252E2A4780}"/>
    <cellStyle name="Comma 2 3 2 2 5 2 3 2" xfId="6600" xr:uid="{ECF1C6E0-DCFC-4591-8EE1-6576CF5D4B14}"/>
    <cellStyle name="Comma 2 3 2 2 5 2 3 2 2" xfId="14280" xr:uid="{C9260793-60FF-43B9-A988-4EE5AA1E15B7}"/>
    <cellStyle name="Comma 2 3 2 2 5 2 3 2 2 2" xfId="29640" xr:uid="{3589145B-DF06-471B-9338-02317FE3B3A2}"/>
    <cellStyle name="Comma 2 3 2 2 5 2 3 2 3" xfId="21960" xr:uid="{0A01B106-C3F6-4537-8FF7-E3C3F8719836}"/>
    <cellStyle name="Comma 2 3 2 2 5 2 3 3" xfId="10440" xr:uid="{00392D05-C897-4A4B-AE7C-ECFCA5DC5AB2}"/>
    <cellStyle name="Comma 2 3 2 2 5 2 3 3 2" xfId="25800" xr:uid="{95C2ABD1-F575-43B0-9893-23F6732DB6D4}"/>
    <cellStyle name="Comma 2 3 2 2 5 2 3 4" xfId="18120" xr:uid="{4A01B373-F7F0-4DE9-8FE5-0FD650583A22}"/>
    <cellStyle name="Comma 2 3 2 2 5 2 4" xfId="4680" xr:uid="{A6BAF653-278C-434C-A755-FF2076377661}"/>
    <cellStyle name="Comma 2 3 2 2 5 2 4 2" xfId="12360" xr:uid="{0CEBFEFD-5106-4164-A9CA-2EE61376D05B}"/>
    <cellStyle name="Comma 2 3 2 2 5 2 4 2 2" xfId="27720" xr:uid="{CB313057-699F-4F0A-BD44-974893CFA2F5}"/>
    <cellStyle name="Comma 2 3 2 2 5 2 4 3" xfId="20040" xr:uid="{9735C8B4-C7D0-44FA-BDB6-F2A5080C226E}"/>
    <cellStyle name="Comma 2 3 2 2 5 2 5" xfId="8520" xr:uid="{E9346DE9-F569-42DB-9F7D-5DA5F0E3FCEC}"/>
    <cellStyle name="Comma 2 3 2 2 5 2 5 2" xfId="23880" xr:uid="{4662F375-1C4F-4770-B0A0-882482BED7C5}"/>
    <cellStyle name="Comma 2 3 2 2 5 2 6" xfId="16200" xr:uid="{B898CB78-8FCE-49C2-9C24-FBD57A7F02D3}"/>
    <cellStyle name="Comma 2 3 2 2 5 3" xfId="1320" xr:uid="{D2D20C4A-E041-49C8-8D2C-A879207DCD1B}"/>
    <cellStyle name="Comma 2 3 2 2 5 3 2" xfId="3240" xr:uid="{F8ADA220-AC67-4D49-9448-4C3396BFF416}"/>
    <cellStyle name="Comma 2 3 2 2 5 3 2 2" xfId="7080" xr:uid="{85D915CC-8735-43D0-BFBB-3604549460F4}"/>
    <cellStyle name="Comma 2 3 2 2 5 3 2 2 2" xfId="14760" xr:uid="{45E8D61D-9B7E-42D6-B1DD-FE8C9056E408}"/>
    <cellStyle name="Comma 2 3 2 2 5 3 2 2 2 2" xfId="30120" xr:uid="{35C8D40F-A4F3-4DD1-9D23-3736DA3F9C74}"/>
    <cellStyle name="Comma 2 3 2 2 5 3 2 2 3" xfId="22440" xr:uid="{6E3E2F24-F956-4631-A39E-764984CD0819}"/>
    <cellStyle name="Comma 2 3 2 2 5 3 2 3" xfId="10920" xr:uid="{9548B669-36C8-4F7C-B3F2-130FCEACE5AD}"/>
    <cellStyle name="Comma 2 3 2 2 5 3 2 3 2" xfId="26280" xr:uid="{D029E554-7CED-466A-B4CD-3B9E8F601E53}"/>
    <cellStyle name="Comma 2 3 2 2 5 3 2 4" xfId="18600" xr:uid="{B51010B3-3E36-4F05-9A3C-FAD5B58FC24A}"/>
    <cellStyle name="Comma 2 3 2 2 5 3 3" xfId="5160" xr:uid="{51B51130-ED3B-401B-BBDD-E7D501B2239E}"/>
    <cellStyle name="Comma 2 3 2 2 5 3 3 2" xfId="12840" xr:uid="{72AC9856-CD12-4102-98AC-7EFD15D8DAA1}"/>
    <cellStyle name="Comma 2 3 2 2 5 3 3 2 2" xfId="28200" xr:uid="{162EEDBE-8772-431E-AA3B-033D9BA2432C}"/>
    <cellStyle name="Comma 2 3 2 2 5 3 3 3" xfId="20520" xr:uid="{6DC348D6-9A3A-4FFC-B972-289A83E2C447}"/>
    <cellStyle name="Comma 2 3 2 2 5 3 4" xfId="9000" xr:uid="{08B2EAC1-B323-4CCD-9218-300EB123E14B}"/>
    <cellStyle name="Comma 2 3 2 2 5 3 4 2" xfId="24360" xr:uid="{7394A56C-4423-4D81-98CE-EE897736ED53}"/>
    <cellStyle name="Comma 2 3 2 2 5 3 5" xfId="16680" xr:uid="{877A4A9D-FBEB-4351-907A-74D90C926944}"/>
    <cellStyle name="Comma 2 3 2 2 5 4" xfId="2280" xr:uid="{A9E04A41-A2C1-432B-A39E-4EEAAFF1EF9A}"/>
    <cellStyle name="Comma 2 3 2 2 5 4 2" xfId="6120" xr:uid="{DD3FDE61-13F9-43BD-85AA-C762CB851469}"/>
    <cellStyle name="Comma 2 3 2 2 5 4 2 2" xfId="13800" xr:uid="{23CB3E93-6A27-4385-9355-137AC5D1A727}"/>
    <cellStyle name="Comma 2 3 2 2 5 4 2 2 2" xfId="29160" xr:uid="{66D3ED05-E5E4-46D9-B6DF-7AC6FB841519}"/>
    <cellStyle name="Comma 2 3 2 2 5 4 2 3" xfId="21480" xr:uid="{4CD18399-3DE4-4AB9-8B96-4A29FB788AFB}"/>
    <cellStyle name="Comma 2 3 2 2 5 4 3" xfId="9960" xr:uid="{5FCC3294-D28E-417A-BC8E-4915024DB31F}"/>
    <cellStyle name="Comma 2 3 2 2 5 4 3 2" xfId="25320" xr:uid="{94867219-88DC-4A62-8567-57CE88176FF9}"/>
    <cellStyle name="Comma 2 3 2 2 5 4 4" xfId="17640" xr:uid="{6FAD8FAD-D498-449D-AFB0-9F641FA8C08C}"/>
    <cellStyle name="Comma 2 3 2 2 5 5" xfId="4200" xr:uid="{14424C75-4105-4480-9D8D-FB3B5D9324D8}"/>
    <cellStyle name="Comma 2 3 2 2 5 5 2" xfId="11880" xr:uid="{E155E788-070B-4A08-966B-93EB8D7ABD73}"/>
    <cellStyle name="Comma 2 3 2 2 5 5 2 2" xfId="27240" xr:uid="{1AB7F314-08FA-40AD-94E3-0B4AC657E910}"/>
    <cellStyle name="Comma 2 3 2 2 5 5 3" xfId="19560" xr:uid="{31A75D3A-E4DA-42FD-B923-F228EA73AEAB}"/>
    <cellStyle name="Comma 2 3 2 2 5 6" xfId="8040" xr:uid="{4310BE6A-AA09-40E9-A22D-E29ADBA9EEB3}"/>
    <cellStyle name="Comma 2 3 2 2 5 6 2" xfId="23400" xr:uid="{6166DDAA-E334-4227-9296-6B0C639C40E9}"/>
    <cellStyle name="Comma 2 3 2 2 5 7" xfId="15720" xr:uid="{BA4F74B7-5086-4ED0-B2D3-A1F43DE32CDD}"/>
    <cellStyle name="Comma 2 3 2 2 6" xfId="600" xr:uid="{BCDB824F-51CC-4A5C-BD35-60C8642B0EED}"/>
    <cellStyle name="Comma 2 3 2 2 6 2" xfId="1560" xr:uid="{0417E04C-2ECF-4125-B2D8-BF325B8E195C}"/>
    <cellStyle name="Comma 2 3 2 2 6 2 2" xfId="3480" xr:uid="{C7697CCC-0CE2-4AC7-AFF8-BBEAF1769696}"/>
    <cellStyle name="Comma 2 3 2 2 6 2 2 2" xfId="7320" xr:uid="{B05A71BA-6780-4E0D-B988-E804498258C4}"/>
    <cellStyle name="Comma 2 3 2 2 6 2 2 2 2" xfId="15000" xr:uid="{4820D6E5-C4EE-40BA-B83F-34B8E5E29051}"/>
    <cellStyle name="Comma 2 3 2 2 6 2 2 2 2 2" xfId="30360" xr:uid="{56B6A778-B9BA-45E9-8603-7851DCA27FF8}"/>
    <cellStyle name="Comma 2 3 2 2 6 2 2 2 3" xfId="22680" xr:uid="{884C3DCB-CFDF-4148-8C9C-AB7BD675F47A}"/>
    <cellStyle name="Comma 2 3 2 2 6 2 2 3" xfId="11160" xr:uid="{03844DF1-5ED1-4DD1-AF46-E8D88D97C375}"/>
    <cellStyle name="Comma 2 3 2 2 6 2 2 3 2" xfId="26520" xr:uid="{9F9846BE-4A30-4D28-AA05-7DB4469F5C25}"/>
    <cellStyle name="Comma 2 3 2 2 6 2 2 4" xfId="18840" xr:uid="{7BC2E195-1908-4D27-932E-AB20D471A078}"/>
    <cellStyle name="Comma 2 3 2 2 6 2 3" xfId="5400" xr:uid="{9E104B39-372A-4B36-BDF3-C194A257FC80}"/>
    <cellStyle name="Comma 2 3 2 2 6 2 3 2" xfId="13080" xr:uid="{E91246FA-6B3B-4634-8E50-09BC01FB8923}"/>
    <cellStyle name="Comma 2 3 2 2 6 2 3 2 2" xfId="28440" xr:uid="{40CA3BD5-ACB1-4BE9-B6D0-F9A1DF17E2B5}"/>
    <cellStyle name="Comma 2 3 2 2 6 2 3 3" xfId="20760" xr:uid="{456A6525-49C8-4CC7-8921-5516FF7C1AFA}"/>
    <cellStyle name="Comma 2 3 2 2 6 2 4" xfId="9240" xr:uid="{97FB4D3E-A884-4D23-B8DD-0FAB0CA7738E}"/>
    <cellStyle name="Comma 2 3 2 2 6 2 4 2" xfId="24600" xr:uid="{AA6FECAA-0A5F-4A14-AEF0-A0879B4A87CA}"/>
    <cellStyle name="Comma 2 3 2 2 6 2 5" xfId="16920" xr:uid="{2C4B9B1D-BDF5-4262-8F0D-C290EB4DB5A8}"/>
    <cellStyle name="Comma 2 3 2 2 6 3" xfId="2520" xr:uid="{2E9BE928-414B-412C-85CD-B9E8B025E2FE}"/>
    <cellStyle name="Comma 2 3 2 2 6 3 2" xfId="6360" xr:uid="{A85DEDCD-403E-481A-A314-AB381A07B810}"/>
    <cellStyle name="Comma 2 3 2 2 6 3 2 2" xfId="14040" xr:uid="{79832472-ADAD-4988-9A67-27836B327EFC}"/>
    <cellStyle name="Comma 2 3 2 2 6 3 2 2 2" xfId="29400" xr:uid="{8A4CEAAD-B1D5-4C4B-91AB-7949A1B0CB14}"/>
    <cellStyle name="Comma 2 3 2 2 6 3 2 3" xfId="21720" xr:uid="{2EBCDBAF-7943-43A8-94E3-ABC31BF8FD54}"/>
    <cellStyle name="Comma 2 3 2 2 6 3 3" xfId="10200" xr:uid="{F5DEC9BA-4EB8-4036-9B1F-72AA9FF1BFC1}"/>
    <cellStyle name="Comma 2 3 2 2 6 3 3 2" xfId="25560" xr:uid="{FD0BA7D0-90B7-44F8-A8AE-43C0C33B1E80}"/>
    <cellStyle name="Comma 2 3 2 2 6 3 4" xfId="17880" xr:uid="{BAD9D93A-512F-43B0-9B46-B9DA7EA4891A}"/>
    <cellStyle name="Comma 2 3 2 2 6 4" xfId="4440" xr:uid="{43E2B0CE-87F3-4351-AC93-8F4D3CDFA1D9}"/>
    <cellStyle name="Comma 2 3 2 2 6 4 2" xfId="12120" xr:uid="{1189F4CD-3258-4A72-9E96-89CC3AC7DAEE}"/>
    <cellStyle name="Comma 2 3 2 2 6 4 2 2" xfId="27480" xr:uid="{ED36E1D2-3D7D-49FB-9A6E-E1EF977AA877}"/>
    <cellStyle name="Comma 2 3 2 2 6 4 3" xfId="19800" xr:uid="{A2FA7B4E-0F31-4FE9-902B-8D28ADD5DFAE}"/>
    <cellStyle name="Comma 2 3 2 2 6 5" xfId="8280" xr:uid="{8CFBFD58-FF35-4B68-AF34-691468D30324}"/>
    <cellStyle name="Comma 2 3 2 2 6 5 2" xfId="23640" xr:uid="{8DC14D8D-6FD0-428F-8227-8B2A2970E85D}"/>
    <cellStyle name="Comma 2 3 2 2 6 6" xfId="15960" xr:uid="{9D1F1C44-C620-4507-9939-4492EB05A8DF}"/>
    <cellStyle name="Comma 2 3 2 2 7" xfId="1080" xr:uid="{87B6B7B1-35BC-47F1-B7E2-B9CF7510AB5D}"/>
    <cellStyle name="Comma 2 3 2 2 7 2" xfId="3000" xr:uid="{3636A578-C2D4-48A2-962E-2F0C9B55CAEE}"/>
    <cellStyle name="Comma 2 3 2 2 7 2 2" xfId="6840" xr:uid="{E6CD8C39-C7D3-4DBE-8BB8-18F30C8375AB}"/>
    <cellStyle name="Comma 2 3 2 2 7 2 2 2" xfId="14520" xr:uid="{D09BD1E3-2FC8-4D9E-8EFB-C02EA6665D58}"/>
    <cellStyle name="Comma 2 3 2 2 7 2 2 2 2" xfId="29880" xr:uid="{4723A491-2CAA-4378-9317-F24603E6C944}"/>
    <cellStyle name="Comma 2 3 2 2 7 2 2 3" xfId="22200" xr:uid="{E48A3694-8E46-4E5C-B0E6-1DD9DE239538}"/>
    <cellStyle name="Comma 2 3 2 2 7 2 3" xfId="10680" xr:uid="{5B1B1A5C-8566-40C7-823A-E364D8E66E9F}"/>
    <cellStyle name="Comma 2 3 2 2 7 2 3 2" xfId="26040" xr:uid="{F7C5BAC5-0A19-4E73-A97C-D7E33F732F80}"/>
    <cellStyle name="Comma 2 3 2 2 7 2 4" xfId="18360" xr:uid="{49849558-BDF3-4CD6-9B6E-CBB474E1793D}"/>
    <cellStyle name="Comma 2 3 2 2 7 3" xfId="4920" xr:uid="{24C8B58E-D4BE-4DA8-A747-724F9CFAE6EC}"/>
    <cellStyle name="Comma 2 3 2 2 7 3 2" xfId="12600" xr:uid="{CBAFAE62-DDE8-43D2-BA9C-C4CC021394A5}"/>
    <cellStyle name="Comma 2 3 2 2 7 3 2 2" xfId="27960" xr:uid="{4AC5BEBD-B206-431A-A717-FF395F402ACE}"/>
    <cellStyle name="Comma 2 3 2 2 7 3 3" xfId="20280" xr:uid="{B655D68E-095C-4F89-8478-67C9A9AC3B61}"/>
    <cellStyle name="Comma 2 3 2 2 7 4" xfId="8760" xr:uid="{23229A8F-E294-47FF-9A4C-0D55993DDAF7}"/>
    <cellStyle name="Comma 2 3 2 2 7 4 2" xfId="24120" xr:uid="{27E54140-2EFB-4109-BCEE-ABB765175B56}"/>
    <cellStyle name="Comma 2 3 2 2 7 5" xfId="16440" xr:uid="{8C4EEFDB-A410-4057-9FF0-5FFB102D2DDE}"/>
    <cellStyle name="Comma 2 3 2 2 8" xfId="2040" xr:uid="{4D185D1D-4C4D-4EA4-9811-44802689F0E4}"/>
    <cellStyle name="Comma 2 3 2 2 8 2" xfId="5880" xr:uid="{29733083-636A-47F1-87A0-A4C83D31FF98}"/>
    <cellStyle name="Comma 2 3 2 2 8 2 2" xfId="13560" xr:uid="{21A22872-13DD-463F-9892-6C9241E67D08}"/>
    <cellStyle name="Comma 2 3 2 2 8 2 2 2" xfId="28920" xr:uid="{0D7B9D4A-E11F-4540-AADC-D970240E8312}"/>
    <cellStyle name="Comma 2 3 2 2 8 2 3" xfId="21240" xr:uid="{54EA44E0-3E22-460C-9B36-1E1EE4E48518}"/>
    <cellStyle name="Comma 2 3 2 2 8 3" xfId="9720" xr:uid="{91FC0153-184F-4FF8-A5C0-B2400E265CC7}"/>
    <cellStyle name="Comma 2 3 2 2 8 3 2" xfId="25080" xr:uid="{5094BBF8-4203-4DD7-9B33-D7B68C203CD3}"/>
    <cellStyle name="Comma 2 3 2 2 8 4" xfId="17400" xr:uid="{C28AA2B5-F401-447A-9B92-B4C3A158F31F}"/>
    <cellStyle name="Comma 2 3 2 2 9" xfId="3960" xr:uid="{14720C25-53CA-4EDF-BEC0-3D13AAD72C11}"/>
    <cellStyle name="Comma 2 3 2 2 9 2" xfId="11640" xr:uid="{83CB9B6D-6208-4907-9DF9-011B555B6DF7}"/>
    <cellStyle name="Comma 2 3 2 2 9 2 2" xfId="27000" xr:uid="{38C35D85-52C1-48B5-BC41-CBCBBD65D09D}"/>
    <cellStyle name="Comma 2 3 2 2 9 3" xfId="19320" xr:uid="{07AAB459-DBBC-4206-A39D-3118B02633F9}"/>
    <cellStyle name="Comma 2 3 2 3" xfId="135" xr:uid="{09953CE9-4FB6-45B5-8B2E-2B567FEABB04}"/>
    <cellStyle name="Comma 2 3 2 3 10" xfId="15495" xr:uid="{ADFB4E9E-FF54-4E51-BD4E-5F0BF4AAEB3C}"/>
    <cellStyle name="Comma 2 3 2 3 2" xfId="195" xr:uid="{360BBE97-37A0-4BE1-8F6B-A2B9BFA7924E}"/>
    <cellStyle name="Comma 2 3 2 3 2 2" xfId="315" xr:uid="{29E43451-9D8E-4134-A093-B9329EFB2311}"/>
    <cellStyle name="Comma 2 3 2 3 2 2 2" xfId="555" xr:uid="{7B56085A-A840-467B-B381-01A44069E654}"/>
    <cellStyle name="Comma 2 3 2 3 2 2 2 2" xfId="1035" xr:uid="{F452075C-8985-43E7-A63E-C48FAA7386F9}"/>
    <cellStyle name="Comma 2 3 2 3 2 2 2 2 2" xfId="1995" xr:uid="{A032C73B-C64F-4E36-9D5B-EF1A329B2D34}"/>
    <cellStyle name="Comma 2 3 2 3 2 2 2 2 2 2" xfId="3915" xr:uid="{66B3434C-B052-4157-8271-BB2DAAA114E5}"/>
    <cellStyle name="Comma 2 3 2 3 2 2 2 2 2 2 2" xfId="7755" xr:uid="{0376F4E3-B3A7-4214-8456-A2BA53321476}"/>
    <cellStyle name="Comma 2 3 2 3 2 2 2 2 2 2 2 2" xfId="15435" xr:uid="{E493B22E-BE68-40F6-B2B1-E2EB9E387EBE}"/>
    <cellStyle name="Comma 2 3 2 3 2 2 2 2 2 2 2 2 2" xfId="30795" xr:uid="{88F431DB-0411-4246-AD52-BF7C6793D447}"/>
    <cellStyle name="Comma 2 3 2 3 2 2 2 2 2 2 2 3" xfId="23115" xr:uid="{A5B92F18-21B2-48FB-9F18-24269511AA47}"/>
    <cellStyle name="Comma 2 3 2 3 2 2 2 2 2 2 3" xfId="11595" xr:uid="{878305F6-9D53-410F-8945-DBC5C9D5B85C}"/>
    <cellStyle name="Comma 2 3 2 3 2 2 2 2 2 2 3 2" xfId="26955" xr:uid="{C9DD976A-5310-43AE-8CDF-557B8507BE6F}"/>
    <cellStyle name="Comma 2 3 2 3 2 2 2 2 2 2 4" xfId="19275" xr:uid="{A85AE0C3-A5B6-42E8-B170-24224B37C7F1}"/>
    <cellStyle name="Comma 2 3 2 3 2 2 2 2 2 3" xfId="5835" xr:uid="{CEE3D077-ECDA-4368-9EA2-B6F401FAB3C6}"/>
    <cellStyle name="Comma 2 3 2 3 2 2 2 2 2 3 2" xfId="13515" xr:uid="{B68BE4CB-5DC4-49F4-950E-F9CB7DE19555}"/>
    <cellStyle name="Comma 2 3 2 3 2 2 2 2 2 3 2 2" xfId="28875" xr:uid="{EE750085-0AF4-46B6-8FC5-BEEC1B6C62FC}"/>
    <cellStyle name="Comma 2 3 2 3 2 2 2 2 2 3 3" xfId="21195" xr:uid="{3D3FBF74-4C92-437F-BB05-A6D306033D45}"/>
    <cellStyle name="Comma 2 3 2 3 2 2 2 2 2 4" xfId="9675" xr:uid="{E5FD9FDA-B484-4035-AB16-FD227ADFD0C5}"/>
    <cellStyle name="Comma 2 3 2 3 2 2 2 2 2 4 2" xfId="25035" xr:uid="{E606513C-E851-4326-B386-D68BD8261BDE}"/>
    <cellStyle name="Comma 2 3 2 3 2 2 2 2 2 5" xfId="17355" xr:uid="{EEA7A513-4E9C-4053-8A39-357C5D2ADAA7}"/>
    <cellStyle name="Comma 2 3 2 3 2 2 2 2 3" xfId="2955" xr:uid="{30F3B0E8-E17B-4B2C-8B4C-93F304D9BBF7}"/>
    <cellStyle name="Comma 2 3 2 3 2 2 2 2 3 2" xfId="6795" xr:uid="{4256202D-2B4B-434F-968D-5BDABD62BB87}"/>
    <cellStyle name="Comma 2 3 2 3 2 2 2 2 3 2 2" xfId="14475" xr:uid="{32D646F0-AFDC-437D-8A26-9A7E61F8DC0F}"/>
    <cellStyle name="Comma 2 3 2 3 2 2 2 2 3 2 2 2" xfId="29835" xr:uid="{55C0EE72-915B-410C-A7A2-EC6A09FA34DE}"/>
    <cellStyle name="Comma 2 3 2 3 2 2 2 2 3 2 3" xfId="22155" xr:uid="{4F26EE24-9E5C-4E67-BC9E-3C64F1F827D5}"/>
    <cellStyle name="Comma 2 3 2 3 2 2 2 2 3 3" xfId="10635" xr:uid="{58A7DA58-AC42-4359-A8BF-81E6D1080D85}"/>
    <cellStyle name="Comma 2 3 2 3 2 2 2 2 3 3 2" xfId="25995" xr:uid="{4D7596EE-AE14-49FF-BE0E-B52DA3CEF993}"/>
    <cellStyle name="Comma 2 3 2 3 2 2 2 2 3 4" xfId="18315" xr:uid="{2D5E1A63-62CE-46BC-A888-025214BAAFFC}"/>
    <cellStyle name="Comma 2 3 2 3 2 2 2 2 4" xfId="4875" xr:uid="{DCD5B595-D2F4-49F8-B045-1BA429752657}"/>
    <cellStyle name="Comma 2 3 2 3 2 2 2 2 4 2" xfId="12555" xr:uid="{7E368CD7-DF32-4244-BBAF-C1B60D6C4F81}"/>
    <cellStyle name="Comma 2 3 2 3 2 2 2 2 4 2 2" xfId="27915" xr:uid="{85554C90-9D98-413F-9820-AF7A479E6E98}"/>
    <cellStyle name="Comma 2 3 2 3 2 2 2 2 4 3" xfId="20235" xr:uid="{E578E079-C7FF-4C82-AD0F-8B19507833D4}"/>
    <cellStyle name="Comma 2 3 2 3 2 2 2 2 5" xfId="8715" xr:uid="{F04E49B1-ECD8-4466-8AE8-1380368A4A7D}"/>
    <cellStyle name="Comma 2 3 2 3 2 2 2 2 5 2" xfId="24075" xr:uid="{3250C6EA-91A1-4DAA-96F7-5F21AC5BC23C}"/>
    <cellStyle name="Comma 2 3 2 3 2 2 2 2 6" xfId="16395" xr:uid="{C02FBB75-AE57-463F-9A8E-AB12883145E2}"/>
    <cellStyle name="Comma 2 3 2 3 2 2 2 3" xfId="1515" xr:uid="{2D9B4AAC-2F09-4562-A632-4C2F3EEE3440}"/>
    <cellStyle name="Comma 2 3 2 3 2 2 2 3 2" xfId="3435" xr:uid="{4A65D99D-73BD-45B2-9B07-3F202C413AAC}"/>
    <cellStyle name="Comma 2 3 2 3 2 2 2 3 2 2" xfId="7275" xr:uid="{97B4713B-F681-45E6-AEFA-FBA9A708DDCE}"/>
    <cellStyle name="Comma 2 3 2 3 2 2 2 3 2 2 2" xfId="14955" xr:uid="{FD640812-8062-4E9F-BB02-2F8149D34F5A}"/>
    <cellStyle name="Comma 2 3 2 3 2 2 2 3 2 2 2 2" xfId="30315" xr:uid="{78B479D9-9B54-41FA-8C74-C1B4BE45272B}"/>
    <cellStyle name="Comma 2 3 2 3 2 2 2 3 2 2 3" xfId="22635" xr:uid="{36402AE9-93C5-4765-B1E3-E67FD43F65C2}"/>
    <cellStyle name="Comma 2 3 2 3 2 2 2 3 2 3" xfId="11115" xr:uid="{CB474034-ECF1-490F-8754-058BAA4749A6}"/>
    <cellStyle name="Comma 2 3 2 3 2 2 2 3 2 3 2" xfId="26475" xr:uid="{FBB40312-BAA2-4690-8268-213104D50C3E}"/>
    <cellStyle name="Comma 2 3 2 3 2 2 2 3 2 4" xfId="18795" xr:uid="{A25E61DA-9931-4230-BC9D-308D4BAA6ED6}"/>
    <cellStyle name="Comma 2 3 2 3 2 2 2 3 3" xfId="5355" xr:uid="{462A56D2-AF2F-4B86-81D4-DC518FF0F44B}"/>
    <cellStyle name="Comma 2 3 2 3 2 2 2 3 3 2" xfId="13035" xr:uid="{BF83C227-E03F-4EE9-B9CE-9959A4986883}"/>
    <cellStyle name="Comma 2 3 2 3 2 2 2 3 3 2 2" xfId="28395" xr:uid="{B825A359-D420-43D9-8FC8-CA979F64F3FC}"/>
    <cellStyle name="Comma 2 3 2 3 2 2 2 3 3 3" xfId="20715" xr:uid="{67DCAA9D-050B-4933-93C7-07A42F546569}"/>
    <cellStyle name="Comma 2 3 2 3 2 2 2 3 4" xfId="9195" xr:uid="{949F6F2C-F981-4C08-AB29-4C2D4879E183}"/>
    <cellStyle name="Comma 2 3 2 3 2 2 2 3 4 2" xfId="24555" xr:uid="{3139FB7D-E7C7-4D0A-9642-A87D4E0443F1}"/>
    <cellStyle name="Comma 2 3 2 3 2 2 2 3 5" xfId="16875" xr:uid="{B1F6E27A-D6B8-4640-8904-C0CE6639D949}"/>
    <cellStyle name="Comma 2 3 2 3 2 2 2 4" xfId="2475" xr:uid="{76899146-7F8F-484F-B2CF-6F86257D211D}"/>
    <cellStyle name="Comma 2 3 2 3 2 2 2 4 2" xfId="6315" xr:uid="{E28019E6-D02D-4C7B-9D9D-420B1F32C576}"/>
    <cellStyle name="Comma 2 3 2 3 2 2 2 4 2 2" xfId="13995" xr:uid="{D3E5DA5A-50AB-44EB-8287-F1B3C82F47AA}"/>
    <cellStyle name="Comma 2 3 2 3 2 2 2 4 2 2 2" xfId="29355" xr:uid="{8DAAF055-41EF-4DD0-A97A-EF2B70C99388}"/>
    <cellStyle name="Comma 2 3 2 3 2 2 2 4 2 3" xfId="21675" xr:uid="{B36C53E0-2ACB-45F5-845E-498521683309}"/>
    <cellStyle name="Comma 2 3 2 3 2 2 2 4 3" xfId="10155" xr:uid="{B24E1FD4-2C8C-494F-B5B4-4B18B3A875BB}"/>
    <cellStyle name="Comma 2 3 2 3 2 2 2 4 3 2" xfId="25515" xr:uid="{EE000B0E-391B-434A-90A3-CADA3558CF6F}"/>
    <cellStyle name="Comma 2 3 2 3 2 2 2 4 4" xfId="17835" xr:uid="{F66641D1-85F5-454B-B01D-1474C806B418}"/>
    <cellStyle name="Comma 2 3 2 3 2 2 2 5" xfId="4395" xr:uid="{B4174AC4-79BA-46EA-B207-0FF31538F384}"/>
    <cellStyle name="Comma 2 3 2 3 2 2 2 5 2" xfId="12075" xr:uid="{FC3F408F-4DBC-4AF3-B967-3C85052AE2DC}"/>
    <cellStyle name="Comma 2 3 2 3 2 2 2 5 2 2" xfId="27435" xr:uid="{C68ABD00-CE55-4E4A-835F-7CCC37611A7E}"/>
    <cellStyle name="Comma 2 3 2 3 2 2 2 5 3" xfId="19755" xr:uid="{E9270A4F-4F65-4AEA-AF30-A7B63782D9D5}"/>
    <cellStyle name="Comma 2 3 2 3 2 2 2 6" xfId="8235" xr:uid="{39847CEC-1F95-46F7-83BD-5CE2358F6DCE}"/>
    <cellStyle name="Comma 2 3 2 3 2 2 2 6 2" xfId="23595" xr:uid="{879E9946-D781-4B79-BC3F-D977C731F7E5}"/>
    <cellStyle name="Comma 2 3 2 3 2 2 2 7" xfId="15915" xr:uid="{CE31BF7B-B470-4D94-9A3A-FC866484E2BA}"/>
    <cellStyle name="Comma 2 3 2 3 2 2 3" xfId="795" xr:uid="{9FE9630E-2909-44BE-871C-509C7DE1193F}"/>
    <cellStyle name="Comma 2 3 2 3 2 2 3 2" xfId="1755" xr:uid="{F8D2CCD9-B233-4C14-9B73-003E6105D4E0}"/>
    <cellStyle name="Comma 2 3 2 3 2 2 3 2 2" xfId="3675" xr:uid="{E8FE6688-4EA8-4569-A1F1-53698E4474D6}"/>
    <cellStyle name="Comma 2 3 2 3 2 2 3 2 2 2" xfId="7515" xr:uid="{486A92E4-8F88-4582-BB8B-420E192D4B5A}"/>
    <cellStyle name="Comma 2 3 2 3 2 2 3 2 2 2 2" xfId="15195" xr:uid="{D2662620-905A-4E16-9250-16223059C7D2}"/>
    <cellStyle name="Comma 2 3 2 3 2 2 3 2 2 2 2 2" xfId="30555" xr:uid="{27538962-E961-405D-9035-A8FD5B0FDA13}"/>
    <cellStyle name="Comma 2 3 2 3 2 2 3 2 2 2 3" xfId="22875" xr:uid="{674EFA57-AEE9-46E4-8339-D107492CF4F4}"/>
    <cellStyle name="Comma 2 3 2 3 2 2 3 2 2 3" xfId="11355" xr:uid="{90E955A2-9725-4692-8A49-E9FF912997C7}"/>
    <cellStyle name="Comma 2 3 2 3 2 2 3 2 2 3 2" xfId="26715" xr:uid="{8CBE7703-0183-4AC4-94C4-4AFEDEFDC04A}"/>
    <cellStyle name="Comma 2 3 2 3 2 2 3 2 2 4" xfId="19035" xr:uid="{92B36514-A1BF-47F2-B301-7155B044E5A7}"/>
    <cellStyle name="Comma 2 3 2 3 2 2 3 2 3" xfId="5595" xr:uid="{C7D49337-5F26-4AFC-8171-381F83DF8EC3}"/>
    <cellStyle name="Comma 2 3 2 3 2 2 3 2 3 2" xfId="13275" xr:uid="{EE0F6BB2-215E-4574-A2CA-F014C5F7EC7E}"/>
    <cellStyle name="Comma 2 3 2 3 2 2 3 2 3 2 2" xfId="28635" xr:uid="{7E0E749D-DD40-48DC-8CF1-F8677BA05572}"/>
    <cellStyle name="Comma 2 3 2 3 2 2 3 2 3 3" xfId="20955" xr:uid="{A4C4AD5E-BDC1-43CE-9B91-301542953050}"/>
    <cellStyle name="Comma 2 3 2 3 2 2 3 2 4" xfId="9435" xr:uid="{7866FD0E-7A29-4A0C-ABF5-00DA1DA14632}"/>
    <cellStyle name="Comma 2 3 2 3 2 2 3 2 4 2" xfId="24795" xr:uid="{EB9CB994-97DD-41F4-B042-C5EBE9FD377D}"/>
    <cellStyle name="Comma 2 3 2 3 2 2 3 2 5" xfId="17115" xr:uid="{F86B562E-A5CE-47B0-8368-49E240260E70}"/>
    <cellStyle name="Comma 2 3 2 3 2 2 3 3" xfId="2715" xr:uid="{C674F12F-0BEC-443B-9E71-FFACA4D30EAD}"/>
    <cellStyle name="Comma 2 3 2 3 2 2 3 3 2" xfId="6555" xr:uid="{B3813D3F-955F-4D63-B386-289124901699}"/>
    <cellStyle name="Comma 2 3 2 3 2 2 3 3 2 2" xfId="14235" xr:uid="{274B3F0E-C2E9-497C-8B6F-3CBD5E243A29}"/>
    <cellStyle name="Comma 2 3 2 3 2 2 3 3 2 2 2" xfId="29595" xr:uid="{77620399-9A59-4685-8710-86066181A9C7}"/>
    <cellStyle name="Comma 2 3 2 3 2 2 3 3 2 3" xfId="21915" xr:uid="{9AB7CFE4-65B6-4A90-8E70-E94559D0D062}"/>
    <cellStyle name="Comma 2 3 2 3 2 2 3 3 3" xfId="10395" xr:uid="{89697BE1-68B0-4E3D-B0CA-28A145299622}"/>
    <cellStyle name="Comma 2 3 2 3 2 2 3 3 3 2" xfId="25755" xr:uid="{FE88A92D-203B-4D37-9585-87E35542EAD3}"/>
    <cellStyle name="Comma 2 3 2 3 2 2 3 3 4" xfId="18075" xr:uid="{E4D4BF5A-2EFF-4912-B050-05B66B545ED7}"/>
    <cellStyle name="Comma 2 3 2 3 2 2 3 4" xfId="4635" xr:uid="{A7359619-61BB-4228-82ED-2ECBE4311A97}"/>
    <cellStyle name="Comma 2 3 2 3 2 2 3 4 2" xfId="12315" xr:uid="{85DF5170-4F9B-464B-99F5-EC64E4EB4744}"/>
    <cellStyle name="Comma 2 3 2 3 2 2 3 4 2 2" xfId="27675" xr:uid="{D9E44B5A-888A-47C8-A118-E1C1F8DC84A8}"/>
    <cellStyle name="Comma 2 3 2 3 2 2 3 4 3" xfId="19995" xr:uid="{82C658FE-56A4-4462-AE4C-7E71A9DE9F46}"/>
    <cellStyle name="Comma 2 3 2 3 2 2 3 5" xfId="8475" xr:uid="{B3937CF5-9122-41ED-BE08-BC1FD7CF0900}"/>
    <cellStyle name="Comma 2 3 2 3 2 2 3 5 2" xfId="23835" xr:uid="{9D19A621-5F51-4F43-8665-0501F9D6690E}"/>
    <cellStyle name="Comma 2 3 2 3 2 2 3 6" xfId="16155" xr:uid="{769255DE-6D63-419E-BAA0-7C59DEE0438F}"/>
    <cellStyle name="Comma 2 3 2 3 2 2 4" xfId="1275" xr:uid="{894A208C-20CA-44C0-9D26-B69B9B84E401}"/>
    <cellStyle name="Comma 2 3 2 3 2 2 4 2" xfId="3195" xr:uid="{D4051D74-A31C-4ED8-98E2-ED749B0916CE}"/>
    <cellStyle name="Comma 2 3 2 3 2 2 4 2 2" xfId="7035" xr:uid="{18FB70E1-A68F-455F-9F57-71C878965537}"/>
    <cellStyle name="Comma 2 3 2 3 2 2 4 2 2 2" xfId="14715" xr:uid="{B007DF31-5A49-46A5-80E3-6C63AE886975}"/>
    <cellStyle name="Comma 2 3 2 3 2 2 4 2 2 2 2" xfId="30075" xr:uid="{8A3E2290-35E8-4898-A264-A04D0E102A90}"/>
    <cellStyle name="Comma 2 3 2 3 2 2 4 2 2 3" xfId="22395" xr:uid="{FEC7718E-9115-4572-B18C-6B9E329B6DB7}"/>
    <cellStyle name="Comma 2 3 2 3 2 2 4 2 3" xfId="10875" xr:uid="{F7DB242C-92C5-415E-AF95-C889D29A9558}"/>
    <cellStyle name="Comma 2 3 2 3 2 2 4 2 3 2" xfId="26235" xr:uid="{9D6BF55C-799D-44D3-88A7-BCA988509999}"/>
    <cellStyle name="Comma 2 3 2 3 2 2 4 2 4" xfId="18555" xr:uid="{D4C62CBC-1C76-462E-B7D8-017AD39A738D}"/>
    <cellStyle name="Comma 2 3 2 3 2 2 4 3" xfId="5115" xr:uid="{00C05986-344D-4B08-B4FC-BAB6234B205D}"/>
    <cellStyle name="Comma 2 3 2 3 2 2 4 3 2" xfId="12795" xr:uid="{329980A9-7923-45D1-9B48-27D759625B41}"/>
    <cellStyle name="Comma 2 3 2 3 2 2 4 3 2 2" xfId="28155" xr:uid="{3F27F531-C5B9-4184-9CFF-FB843EC8B740}"/>
    <cellStyle name="Comma 2 3 2 3 2 2 4 3 3" xfId="20475" xr:uid="{5E0821FF-65C0-4618-8521-9EF31318523F}"/>
    <cellStyle name="Comma 2 3 2 3 2 2 4 4" xfId="8955" xr:uid="{D53EFDE7-2DD7-40CF-8481-F20F1E22BFDD}"/>
    <cellStyle name="Comma 2 3 2 3 2 2 4 4 2" xfId="24315" xr:uid="{84822526-10BF-4435-A8DE-0CB8B7E66A3C}"/>
    <cellStyle name="Comma 2 3 2 3 2 2 4 5" xfId="16635" xr:uid="{C08484DE-1125-49B5-8C6D-667B1068988E}"/>
    <cellStyle name="Comma 2 3 2 3 2 2 5" xfId="2235" xr:uid="{CE953AD6-1DFB-4162-9533-3ADACAB6B016}"/>
    <cellStyle name="Comma 2 3 2 3 2 2 5 2" xfId="6075" xr:uid="{E956E82B-0AAD-46B9-8A5B-295653F0260C}"/>
    <cellStyle name="Comma 2 3 2 3 2 2 5 2 2" xfId="13755" xr:uid="{03A5D278-7381-4DE4-8C3D-09ACC14439A8}"/>
    <cellStyle name="Comma 2 3 2 3 2 2 5 2 2 2" xfId="29115" xr:uid="{009FA425-6E11-40C3-A318-74A4F63B2F28}"/>
    <cellStyle name="Comma 2 3 2 3 2 2 5 2 3" xfId="21435" xr:uid="{142E4B40-DC98-4FC3-A1CC-5DBBBCE7902E}"/>
    <cellStyle name="Comma 2 3 2 3 2 2 5 3" xfId="9915" xr:uid="{4833FFF3-9564-48FD-98D8-47D4FC80F1A2}"/>
    <cellStyle name="Comma 2 3 2 3 2 2 5 3 2" xfId="25275" xr:uid="{5893E8FD-A83C-4657-9F02-587DC4CD3D16}"/>
    <cellStyle name="Comma 2 3 2 3 2 2 5 4" xfId="17595" xr:uid="{03165962-594D-4499-8092-50B4E325428C}"/>
    <cellStyle name="Comma 2 3 2 3 2 2 6" xfId="4155" xr:uid="{2727B0D6-F944-407D-B28D-B717D5B594E1}"/>
    <cellStyle name="Comma 2 3 2 3 2 2 6 2" xfId="11835" xr:uid="{90A44DED-1F11-404D-9864-A773F6A1F885}"/>
    <cellStyle name="Comma 2 3 2 3 2 2 6 2 2" xfId="27195" xr:uid="{845565BD-13BD-4279-9F7F-3D7B23085D87}"/>
    <cellStyle name="Comma 2 3 2 3 2 2 6 3" xfId="19515" xr:uid="{934DEFE4-FE2E-4225-95B8-57944B5BB7C5}"/>
    <cellStyle name="Comma 2 3 2 3 2 2 7" xfId="7995" xr:uid="{529A8978-00C1-4D8D-B9FA-9029D466F1E3}"/>
    <cellStyle name="Comma 2 3 2 3 2 2 7 2" xfId="23355" xr:uid="{DF66F7F3-3C05-4F8B-840D-45F33F017538}"/>
    <cellStyle name="Comma 2 3 2 3 2 2 8" xfId="15675" xr:uid="{18B813B2-440F-4F02-95AA-92001B32A8A7}"/>
    <cellStyle name="Comma 2 3 2 3 2 3" xfId="435" xr:uid="{C5ED84F1-7903-47E8-BD9A-94A5AACF02BF}"/>
    <cellStyle name="Comma 2 3 2 3 2 3 2" xfId="915" xr:uid="{026E9D59-2085-4F1F-9A6B-3810BFEE41EF}"/>
    <cellStyle name="Comma 2 3 2 3 2 3 2 2" xfId="1875" xr:uid="{1E4F48BA-635D-4F84-AACE-863DCC47CE2E}"/>
    <cellStyle name="Comma 2 3 2 3 2 3 2 2 2" xfId="3795" xr:uid="{8704C319-8A21-4502-8E10-726DFF7FAC5A}"/>
    <cellStyle name="Comma 2 3 2 3 2 3 2 2 2 2" xfId="7635" xr:uid="{259807B5-90E3-4140-B2CF-798E6D755C9D}"/>
    <cellStyle name="Comma 2 3 2 3 2 3 2 2 2 2 2" xfId="15315" xr:uid="{DE4D68D9-0D2D-4326-9629-955C12C59B1E}"/>
    <cellStyle name="Comma 2 3 2 3 2 3 2 2 2 2 2 2" xfId="30675" xr:uid="{7D32BD24-5683-4210-9CF9-01DCB010D363}"/>
    <cellStyle name="Comma 2 3 2 3 2 3 2 2 2 2 3" xfId="22995" xr:uid="{96495414-63DA-4F5F-A4A3-3B54ABD870FD}"/>
    <cellStyle name="Comma 2 3 2 3 2 3 2 2 2 3" xfId="11475" xr:uid="{7B3775B8-D748-44A1-A9ED-2B41CE0593FA}"/>
    <cellStyle name="Comma 2 3 2 3 2 3 2 2 2 3 2" xfId="26835" xr:uid="{7B20DAD6-23BD-4AB1-A514-54BB53941975}"/>
    <cellStyle name="Comma 2 3 2 3 2 3 2 2 2 4" xfId="19155" xr:uid="{442779E8-9A9A-4473-B734-4CFCE0E459C5}"/>
    <cellStyle name="Comma 2 3 2 3 2 3 2 2 3" xfId="5715" xr:uid="{8A2C9750-49E2-4F8F-A3CC-07D9B823B582}"/>
    <cellStyle name="Comma 2 3 2 3 2 3 2 2 3 2" xfId="13395" xr:uid="{1069C4FB-0EE2-4191-A56A-5593F7CC2617}"/>
    <cellStyle name="Comma 2 3 2 3 2 3 2 2 3 2 2" xfId="28755" xr:uid="{255A4326-0817-4B01-8581-AD7EA22FE7C1}"/>
    <cellStyle name="Comma 2 3 2 3 2 3 2 2 3 3" xfId="21075" xr:uid="{6C30129B-7E34-4292-A58C-70FB503DEFAD}"/>
    <cellStyle name="Comma 2 3 2 3 2 3 2 2 4" xfId="9555" xr:uid="{94277F21-8F8A-4DB8-BD2B-17DC062C31BA}"/>
    <cellStyle name="Comma 2 3 2 3 2 3 2 2 4 2" xfId="24915" xr:uid="{A481F753-9682-40DB-819B-7003AD77890F}"/>
    <cellStyle name="Comma 2 3 2 3 2 3 2 2 5" xfId="17235" xr:uid="{843DADE2-62F4-4A50-9BD8-84E5C741F138}"/>
    <cellStyle name="Comma 2 3 2 3 2 3 2 3" xfId="2835" xr:uid="{0734FDF2-5E07-4116-9A3B-6456A0C1AC2C}"/>
    <cellStyle name="Comma 2 3 2 3 2 3 2 3 2" xfId="6675" xr:uid="{87D5F485-5B74-4A1B-806F-069ADF0AA922}"/>
    <cellStyle name="Comma 2 3 2 3 2 3 2 3 2 2" xfId="14355" xr:uid="{F2FD1161-62E2-481D-B482-6644EDE4DD3E}"/>
    <cellStyle name="Comma 2 3 2 3 2 3 2 3 2 2 2" xfId="29715" xr:uid="{0B1EDB6F-60A2-4855-A9B0-05AFD88A3200}"/>
    <cellStyle name="Comma 2 3 2 3 2 3 2 3 2 3" xfId="22035" xr:uid="{A21FCB0C-0725-4460-AEE7-CF3CADC01DE5}"/>
    <cellStyle name="Comma 2 3 2 3 2 3 2 3 3" xfId="10515" xr:uid="{9ED2CC39-F5DD-4134-A42A-ADBC0F844B95}"/>
    <cellStyle name="Comma 2 3 2 3 2 3 2 3 3 2" xfId="25875" xr:uid="{926B1E18-6C54-48C9-9AC8-5F4A30D749DA}"/>
    <cellStyle name="Comma 2 3 2 3 2 3 2 3 4" xfId="18195" xr:uid="{70393BFB-1A41-454B-BE05-5B1F63A8A086}"/>
    <cellStyle name="Comma 2 3 2 3 2 3 2 4" xfId="4755" xr:uid="{21DBB486-3C7A-423F-9888-ABF0E16087CB}"/>
    <cellStyle name="Comma 2 3 2 3 2 3 2 4 2" xfId="12435" xr:uid="{CAD083F5-9B3D-4C08-8C4A-20BC789C8E95}"/>
    <cellStyle name="Comma 2 3 2 3 2 3 2 4 2 2" xfId="27795" xr:uid="{7D6595B4-756E-4431-B48B-18AADDABA089}"/>
    <cellStyle name="Comma 2 3 2 3 2 3 2 4 3" xfId="20115" xr:uid="{627BFD05-B385-4ECE-A67A-FEACCB4D4378}"/>
    <cellStyle name="Comma 2 3 2 3 2 3 2 5" xfId="8595" xr:uid="{9F09A950-4673-46D3-8FA3-E5C7B04832A1}"/>
    <cellStyle name="Comma 2 3 2 3 2 3 2 5 2" xfId="23955" xr:uid="{AE8B5D5D-E9C0-40D8-99B6-34105F68E91A}"/>
    <cellStyle name="Comma 2 3 2 3 2 3 2 6" xfId="16275" xr:uid="{33BFF431-850F-4702-872D-E76E062D3826}"/>
    <cellStyle name="Comma 2 3 2 3 2 3 3" xfId="1395" xr:uid="{668B51B1-DDB5-47A0-AE02-9918FB782816}"/>
    <cellStyle name="Comma 2 3 2 3 2 3 3 2" xfId="3315" xr:uid="{5380BF10-906F-4219-85C5-0A4F675475E9}"/>
    <cellStyle name="Comma 2 3 2 3 2 3 3 2 2" xfId="7155" xr:uid="{C80CA2FB-1DE7-4BAA-ADF1-B3F4E43BD254}"/>
    <cellStyle name="Comma 2 3 2 3 2 3 3 2 2 2" xfId="14835" xr:uid="{EDB9B38E-7112-46FB-9BE0-007585ECAADE}"/>
    <cellStyle name="Comma 2 3 2 3 2 3 3 2 2 2 2" xfId="30195" xr:uid="{A19445AB-EEAB-4491-9E0F-B95104F09F91}"/>
    <cellStyle name="Comma 2 3 2 3 2 3 3 2 2 3" xfId="22515" xr:uid="{327E4014-F127-43E5-998F-D8D4A282E1FF}"/>
    <cellStyle name="Comma 2 3 2 3 2 3 3 2 3" xfId="10995" xr:uid="{635D8029-2382-4B64-A999-2A6C6C666D73}"/>
    <cellStyle name="Comma 2 3 2 3 2 3 3 2 3 2" xfId="26355" xr:uid="{7FBE218A-F096-4FBC-A546-5B136B27C494}"/>
    <cellStyle name="Comma 2 3 2 3 2 3 3 2 4" xfId="18675" xr:uid="{CBEE70D9-3B18-40A2-AF73-D0AB8CDA01E2}"/>
    <cellStyle name="Comma 2 3 2 3 2 3 3 3" xfId="5235" xr:uid="{B5ADF928-174E-470B-95B2-F81C13FBE53F}"/>
    <cellStyle name="Comma 2 3 2 3 2 3 3 3 2" xfId="12915" xr:uid="{BDDC077D-2F1A-420E-96AD-A4254C89884B}"/>
    <cellStyle name="Comma 2 3 2 3 2 3 3 3 2 2" xfId="28275" xr:uid="{57992225-AFEE-4E59-B566-531AB37747CF}"/>
    <cellStyle name="Comma 2 3 2 3 2 3 3 3 3" xfId="20595" xr:uid="{549A82D1-1C09-45B2-A0BF-BF9EBD2FEE94}"/>
    <cellStyle name="Comma 2 3 2 3 2 3 3 4" xfId="9075" xr:uid="{AFD286B3-74B5-4E73-9C74-AC7ACEE1C03D}"/>
    <cellStyle name="Comma 2 3 2 3 2 3 3 4 2" xfId="24435" xr:uid="{7EAD1640-C2BA-4F2D-ADC6-EE7B6BF3D869}"/>
    <cellStyle name="Comma 2 3 2 3 2 3 3 5" xfId="16755" xr:uid="{1DE2EB8C-0983-4803-BC41-8C09AE0DCD60}"/>
    <cellStyle name="Comma 2 3 2 3 2 3 4" xfId="2355" xr:uid="{6FCC1C27-9660-421A-BEFF-9EB3D8A51922}"/>
    <cellStyle name="Comma 2 3 2 3 2 3 4 2" xfId="6195" xr:uid="{85235B66-447E-43B8-9DDE-7819130E7804}"/>
    <cellStyle name="Comma 2 3 2 3 2 3 4 2 2" xfId="13875" xr:uid="{75B5895D-476B-491D-B8D9-37111C637820}"/>
    <cellStyle name="Comma 2 3 2 3 2 3 4 2 2 2" xfId="29235" xr:uid="{357E1881-4BF0-4F49-A1EC-12C9897F1AE1}"/>
    <cellStyle name="Comma 2 3 2 3 2 3 4 2 3" xfId="21555" xr:uid="{A825E7FD-BBC8-44E7-A6E9-755F952E2504}"/>
    <cellStyle name="Comma 2 3 2 3 2 3 4 3" xfId="10035" xr:uid="{C2694DE7-EAC9-462A-A7C5-EC52FA713210}"/>
    <cellStyle name="Comma 2 3 2 3 2 3 4 3 2" xfId="25395" xr:uid="{63D14E66-8847-41E1-ABB9-3E2BFC9EE987}"/>
    <cellStyle name="Comma 2 3 2 3 2 3 4 4" xfId="17715" xr:uid="{35EB2BBB-D6A0-471C-A2EF-498B00C708EF}"/>
    <cellStyle name="Comma 2 3 2 3 2 3 5" xfId="4275" xr:uid="{9686CAC3-3C7A-4216-9525-930CDA29DBD9}"/>
    <cellStyle name="Comma 2 3 2 3 2 3 5 2" xfId="11955" xr:uid="{61B0DB09-92BB-49B9-9518-A2D9AFA57301}"/>
    <cellStyle name="Comma 2 3 2 3 2 3 5 2 2" xfId="27315" xr:uid="{6B3F82D4-54E3-48E6-9EA2-7213491DE236}"/>
    <cellStyle name="Comma 2 3 2 3 2 3 5 3" xfId="19635" xr:uid="{7B51A619-47F0-4C04-85A6-6F7DEEE78046}"/>
    <cellStyle name="Comma 2 3 2 3 2 3 6" xfId="8115" xr:uid="{6B17E400-DBBF-4A5B-BE4E-5F9617948555}"/>
    <cellStyle name="Comma 2 3 2 3 2 3 6 2" xfId="23475" xr:uid="{E5BC8BC5-4EB8-4CE2-9C4D-32FE15E33731}"/>
    <cellStyle name="Comma 2 3 2 3 2 3 7" xfId="15795" xr:uid="{5E776F19-02D1-454B-AB7F-7862301C467B}"/>
    <cellStyle name="Comma 2 3 2 3 2 4" xfId="675" xr:uid="{AE6EDDF7-02E1-41F0-9B00-65B6B2A07B49}"/>
    <cellStyle name="Comma 2 3 2 3 2 4 2" xfId="1635" xr:uid="{32E862C5-7E41-4D7B-9569-402D25BCE762}"/>
    <cellStyle name="Comma 2 3 2 3 2 4 2 2" xfId="3555" xr:uid="{692AC852-C175-4297-B426-00C8C9BC8A51}"/>
    <cellStyle name="Comma 2 3 2 3 2 4 2 2 2" xfId="7395" xr:uid="{5D084B7D-5F7E-4E40-8EE9-D329D5448E69}"/>
    <cellStyle name="Comma 2 3 2 3 2 4 2 2 2 2" xfId="15075" xr:uid="{09A6669A-E53F-42CE-AD02-CA3CCE9BFD96}"/>
    <cellStyle name="Comma 2 3 2 3 2 4 2 2 2 2 2" xfId="30435" xr:uid="{20179B17-B9CD-4D89-9534-9E355A4EFAFD}"/>
    <cellStyle name="Comma 2 3 2 3 2 4 2 2 2 3" xfId="22755" xr:uid="{E58097B7-8E04-40EB-B9CA-C47FC0842E9C}"/>
    <cellStyle name="Comma 2 3 2 3 2 4 2 2 3" xfId="11235" xr:uid="{D9058DD1-6F50-4B06-8BED-D9B13CB2BE86}"/>
    <cellStyle name="Comma 2 3 2 3 2 4 2 2 3 2" xfId="26595" xr:uid="{46A1C1A7-D9F3-4D5D-9C89-8849F16AF5EF}"/>
    <cellStyle name="Comma 2 3 2 3 2 4 2 2 4" xfId="18915" xr:uid="{5055F366-038A-42D8-86DA-09D07FCB3447}"/>
    <cellStyle name="Comma 2 3 2 3 2 4 2 3" xfId="5475" xr:uid="{0A5E5FAA-E0B8-41AD-8AA1-1BA43758B129}"/>
    <cellStyle name="Comma 2 3 2 3 2 4 2 3 2" xfId="13155" xr:uid="{DE78C0AF-8B30-48D0-9454-70D2F4FCF00F}"/>
    <cellStyle name="Comma 2 3 2 3 2 4 2 3 2 2" xfId="28515" xr:uid="{A474FB7F-A16A-4E9D-8B1A-3826189227BC}"/>
    <cellStyle name="Comma 2 3 2 3 2 4 2 3 3" xfId="20835" xr:uid="{8A5885F2-A142-4E12-8590-739C520BEAB5}"/>
    <cellStyle name="Comma 2 3 2 3 2 4 2 4" xfId="9315" xr:uid="{387811CE-50B1-42D1-A80F-983D7AB1D41A}"/>
    <cellStyle name="Comma 2 3 2 3 2 4 2 4 2" xfId="24675" xr:uid="{27294D1D-C188-40BE-8310-67CD0AE0DCDD}"/>
    <cellStyle name="Comma 2 3 2 3 2 4 2 5" xfId="16995" xr:uid="{3B3BB270-2EB5-40F7-AAF9-91DBF75DDFD1}"/>
    <cellStyle name="Comma 2 3 2 3 2 4 3" xfId="2595" xr:uid="{CA7FEB37-6350-4DDD-84CF-50EAB8494D28}"/>
    <cellStyle name="Comma 2 3 2 3 2 4 3 2" xfId="6435" xr:uid="{70DFF0C8-0C4D-4575-BC3D-70A82AF4A759}"/>
    <cellStyle name="Comma 2 3 2 3 2 4 3 2 2" xfId="14115" xr:uid="{5A80B035-3E27-413B-80E6-902CDA75C950}"/>
    <cellStyle name="Comma 2 3 2 3 2 4 3 2 2 2" xfId="29475" xr:uid="{B83592D7-53B3-42B6-8E2B-BB46381F718E}"/>
    <cellStyle name="Comma 2 3 2 3 2 4 3 2 3" xfId="21795" xr:uid="{27F4AFEA-4DDC-4238-9F55-D062B1C87EC9}"/>
    <cellStyle name="Comma 2 3 2 3 2 4 3 3" xfId="10275" xr:uid="{B570EC3C-EF56-4557-ADB2-21B159DD001E}"/>
    <cellStyle name="Comma 2 3 2 3 2 4 3 3 2" xfId="25635" xr:uid="{27536DA8-6053-4230-A170-FB98239C45C5}"/>
    <cellStyle name="Comma 2 3 2 3 2 4 3 4" xfId="17955" xr:uid="{BD05111C-7DB9-4CE4-A24D-D8CAE1A88954}"/>
    <cellStyle name="Comma 2 3 2 3 2 4 4" xfId="4515" xr:uid="{4186CD0D-B789-4311-BF4B-1DE8607D0E15}"/>
    <cellStyle name="Comma 2 3 2 3 2 4 4 2" xfId="12195" xr:uid="{EE271E8C-1332-43F6-9858-1823ED59C7AA}"/>
    <cellStyle name="Comma 2 3 2 3 2 4 4 2 2" xfId="27555" xr:uid="{73E901C9-70A5-43B3-8760-8DC172774B7C}"/>
    <cellStyle name="Comma 2 3 2 3 2 4 4 3" xfId="19875" xr:uid="{55AFED27-12C6-4B95-93B8-4977E57CC8FB}"/>
    <cellStyle name="Comma 2 3 2 3 2 4 5" xfId="8355" xr:uid="{95A98DAE-A91B-4215-84A9-D78C9CD5A6E1}"/>
    <cellStyle name="Comma 2 3 2 3 2 4 5 2" xfId="23715" xr:uid="{4F83688C-8CEB-448F-B603-A4304933ADDC}"/>
    <cellStyle name="Comma 2 3 2 3 2 4 6" xfId="16035" xr:uid="{F0337F24-83B6-482B-BCF3-F40A3A787D61}"/>
    <cellStyle name="Comma 2 3 2 3 2 5" xfId="1155" xr:uid="{5E4D50AA-B3D7-4A78-BF7C-E4681B0A6993}"/>
    <cellStyle name="Comma 2 3 2 3 2 5 2" xfId="3075" xr:uid="{6EE4E144-4C65-4023-8A2B-7263B24EDE4B}"/>
    <cellStyle name="Comma 2 3 2 3 2 5 2 2" xfId="6915" xr:uid="{2E5E49C3-CBE8-41B5-86DB-1EECA98F9154}"/>
    <cellStyle name="Comma 2 3 2 3 2 5 2 2 2" xfId="14595" xr:uid="{1D5CEBC9-4521-434E-8DFE-21530BA6ECE1}"/>
    <cellStyle name="Comma 2 3 2 3 2 5 2 2 2 2" xfId="29955" xr:uid="{9256B356-7100-4066-9583-64100069B926}"/>
    <cellStyle name="Comma 2 3 2 3 2 5 2 2 3" xfId="22275" xr:uid="{F38CE3C6-583B-43A7-86F1-FD5F85CD51DD}"/>
    <cellStyle name="Comma 2 3 2 3 2 5 2 3" xfId="10755" xr:uid="{352071C3-01B3-446D-929A-3D1ADA33098D}"/>
    <cellStyle name="Comma 2 3 2 3 2 5 2 3 2" xfId="26115" xr:uid="{2C4A2D4F-240F-4E55-A007-5B265656AAD3}"/>
    <cellStyle name="Comma 2 3 2 3 2 5 2 4" xfId="18435" xr:uid="{BB215436-3131-4ACF-98E6-1A440829CE44}"/>
    <cellStyle name="Comma 2 3 2 3 2 5 3" xfId="4995" xr:uid="{0AD81093-0540-41A5-B62F-AD1E17671D1B}"/>
    <cellStyle name="Comma 2 3 2 3 2 5 3 2" xfId="12675" xr:uid="{A9E26CF2-778C-440F-B980-17AC0DDFE6AE}"/>
    <cellStyle name="Comma 2 3 2 3 2 5 3 2 2" xfId="28035" xr:uid="{6AECBD3A-3EA4-48FB-868E-B0B6981A1707}"/>
    <cellStyle name="Comma 2 3 2 3 2 5 3 3" xfId="20355" xr:uid="{18658AD1-6093-4DC5-A900-5A03D6D2D3FF}"/>
    <cellStyle name="Comma 2 3 2 3 2 5 4" xfId="8835" xr:uid="{7A63A446-DA24-4AF4-A7AE-F66149F4C213}"/>
    <cellStyle name="Comma 2 3 2 3 2 5 4 2" xfId="24195" xr:uid="{24840024-8EDE-4CF2-9995-0941FF9ABAD2}"/>
    <cellStyle name="Comma 2 3 2 3 2 5 5" xfId="16515" xr:uid="{D0D4C6A0-A878-496E-AB6C-4AAFC4E98A53}"/>
    <cellStyle name="Comma 2 3 2 3 2 6" xfId="2115" xr:uid="{41532791-7166-4400-946B-A09FE375DDF4}"/>
    <cellStyle name="Comma 2 3 2 3 2 6 2" xfId="5955" xr:uid="{6A1B73D2-F14B-445A-9400-8006F4E7F17D}"/>
    <cellStyle name="Comma 2 3 2 3 2 6 2 2" xfId="13635" xr:uid="{0030B26B-043A-47F6-838F-CAE7E6DCD109}"/>
    <cellStyle name="Comma 2 3 2 3 2 6 2 2 2" xfId="28995" xr:uid="{CB6B4572-83FA-46FE-8E80-B1B1195F179E}"/>
    <cellStyle name="Comma 2 3 2 3 2 6 2 3" xfId="21315" xr:uid="{8F229FF7-B8BB-4DD8-8F89-253530F48382}"/>
    <cellStyle name="Comma 2 3 2 3 2 6 3" xfId="9795" xr:uid="{71391E49-8C5A-4515-B94E-AF7D9785B66F}"/>
    <cellStyle name="Comma 2 3 2 3 2 6 3 2" xfId="25155" xr:uid="{B36CFB99-7943-4A5E-BBA9-ECC7C6EB3F96}"/>
    <cellStyle name="Comma 2 3 2 3 2 6 4" xfId="17475" xr:uid="{BB510351-A7B3-4E69-A184-CEDEFF5AB7C1}"/>
    <cellStyle name="Comma 2 3 2 3 2 7" xfId="4035" xr:uid="{520C8FE3-60D3-4A53-A155-5A2060010972}"/>
    <cellStyle name="Comma 2 3 2 3 2 7 2" xfId="11715" xr:uid="{E3ADB16A-40C3-4415-B7BB-B05DF79CF7A0}"/>
    <cellStyle name="Comma 2 3 2 3 2 7 2 2" xfId="27075" xr:uid="{DD6D2706-C28D-4636-9E96-BF3E0CC85C6B}"/>
    <cellStyle name="Comma 2 3 2 3 2 7 3" xfId="19395" xr:uid="{5459EDE8-A60F-460E-9AB4-81523F74A61C}"/>
    <cellStyle name="Comma 2 3 2 3 2 8" xfId="7875" xr:uid="{A70D3F70-4CF1-4573-8686-706BCEDF32F9}"/>
    <cellStyle name="Comma 2 3 2 3 2 8 2" xfId="23235" xr:uid="{6AA66285-FE2A-41EC-9C74-47745D8ECD55}"/>
    <cellStyle name="Comma 2 3 2 3 2 9" xfId="15555" xr:uid="{34E90982-4694-4C88-93C0-7FCEFB8A68D1}"/>
    <cellStyle name="Comma 2 3 2 3 3" xfId="255" xr:uid="{CE3CAE40-A4DD-4B76-A356-C00E6558E86E}"/>
    <cellStyle name="Comma 2 3 2 3 3 2" xfId="495" xr:uid="{8A078FFA-8C1D-4E96-BDC7-C6EE201E8341}"/>
    <cellStyle name="Comma 2 3 2 3 3 2 2" xfId="975" xr:uid="{9DA4F393-4923-4514-B2BE-43C070BD15E4}"/>
    <cellStyle name="Comma 2 3 2 3 3 2 2 2" xfId="1935" xr:uid="{94342CE8-3DC4-411B-AB9F-F9E0E3D7909A}"/>
    <cellStyle name="Comma 2 3 2 3 3 2 2 2 2" xfId="3855" xr:uid="{A38E813D-B2E8-48B2-B17C-3747B948A70C}"/>
    <cellStyle name="Comma 2 3 2 3 3 2 2 2 2 2" xfId="7695" xr:uid="{0DA30773-8DE1-4C67-9701-89A6B7BAD724}"/>
    <cellStyle name="Comma 2 3 2 3 3 2 2 2 2 2 2" xfId="15375" xr:uid="{44C38095-43D4-4AA9-8CBA-CF767BD06265}"/>
    <cellStyle name="Comma 2 3 2 3 3 2 2 2 2 2 2 2" xfId="30735" xr:uid="{585CF91E-6844-4967-9A28-D2BF4295E343}"/>
    <cellStyle name="Comma 2 3 2 3 3 2 2 2 2 2 3" xfId="23055" xr:uid="{A2693129-FAEA-4325-8781-23ACA375001F}"/>
    <cellStyle name="Comma 2 3 2 3 3 2 2 2 2 3" xfId="11535" xr:uid="{17198AC2-7611-44F1-91F4-0B57921C0AEF}"/>
    <cellStyle name="Comma 2 3 2 3 3 2 2 2 2 3 2" xfId="26895" xr:uid="{90819DB1-0994-402C-946E-D293C3B01A69}"/>
    <cellStyle name="Comma 2 3 2 3 3 2 2 2 2 4" xfId="19215" xr:uid="{C65D6DFD-E5BC-4D0A-B1D4-B1C9F21EAC0A}"/>
    <cellStyle name="Comma 2 3 2 3 3 2 2 2 3" xfId="5775" xr:uid="{EDB3B56B-24EA-45A4-A2A3-E0A3A0A6A60D}"/>
    <cellStyle name="Comma 2 3 2 3 3 2 2 2 3 2" xfId="13455" xr:uid="{6AFE44F6-5FA3-472B-9CAA-AA2CECF90846}"/>
    <cellStyle name="Comma 2 3 2 3 3 2 2 2 3 2 2" xfId="28815" xr:uid="{632B48D7-5DFB-4918-91F5-2F4A56708EE6}"/>
    <cellStyle name="Comma 2 3 2 3 3 2 2 2 3 3" xfId="21135" xr:uid="{F9356868-E1EE-47EE-B6CE-14688A16082C}"/>
    <cellStyle name="Comma 2 3 2 3 3 2 2 2 4" xfId="9615" xr:uid="{F0BCF380-0768-47D7-BF69-3C682BA6A343}"/>
    <cellStyle name="Comma 2 3 2 3 3 2 2 2 4 2" xfId="24975" xr:uid="{0D27F630-CF36-4AF5-8C6D-0D9300F57F26}"/>
    <cellStyle name="Comma 2 3 2 3 3 2 2 2 5" xfId="17295" xr:uid="{83144F69-D967-4FE6-93E1-406DF27838D9}"/>
    <cellStyle name="Comma 2 3 2 3 3 2 2 3" xfId="2895" xr:uid="{9D263044-649C-46C3-B00F-D44086A69E8E}"/>
    <cellStyle name="Comma 2 3 2 3 3 2 2 3 2" xfId="6735" xr:uid="{1EDACF58-A516-4EA7-A340-12814A0A823A}"/>
    <cellStyle name="Comma 2 3 2 3 3 2 2 3 2 2" xfId="14415" xr:uid="{658FA809-1673-451F-9ED4-2A28942546AD}"/>
    <cellStyle name="Comma 2 3 2 3 3 2 2 3 2 2 2" xfId="29775" xr:uid="{C52919A6-E41D-42AD-9BE3-27A056FBA7F6}"/>
    <cellStyle name="Comma 2 3 2 3 3 2 2 3 2 3" xfId="22095" xr:uid="{FF550C16-70D8-4672-A696-1CC148D19D34}"/>
    <cellStyle name="Comma 2 3 2 3 3 2 2 3 3" xfId="10575" xr:uid="{44474E8E-F041-4FD4-BDDD-9BBD2B2D7DEE}"/>
    <cellStyle name="Comma 2 3 2 3 3 2 2 3 3 2" xfId="25935" xr:uid="{C557972A-C346-4BC8-ABBF-BC9293261636}"/>
    <cellStyle name="Comma 2 3 2 3 3 2 2 3 4" xfId="18255" xr:uid="{F6F540BE-11C9-475B-A8C4-A8F26BCBF04B}"/>
    <cellStyle name="Comma 2 3 2 3 3 2 2 4" xfId="4815" xr:uid="{15387F58-AC07-47E2-9C90-D7EC81855505}"/>
    <cellStyle name="Comma 2 3 2 3 3 2 2 4 2" xfId="12495" xr:uid="{A6C94776-EADD-418C-BF23-5A4BC9EB13CC}"/>
    <cellStyle name="Comma 2 3 2 3 3 2 2 4 2 2" xfId="27855" xr:uid="{3D12CBCA-B2A9-490F-A175-70AC0FA9A51F}"/>
    <cellStyle name="Comma 2 3 2 3 3 2 2 4 3" xfId="20175" xr:uid="{A1409F3C-95A2-460E-AD2B-CF8E57416851}"/>
    <cellStyle name="Comma 2 3 2 3 3 2 2 5" xfId="8655" xr:uid="{C86592A8-A2D0-4F52-9B2E-F2CBDCEF1F8C}"/>
    <cellStyle name="Comma 2 3 2 3 3 2 2 5 2" xfId="24015" xr:uid="{B406698E-52A6-42D4-8BA0-7DEE3C9E0660}"/>
    <cellStyle name="Comma 2 3 2 3 3 2 2 6" xfId="16335" xr:uid="{5E23B637-BE3A-4525-924F-A79BFDBC3B37}"/>
    <cellStyle name="Comma 2 3 2 3 3 2 3" xfId="1455" xr:uid="{42D7911E-7BB4-4053-B86A-AA4A144391C0}"/>
    <cellStyle name="Comma 2 3 2 3 3 2 3 2" xfId="3375" xr:uid="{818E0727-64A6-4037-A2E0-DE547A4D365D}"/>
    <cellStyle name="Comma 2 3 2 3 3 2 3 2 2" xfId="7215" xr:uid="{64836C1B-E022-4993-AB74-9AAD77F3D620}"/>
    <cellStyle name="Comma 2 3 2 3 3 2 3 2 2 2" xfId="14895" xr:uid="{FFF00AB2-705A-4FF8-BB67-1AB8747D7B82}"/>
    <cellStyle name="Comma 2 3 2 3 3 2 3 2 2 2 2" xfId="30255" xr:uid="{E022B8F1-B663-49D7-9B23-4ADBB5062590}"/>
    <cellStyle name="Comma 2 3 2 3 3 2 3 2 2 3" xfId="22575" xr:uid="{27DC6409-C907-45DE-948F-8BBD4DAF09EB}"/>
    <cellStyle name="Comma 2 3 2 3 3 2 3 2 3" xfId="11055" xr:uid="{F735C34A-62AF-4BFE-B21C-B67393ABB9EB}"/>
    <cellStyle name="Comma 2 3 2 3 3 2 3 2 3 2" xfId="26415" xr:uid="{DD1B4AEE-07A2-4463-9D8F-7273477381E1}"/>
    <cellStyle name="Comma 2 3 2 3 3 2 3 2 4" xfId="18735" xr:uid="{043214EE-8E42-4631-BCCE-3FCF3906F07D}"/>
    <cellStyle name="Comma 2 3 2 3 3 2 3 3" xfId="5295" xr:uid="{B59AC33F-31DD-4186-B97F-21739376A513}"/>
    <cellStyle name="Comma 2 3 2 3 3 2 3 3 2" xfId="12975" xr:uid="{36EE1A1B-2C1E-490F-B9A3-5A473B14F69B}"/>
    <cellStyle name="Comma 2 3 2 3 3 2 3 3 2 2" xfId="28335" xr:uid="{C5475C5A-2AA1-4B47-B017-FBBD384B6893}"/>
    <cellStyle name="Comma 2 3 2 3 3 2 3 3 3" xfId="20655" xr:uid="{470E1A34-00AA-4CBD-B5F4-507BEDA97186}"/>
    <cellStyle name="Comma 2 3 2 3 3 2 3 4" xfId="9135" xr:uid="{C09BF80D-2751-47A1-8728-568049D7336B}"/>
    <cellStyle name="Comma 2 3 2 3 3 2 3 4 2" xfId="24495" xr:uid="{C6367652-5D0B-4CE5-9CCE-280D9C6928A4}"/>
    <cellStyle name="Comma 2 3 2 3 3 2 3 5" xfId="16815" xr:uid="{EE9AA9B9-7D50-4F43-8CE7-145FC8283EE0}"/>
    <cellStyle name="Comma 2 3 2 3 3 2 4" xfId="2415" xr:uid="{359CEE41-B33A-4AEE-BA8C-0693E53ABA9B}"/>
    <cellStyle name="Comma 2 3 2 3 3 2 4 2" xfId="6255" xr:uid="{B17FCF1D-6B20-49AE-9DD0-F7C958D19E7B}"/>
    <cellStyle name="Comma 2 3 2 3 3 2 4 2 2" xfId="13935" xr:uid="{6BC850C6-A702-4A9F-990E-7DCB09856421}"/>
    <cellStyle name="Comma 2 3 2 3 3 2 4 2 2 2" xfId="29295" xr:uid="{2738586C-3520-4DE6-886E-A07BFFCDB328}"/>
    <cellStyle name="Comma 2 3 2 3 3 2 4 2 3" xfId="21615" xr:uid="{999BFEEE-EE18-418A-83C9-60EF4DEE7C61}"/>
    <cellStyle name="Comma 2 3 2 3 3 2 4 3" xfId="10095" xr:uid="{60B91D7F-6210-4487-8B65-DBDFCE490056}"/>
    <cellStyle name="Comma 2 3 2 3 3 2 4 3 2" xfId="25455" xr:uid="{74746E81-0037-48D2-8FFF-7104B454993E}"/>
    <cellStyle name="Comma 2 3 2 3 3 2 4 4" xfId="17775" xr:uid="{45620509-6AAA-45E2-84AB-4446E2AB8122}"/>
    <cellStyle name="Comma 2 3 2 3 3 2 5" xfId="4335" xr:uid="{611A333F-74EB-4D0D-BEAB-47A81F1BB70C}"/>
    <cellStyle name="Comma 2 3 2 3 3 2 5 2" xfId="12015" xr:uid="{67D9161C-0DA6-48A9-A430-AA8C337C0E6C}"/>
    <cellStyle name="Comma 2 3 2 3 3 2 5 2 2" xfId="27375" xr:uid="{C70411AB-CD6D-440C-8F68-6318C72D3468}"/>
    <cellStyle name="Comma 2 3 2 3 3 2 5 3" xfId="19695" xr:uid="{82F0ADEE-E04F-4EAC-9146-8F640A9D3205}"/>
    <cellStyle name="Comma 2 3 2 3 3 2 6" xfId="8175" xr:uid="{C235D713-B2AD-4314-A730-25E928BFA290}"/>
    <cellStyle name="Comma 2 3 2 3 3 2 6 2" xfId="23535" xr:uid="{1F18B7E4-E17E-4AA3-8BF1-BE98C47B323E}"/>
    <cellStyle name="Comma 2 3 2 3 3 2 7" xfId="15855" xr:uid="{53DB72EB-0CF9-4DCE-BD22-E216EE98FE0B}"/>
    <cellStyle name="Comma 2 3 2 3 3 3" xfId="735" xr:uid="{40200689-0535-43A0-BE0E-32924615DE8E}"/>
    <cellStyle name="Comma 2 3 2 3 3 3 2" xfId="1695" xr:uid="{F28704FD-A9AF-4D68-B310-B4BFE2B756E7}"/>
    <cellStyle name="Comma 2 3 2 3 3 3 2 2" xfId="3615" xr:uid="{528CA793-39A9-43CD-87D0-5A2C57B035FF}"/>
    <cellStyle name="Comma 2 3 2 3 3 3 2 2 2" xfId="7455" xr:uid="{1A0C592F-F017-49B6-A62D-9D52CE93A133}"/>
    <cellStyle name="Comma 2 3 2 3 3 3 2 2 2 2" xfId="15135" xr:uid="{A34E61BF-BD4B-4961-9EFF-696322093005}"/>
    <cellStyle name="Comma 2 3 2 3 3 3 2 2 2 2 2" xfId="30495" xr:uid="{965A31F1-434F-4B54-81C2-367A533B9721}"/>
    <cellStyle name="Comma 2 3 2 3 3 3 2 2 2 3" xfId="22815" xr:uid="{9AE07612-2449-4E60-8D9A-6F8C1A47AA6A}"/>
    <cellStyle name="Comma 2 3 2 3 3 3 2 2 3" xfId="11295" xr:uid="{6B235EDD-1132-4DFB-94F6-7C10B53023A4}"/>
    <cellStyle name="Comma 2 3 2 3 3 3 2 2 3 2" xfId="26655" xr:uid="{F35B892A-D5D1-43E5-A7DE-D74E5DACE398}"/>
    <cellStyle name="Comma 2 3 2 3 3 3 2 2 4" xfId="18975" xr:uid="{48591D95-9EF7-4F2C-8BE8-AF1E3EB6605A}"/>
    <cellStyle name="Comma 2 3 2 3 3 3 2 3" xfId="5535" xr:uid="{10A3B3AD-16AA-4117-9267-543CF9778219}"/>
    <cellStyle name="Comma 2 3 2 3 3 3 2 3 2" xfId="13215" xr:uid="{34860454-8BFC-4162-A84B-F4401019B86F}"/>
    <cellStyle name="Comma 2 3 2 3 3 3 2 3 2 2" xfId="28575" xr:uid="{3C9BBC6B-B307-47F1-B635-6A40967410D9}"/>
    <cellStyle name="Comma 2 3 2 3 3 3 2 3 3" xfId="20895" xr:uid="{AA7F4778-94DF-4542-BB6B-D153F850EEEF}"/>
    <cellStyle name="Comma 2 3 2 3 3 3 2 4" xfId="9375" xr:uid="{9570EDA2-ADD0-4DF0-BB23-D2FE08D50B24}"/>
    <cellStyle name="Comma 2 3 2 3 3 3 2 4 2" xfId="24735" xr:uid="{99C242E5-0CC8-4485-A75F-50DBD22FE57D}"/>
    <cellStyle name="Comma 2 3 2 3 3 3 2 5" xfId="17055" xr:uid="{EE7C250A-278E-4368-878B-681D5ADCD0F7}"/>
    <cellStyle name="Comma 2 3 2 3 3 3 3" xfId="2655" xr:uid="{D23B067A-AA23-4CCA-B472-35FA8A32C9A4}"/>
    <cellStyle name="Comma 2 3 2 3 3 3 3 2" xfId="6495" xr:uid="{16613A66-1613-4399-BC54-5E0A6307F024}"/>
    <cellStyle name="Comma 2 3 2 3 3 3 3 2 2" xfId="14175" xr:uid="{0FF8132F-5437-47BE-BC43-C1AF4D033DD7}"/>
    <cellStyle name="Comma 2 3 2 3 3 3 3 2 2 2" xfId="29535" xr:uid="{97810112-B487-468E-86CC-4B9D0A247B76}"/>
    <cellStyle name="Comma 2 3 2 3 3 3 3 2 3" xfId="21855" xr:uid="{36AAB8A0-D09A-44A5-B624-22FD07D0B1B5}"/>
    <cellStyle name="Comma 2 3 2 3 3 3 3 3" xfId="10335" xr:uid="{F2C8EE8A-90EE-4FB0-881C-FC7B8B294120}"/>
    <cellStyle name="Comma 2 3 2 3 3 3 3 3 2" xfId="25695" xr:uid="{52B4938F-6F8D-489B-927E-88F02A279C6B}"/>
    <cellStyle name="Comma 2 3 2 3 3 3 3 4" xfId="18015" xr:uid="{0CA93C75-5945-4C43-9313-A490FD6D3290}"/>
    <cellStyle name="Comma 2 3 2 3 3 3 4" xfId="4575" xr:uid="{2D71E252-5D29-472D-8F44-01265AA43D86}"/>
    <cellStyle name="Comma 2 3 2 3 3 3 4 2" xfId="12255" xr:uid="{ED497B45-4610-4A5D-AD64-C42404EF715F}"/>
    <cellStyle name="Comma 2 3 2 3 3 3 4 2 2" xfId="27615" xr:uid="{E99B9173-7F67-4163-9B0F-5D83C5FA5CDD}"/>
    <cellStyle name="Comma 2 3 2 3 3 3 4 3" xfId="19935" xr:uid="{228DB1A8-1986-4061-A495-DFB4D7700F0C}"/>
    <cellStyle name="Comma 2 3 2 3 3 3 5" xfId="8415" xr:uid="{5C664480-55B5-4CA6-B4CA-AC381B7788B0}"/>
    <cellStyle name="Comma 2 3 2 3 3 3 5 2" xfId="23775" xr:uid="{E8D52B13-C0E7-4A4E-8B2F-379CB2C3F1B6}"/>
    <cellStyle name="Comma 2 3 2 3 3 3 6" xfId="16095" xr:uid="{7DAEA73A-85FE-42BB-A605-EC2FBB331FFD}"/>
    <cellStyle name="Comma 2 3 2 3 3 4" xfId="1215" xr:uid="{8B4BAAF9-5275-4495-B824-4B2B8BADDD27}"/>
    <cellStyle name="Comma 2 3 2 3 3 4 2" xfId="3135" xr:uid="{A653B3FF-4164-48E6-96B1-1D4B409BD856}"/>
    <cellStyle name="Comma 2 3 2 3 3 4 2 2" xfId="6975" xr:uid="{152F8FF7-6405-4895-9C34-066DF816E944}"/>
    <cellStyle name="Comma 2 3 2 3 3 4 2 2 2" xfId="14655" xr:uid="{274DB557-07A6-4AB4-ABE4-8C7944671721}"/>
    <cellStyle name="Comma 2 3 2 3 3 4 2 2 2 2" xfId="30015" xr:uid="{31304B51-EC96-4706-A4BB-A6F9EF857BE7}"/>
    <cellStyle name="Comma 2 3 2 3 3 4 2 2 3" xfId="22335" xr:uid="{D8D0555E-9530-4DAE-8CAC-3C245041D356}"/>
    <cellStyle name="Comma 2 3 2 3 3 4 2 3" xfId="10815" xr:uid="{ACC0BE81-FC5C-4FCE-8F3E-71F6C4F40C5B}"/>
    <cellStyle name="Comma 2 3 2 3 3 4 2 3 2" xfId="26175" xr:uid="{DE2DD4CE-677E-45AB-90CA-9C10D0662295}"/>
    <cellStyle name="Comma 2 3 2 3 3 4 2 4" xfId="18495" xr:uid="{71C657CA-115D-4C5E-A13C-A631591C8233}"/>
    <cellStyle name="Comma 2 3 2 3 3 4 3" xfId="5055" xr:uid="{50DB8A0C-227D-4B76-A673-196C75D35A0A}"/>
    <cellStyle name="Comma 2 3 2 3 3 4 3 2" xfId="12735" xr:uid="{F0086EA9-23C7-42FF-9137-A32829B0BB08}"/>
    <cellStyle name="Comma 2 3 2 3 3 4 3 2 2" xfId="28095" xr:uid="{BEC7B7D3-8A3C-455F-A6FD-1FCB6B6EEC49}"/>
    <cellStyle name="Comma 2 3 2 3 3 4 3 3" xfId="20415" xr:uid="{0AF2B92F-7893-4382-87FE-22EFF5EA3B2C}"/>
    <cellStyle name="Comma 2 3 2 3 3 4 4" xfId="8895" xr:uid="{46BAC352-D24A-4ACC-BA81-1D004B10753C}"/>
    <cellStyle name="Comma 2 3 2 3 3 4 4 2" xfId="24255" xr:uid="{06E79A6B-467B-434D-9F5D-FEC03A9DC7BE}"/>
    <cellStyle name="Comma 2 3 2 3 3 4 5" xfId="16575" xr:uid="{54A0A3C7-D517-44A9-803A-C13F949691A4}"/>
    <cellStyle name="Comma 2 3 2 3 3 5" xfId="2175" xr:uid="{E578031A-5126-4985-8FF3-B64FA9CD5ED8}"/>
    <cellStyle name="Comma 2 3 2 3 3 5 2" xfId="6015" xr:uid="{AD9D3FA0-AB30-420F-A81C-DE18A90BAE69}"/>
    <cellStyle name="Comma 2 3 2 3 3 5 2 2" xfId="13695" xr:uid="{8684C650-E690-40D9-8DBF-55B568BA769F}"/>
    <cellStyle name="Comma 2 3 2 3 3 5 2 2 2" xfId="29055" xr:uid="{DDC2BE0B-AC36-4BEC-98FF-353959941B50}"/>
    <cellStyle name="Comma 2 3 2 3 3 5 2 3" xfId="21375" xr:uid="{1CADB59E-A799-49E1-A1F2-351265B66D18}"/>
    <cellStyle name="Comma 2 3 2 3 3 5 3" xfId="9855" xr:uid="{F2F764C9-C4F2-4335-8541-ED0DA97315FD}"/>
    <cellStyle name="Comma 2 3 2 3 3 5 3 2" xfId="25215" xr:uid="{015C6591-DD4C-49C3-B28A-6579E5B4A918}"/>
    <cellStyle name="Comma 2 3 2 3 3 5 4" xfId="17535" xr:uid="{C6C891E8-AA74-4297-85ED-38E579939113}"/>
    <cellStyle name="Comma 2 3 2 3 3 6" xfId="4095" xr:uid="{C00ADDDA-CBA5-445A-9DB5-BC70F409360F}"/>
    <cellStyle name="Comma 2 3 2 3 3 6 2" xfId="11775" xr:uid="{F28C82D0-B680-4D64-AB23-CF07241ADA15}"/>
    <cellStyle name="Comma 2 3 2 3 3 6 2 2" xfId="27135" xr:uid="{85195DA0-950E-4C25-B189-2E46DCEC1BC6}"/>
    <cellStyle name="Comma 2 3 2 3 3 6 3" xfId="19455" xr:uid="{1CBE6E8B-8EB2-43D9-94F0-D48770EE0C3D}"/>
    <cellStyle name="Comma 2 3 2 3 3 7" xfId="7935" xr:uid="{7BDC17A1-06C9-468E-BCD7-02A2D5DF627A}"/>
    <cellStyle name="Comma 2 3 2 3 3 7 2" xfId="23295" xr:uid="{93218371-D655-4BE0-A9A7-92C1C3458F47}"/>
    <cellStyle name="Comma 2 3 2 3 3 8" xfId="15615" xr:uid="{80EDCBA5-0F59-4206-B2E3-886275F6E6AF}"/>
    <cellStyle name="Comma 2 3 2 3 4" xfId="375" xr:uid="{878CA7D7-8E18-482C-A2EA-847FB16BB791}"/>
    <cellStyle name="Comma 2 3 2 3 4 2" xfId="855" xr:uid="{E39A9C24-C47F-44DF-B839-0970216DE87E}"/>
    <cellStyle name="Comma 2 3 2 3 4 2 2" xfId="1815" xr:uid="{9D460942-96A1-4AC8-9837-60F9286FDB46}"/>
    <cellStyle name="Comma 2 3 2 3 4 2 2 2" xfId="3735" xr:uid="{78BA4F84-BA5F-461D-AF18-728EFF067431}"/>
    <cellStyle name="Comma 2 3 2 3 4 2 2 2 2" xfId="7575" xr:uid="{5444DB85-1651-444F-B2A9-F5B66A47BC6C}"/>
    <cellStyle name="Comma 2 3 2 3 4 2 2 2 2 2" xfId="15255" xr:uid="{742C39AC-8DD4-411F-9C34-B47061545264}"/>
    <cellStyle name="Comma 2 3 2 3 4 2 2 2 2 2 2" xfId="30615" xr:uid="{A765001F-20C3-4303-822F-50A18C1E9EC9}"/>
    <cellStyle name="Comma 2 3 2 3 4 2 2 2 2 3" xfId="22935" xr:uid="{EF4DF4C5-F506-4F89-A93E-3F7BD83BE444}"/>
    <cellStyle name="Comma 2 3 2 3 4 2 2 2 3" xfId="11415" xr:uid="{35D4FF36-35EC-4EF2-9531-81DE381ADFDA}"/>
    <cellStyle name="Comma 2 3 2 3 4 2 2 2 3 2" xfId="26775" xr:uid="{CDE31DE6-5AF3-4F0D-A966-1A795982423C}"/>
    <cellStyle name="Comma 2 3 2 3 4 2 2 2 4" xfId="19095" xr:uid="{57AEFD2C-479C-4077-89EB-B694DC087DF6}"/>
    <cellStyle name="Comma 2 3 2 3 4 2 2 3" xfId="5655" xr:uid="{8AF1C801-1028-4D2A-9D66-0A2F47B726F8}"/>
    <cellStyle name="Comma 2 3 2 3 4 2 2 3 2" xfId="13335" xr:uid="{EE5910C3-AF02-4404-A492-F533201AD611}"/>
    <cellStyle name="Comma 2 3 2 3 4 2 2 3 2 2" xfId="28695" xr:uid="{D7EA53F3-BC3B-499C-9127-8F0690F2D4F6}"/>
    <cellStyle name="Comma 2 3 2 3 4 2 2 3 3" xfId="21015" xr:uid="{DD005003-33C9-4785-BE1B-C1CE0C06EA6C}"/>
    <cellStyle name="Comma 2 3 2 3 4 2 2 4" xfId="9495" xr:uid="{588C6026-34D0-4BCE-BECC-6BE5E3741BED}"/>
    <cellStyle name="Comma 2 3 2 3 4 2 2 4 2" xfId="24855" xr:uid="{D5A8CC3F-5A23-403C-B84B-FCE6CBF44A63}"/>
    <cellStyle name="Comma 2 3 2 3 4 2 2 5" xfId="17175" xr:uid="{908C43EB-BB04-4ED2-A9AC-40CC69CFA6CB}"/>
    <cellStyle name="Comma 2 3 2 3 4 2 3" xfId="2775" xr:uid="{05AC0414-5A0C-4C35-8761-84F9F942E728}"/>
    <cellStyle name="Comma 2 3 2 3 4 2 3 2" xfId="6615" xr:uid="{31FC8109-63D1-4AE2-BBE4-A7005524A8EA}"/>
    <cellStyle name="Comma 2 3 2 3 4 2 3 2 2" xfId="14295" xr:uid="{0E3290CF-AF5E-4044-A001-D4F8FB688492}"/>
    <cellStyle name="Comma 2 3 2 3 4 2 3 2 2 2" xfId="29655" xr:uid="{7AAB6172-17E3-4635-A8C3-0A4DCD4ECB22}"/>
    <cellStyle name="Comma 2 3 2 3 4 2 3 2 3" xfId="21975" xr:uid="{55CBC26B-0182-4424-B74F-5066B4B1FB0C}"/>
    <cellStyle name="Comma 2 3 2 3 4 2 3 3" xfId="10455" xr:uid="{A89C0229-2BD8-4C8E-9463-96C88C5F71BC}"/>
    <cellStyle name="Comma 2 3 2 3 4 2 3 3 2" xfId="25815" xr:uid="{DF86DD19-F4F0-4893-A719-F09CD88D68CB}"/>
    <cellStyle name="Comma 2 3 2 3 4 2 3 4" xfId="18135" xr:uid="{79377946-6307-4DB3-832C-3C946CB03423}"/>
    <cellStyle name="Comma 2 3 2 3 4 2 4" xfId="4695" xr:uid="{8EC56E1E-57E4-4C71-AE4C-056ABF85575B}"/>
    <cellStyle name="Comma 2 3 2 3 4 2 4 2" xfId="12375" xr:uid="{5478CDD3-9964-4226-BFDC-202174AFA35A}"/>
    <cellStyle name="Comma 2 3 2 3 4 2 4 2 2" xfId="27735" xr:uid="{3E0F1DCB-5E9C-424C-B16C-CF9D4568F926}"/>
    <cellStyle name="Comma 2 3 2 3 4 2 4 3" xfId="20055" xr:uid="{1535835D-D8E3-48D5-AF90-FF97D14723B8}"/>
    <cellStyle name="Comma 2 3 2 3 4 2 5" xfId="8535" xr:uid="{720312DB-6E28-44D3-B843-87FAB76DA633}"/>
    <cellStyle name="Comma 2 3 2 3 4 2 5 2" xfId="23895" xr:uid="{AF6B6BC0-DBE7-42DD-8C26-8CC5D18F372D}"/>
    <cellStyle name="Comma 2 3 2 3 4 2 6" xfId="16215" xr:uid="{CF8D7286-EA01-4875-80A2-FD25871A45B9}"/>
    <cellStyle name="Comma 2 3 2 3 4 3" xfId="1335" xr:uid="{65C388F0-4918-4951-8553-606A36B6E0ED}"/>
    <cellStyle name="Comma 2 3 2 3 4 3 2" xfId="3255" xr:uid="{8FADC89E-9F84-465A-BE4E-19157EBA85AC}"/>
    <cellStyle name="Comma 2 3 2 3 4 3 2 2" xfId="7095" xr:uid="{64482B12-F69E-4AD1-94C4-1F1F02DD9463}"/>
    <cellStyle name="Comma 2 3 2 3 4 3 2 2 2" xfId="14775" xr:uid="{C1EB6713-3407-4475-B2B0-79835B2549A3}"/>
    <cellStyle name="Comma 2 3 2 3 4 3 2 2 2 2" xfId="30135" xr:uid="{68D122E3-D9B2-43F7-AC19-C28C1B86FD1A}"/>
    <cellStyle name="Comma 2 3 2 3 4 3 2 2 3" xfId="22455" xr:uid="{C15D9DC3-42DC-4A6E-AEFA-5518DFF44EF8}"/>
    <cellStyle name="Comma 2 3 2 3 4 3 2 3" xfId="10935" xr:uid="{1ADA52AB-AB13-4646-9E47-FAE6F7080984}"/>
    <cellStyle name="Comma 2 3 2 3 4 3 2 3 2" xfId="26295" xr:uid="{71772CAB-C188-47E7-8011-D6BBFE3842EB}"/>
    <cellStyle name="Comma 2 3 2 3 4 3 2 4" xfId="18615" xr:uid="{867854CE-61AC-4088-A515-9B550AA40AB9}"/>
    <cellStyle name="Comma 2 3 2 3 4 3 3" xfId="5175" xr:uid="{6A270F1F-D289-4460-B41E-1F3BB6C2B188}"/>
    <cellStyle name="Comma 2 3 2 3 4 3 3 2" xfId="12855" xr:uid="{8110D819-8ED3-4B54-8503-C13598536724}"/>
    <cellStyle name="Comma 2 3 2 3 4 3 3 2 2" xfId="28215" xr:uid="{CAA25B0F-1C74-4CE4-9BCB-EF2746564D58}"/>
    <cellStyle name="Comma 2 3 2 3 4 3 3 3" xfId="20535" xr:uid="{A0DA3ED6-C496-4DAD-A17B-3B7BE825A39C}"/>
    <cellStyle name="Comma 2 3 2 3 4 3 4" xfId="9015" xr:uid="{9235E2EF-8C31-4864-8328-C15647BF43FE}"/>
    <cellStyle name="Comma 2 3 2 3 4 3 4 2" xfId="24375" xr:uid="{2DCED0D4-3F73-4C75-A48E-7DA136716963}"/>
    <cellStyle name="Comma 2 3 2 3 4 3 5" xfId="16695" xr:uid="{42231216-E315-4B31-A1BB-349748372043}"/>
    <cellStyle name="Comma 2 3 2 3 4 4" xfId="2295" xr:uid="{4C845418-5868-41CE-AC74-3FD5964960FD}"/>
    <cellStyle name="Comma 2 3 2 3 4 4 2" xfId="6135" xr:uid="{485AA75D-DB28-474A-AD64-9D6D667263D8}"/>
    <cellStyle name="Comma 2 3 2 3 4 4 2 2" xfId="13815" xr:uid="{55C154D9-CC0B-443D-8B81-96A0C6B0EE6C}"/>
    <cellStyle name="Comma 2 3 2 3 4 4 2 2 2" xfId="29175" xr:uid="{93996049-FB9D-4A10-A94F-370DEBBAE768}"/>
    <cellStyle name="Comma 2 3 2 3 4 4 2 3" xfId="21495" xr:uid="{889A9F20-18F2-4913-97DA-E7306DC37630}"/>
    <cellStyle name="Comma 2 3 2 3 4 4 3" xfId="9975" xr:uid="{67942B8B-78CE-4397-A4F3-054EB9937808}"/>
    <cellStyle name="Comma 2 3 2 3 4 4 3 2" xfId="25335" xr:uid="{9ABE586A-B27E-4AF1-99CC-054EE218B66B}"/>
    <cellStyle name="Comma 2 3 2 3 4 4 4" xfId="17655" xr:uid="{194EE8C5-92EA-45E6-9C05-D2590EFABF1F}"/>
    <cellStyle name="Comma 2 3 2 3 4 5" xfId="4215" xr:uid="{99BE9924-1E67-4C3E-A45D-C24561829E57}"/>
    <cellStyle name="Comma 2 3 2 3 4 5 2" xfId="11895" xr:uid="{957E9DF1-4305-47B3-B070-CFEFB3957241}"/>
    <cellStyle name="Comma 2 3 2 3 4 5 2 2" xfId="27255" xr:uid="{A7C4CE44-80D8-4EE9-983B-02E0D8DE10BF}"/>
    <cellStyle name="Comma 2 3 2 3 4 5 3" xfId="19575" xr:uid="{37D2095D-4D47-411F-815C-8140CD2FCEAB}"/>
    <cellStyle name="Comma 2 3 2 3 4 6" xfId="8055" xr:uid="{2C9956AC-E311-4077-ACAC-18CDB3E6ECAA}"/>
    <cellStyle name="Comma 2 3 2 3 4 6 2" xfId="23415" xr:uid="{AD974D10-07A5-4EB0-BCBC-E968E6591CBB}"/>
    <cellStyle name="Comma 2 3 2 3 4 7" xfId="15735" xr:uid="{1160D9BF-083C-46D1-A30D-1C38E13178E0}"/>
    <cellStyle name="Comma 2 3 2 3 5" xfId="615" xr:uid="{A6DB04AB-4AB8-41D2-A273-47D367DF5E9C}"/>
    <cellStyle name="Comma 2 3 2 3 5 2" xfId="1575" xr:uid="{C6A6AFB7-C871-4922-A89C-C5DAE0DE2947}"/>
    <cellStyle name="Comma 2 3 2 3 5 2 2" xfId="3495" xr:uid="{A0BD85FB-13D4-46EC-B188-41AAFFBFD387}"/>
    <cellStyle name="Comma 2 3 2 3 5 2 2 2" xfId="7335" xr:uid="{BA840097-89AC-4F10-90BF-06E1394BAB4A}"/>
    <cellStyle name="Comma 2 3 2 3 5 2 2 2 2" xfId="15015" xr:uid="{3AF85879-F52D-4185-9E94-62EEC145B4F9}"/>
    <cellStyle name="Comma 2 3 2 3 5 2 2 2 2 2" xfId="30375" xr:uid="{E0F76D42-92FF-47BB-AF73-686284FAE395}"/>
    <cellStyle name="Comma 2 3 2 3 5 2 2 2 3" xfId="22695" xr:uid="{9D6EBF35-9C72-46D9-9425-79F59BD6293B}"/>
    <cellStyle name="Comma 2 3 2 3 5 2 2 3" xfId="11175" xr:uid="{8FEA2297-CF3E-456B-86BF-8887704DD7CA}"/>
    <cellStyle name="Comma 2 3 2 3 5 2 2 3 2" xfId="26535" xr:uid="{AAF90190-EFFC-4D55-A030-D7FEB13A3B48}"/>
    <cellStyle name="Comma 2 3 2 3 5 2 2 4" xfId="18855" xr:uid="{FF073470-AD86-43F5-89EE-D75A16FFA3B7}"/>
    <cellStyle name="Comma 2 3 2 3 5 2 3" xfId="5415" xr:uid="{4387705F-EF6A-48DF-BF6F-FCB391D91748}"/>
    <cellStyle name="Comma 2 3 2 3 5 2 3 2" xfId="13095" xr:uid="{00B5693D-C9B7-4B96-A141-2956BB1375E6}"/>
    <cellStyle name="Comma 2 3 2 3 5 2 3 2 2" xfId="28455" xr:uid="{EACBCDF6-00A3-43B8-A2C4-63B10D86E417}"/>
    <cellStyle name="Comma 2 3 2 3 5 2 3 3" xfId="20775" xr:uid="{6D7D1E67-5EF7-4D3D-A145-F28761AC2D56}"/>
    <cellStyle name="Comma 2 3 2 3 5 2 4" xfId="9255" xr:uid="{6DC6E33E-75B1-4595-A8BE-56C18DC77EEB}"/>
    <cellStyle name="Comma 2 3 2 3 5 2 4 2" xfId="24615" xr:uid="{7D6AB388-4A3A-4580-BD4F-507DE943AE79}"/>
    <cellStyle name="Comma 2 3 2 3 5 2 5" xfId="16935" xr:uid="{33B91B58-DD05-4A70-B3C9-F731B600064A}"/>
    <cellStyle name="Comma 2 3 2 3 5 3" xfId="2535" xr:uid="{6FC1F253-C61F-44EE-B0AE-D90C3252E673}"/>
    <cellStyle name="Comma 2 3 2 3 5 3 2" xfId="6375" xr:uid="{58D7943A-5928-4A9B-BEFD-3E4D73201573}"/>
    <cellStyle name="Comma 2 3 2 3 5 3 2 2" xfId="14055" xr:uid="{91432AEC-602D-4182-9066-2610746BEFBD}"/>
    <cellStyle name="Comma 2 3 2 3 5 3 2 2 2" xfId="29415" xr:uid="{747ECDDC-2B70-430C-94A0-C8E764C71914}"/>
    <cellStyle name="Comma 2 3 2 3 5 3 2 3" xfId="21735" xr:uid="{58C840E6-F1AE-4684-A3F4-20C2F19DBB62}"/>
    <cellStyle name="Comma 2 3 2 3 5 3 3" xfId="10215" xr:uid="{EE8148E0-85CE-4EFE-8E0F-73D64A5FE166}"/>
    <cellStyle name="Comma 2 3 2 3 5 3 3 2" xfId="25575" xr:uid="{5335DCE1-541B-492D-A5FC-C3CCB5E3B1A9}"/>
    <cellStyle name="Comma 2 3 2 3 5 3 4" xfId="17895" xr:uid="{4EC7F5BF-7A5C-4395-95AE-F2B27AD7704C}"/>
    <cellStyle name="Comma 2 3 2 3 5 4" xfId="4455" xr:uid="{5791FC9A-DA31-4AC0-BA32-1462CE00A993}"/>
    <cellStyle name="Comma 2 3 2 3 5 4 2" xfId="12135" xr:uid="{9E76B4B4-A580-4AE7-B1F7-FD78304F20D6}"/>
    <cellStyle name="Comma 2 3 2 3 5 4 2 2" xfId="27495" xr:uid="{0A61540B-218D-49D8-B64D-24F47ED4691E}"/>
    <cellStyle name="Comma 2 3 2 3 5 4 3" xfId="19815" xr:uid="{F12D103F-4263-4CD0-B2EE-3CB406CC7129}"/>
    <cellStyle name="Comma 2 3 2 3 5 5" xfId="8295" xr:uid="{D9102F3A-BFFC-4378-AD17-27351A58AE81}"/>
    <cellStyle name="Comma 2 3 2 3 5 5 2" xfId="23655" xr:uid="{00321298-3351-4297-800F-746D19F5D45B}"/>
    <cellStyle name="Comma 2 3 2 3 5 6" xfId="15975" xr:uid="{14F3D988-EA52-4386-9D48-F1BD9783B9F5}"/>
    <cellStyle name="Comma 2 3 2 3 6" xfId="1095" xr:uid="{5BAE09D1-78B0-40FA-8188-AE233C68391D}"/>
    <cellStyle name="Comma 2 3 2 3 6 2" xfId="3015" xr:uid="{4E611358-EC97-4E1E-B988-BEA815EEABCD}"/>
    <cellStyle name="Comma 2 3 2 3 6 2 2" xfId="6855" xr:uid="{B833EF96-C758-44CD-B311-65DA7AB5589F}"/>
    <cellStyle name="Comma 2 3 2 3 6 2 2 2" xfId="14535" xr:uid="{6D1F3F74-1520-40BF-B41D-A098A8BFD223}"/>
    <cellStyle name="Comma 2 3 2 3 6 2 2 2 2" xfId="29895" xr:uid="{542BCE54-6B40-4BCD-9E99-64A94C999AA2}"/>
    <cellStyle name="Comma 2 3 2 3 6 2 2 3" xfId="22215" xr:uid="{5A8C1DBD-FFAA-4A6E-B08D-BDC1054D3870}"/>
    <cellStyle name="Comma 2 3 2 3 6 2 3" xfId="10695" xr:uid="{083033B8-0D41-4B02-92C8-527CCFA72D7E}"/>
    <cellStyle name="Comma 2 3 2 3 6 2 3 2" xfId="26055" xr:uid="{BA1095E0-6A27-4FC5-9A24-2D1C78064DA8}"/>
    <cellStyle name="Comma 2 3 2 3 6 2 4" xfId="18375" xr:uid="{09B44369-8E59-4884-A5B7-0D1505385737}"/>
    <cellStyle name="Comma 2 3 2 3 6 3" xfId="4935" xr:uid="{B08FEE4E-6838-43BE-86DE-15D48FCE096D}"/>
    <cellStyle name="Comma 2 3 2 3 6 3 2" xfId="12615" xr:uid="{12FDF2E6-16B0-40AE-8D72-0059D5204C4D}"/>
    <cellStyle name="Comma 2 3 2 3 6 3 2 2" xfId="27975" xr:uid="{0BCC712D-D7E6-4BE6-A8B0-8F027BC76995}"/>
    <cellStyle name="Comma 2 3 2 3 6 3 3" xfId="20295" xr:uid="{5A9D45D2-C66E-4BA8-BDDE-027CF90996FB}"/>
    <cellStyle name="Comma 2 3 2 3 6 4" xfId="8775" xr:uid="{673E47AD-DDD7-4C38-BBA3-FDF64F08B8C9}"/>
    <cellStyle name="Comma 2 3 2 3 6 4 2" xfId="24135" xr:uid="{5EB6BD37-4326-4228-B228-6248F9656157}"/>
    <cellStyle name="Comma 2 3 2 3 6 5" xfId="16455" xr:uid="{DF878C55-5A74-4599-9059-80D7BB4EA14E}"/>
    <cellStyle name="Comma 2 3 2 3 7" xfId="2055" xr:uid="{E8F8C577-3FC8-46D1-9C23-84F64368BA2E}"/>
    <cellStyle name="Comma 2 3 2 3 7 2" xfId="5895" xr:uid="{951DA31F-CE56-436D-8268-F485D5FFDFAE}"/>
    <cellStyle name="Comma 2 3 2 3 7 2 2" xfId="13575" xr:uid="{E0206F42-AB46-4641-AA6E-8FC89E3A07F2}"/>
    <cellStyle name="Comma 2 3 2 3 7 2 2 2" xfId="28935" xr:uid="{B0728FE5-61BA-4767-9FBF-6849B4AA6206}"/>
    <cellStyle name="Comma 2 3 2 3 7 2 3" xfId="21255" xr:uid="{44778A74-1960-4F9C-BEBE-0641ADBBBEA3}"/>
    <cellStyle name="Comma 2 3 2 3 7 3" xfId="9735" xr:uid="{A7C60272-F47E-4EC9-928E-FFF9D20849A7}"/>
    <cellStyle name="Comma 2 3 2 3 7 3 2" xfId="25095" xr:uid="{446D5C5D-DA54-4A70-B85B-0E33F7D658B2}"/>
    <cellStyle name="Comma 2 3 2 3 7 4" xfId="17415" xr:uid="{801CDBB8-1C00-488E-998F-3EE61D656970}"/>
    <cellStyle name="Comma 2 3 2 3 8" xfId="3975" xr:uid="{91469AD6-E454-47C2-A7B3-1EBE34999F52}"/>
    <cellStyle name="Comma 2 3 2 3 8 2" xfId="11655" xr:uid="{FEFE21BD-4F17-4F64-8ADD-B77321490B6C}"/>
    <cellStyle name="Comma 2 3 2 3 8 2 2" xfId="27015" xr:uid="{9132034E-1E53-47DD-8DA8-7159C14C4042}"/>
    <cellStyle name="Comma 2 3 2 3 8 3" xfId="19335" xr:uid="{A2F755D5-CD40-4AE2-9EC5-CA9FFAB55F41}"/>
    <cellStyle name="Comma 2 3 2 3 9" xfId="7815" xr:uid="{348AB77E-9BA8-42C8-BCAF-BA4CD9195F4C}"/>
    <cellStyle name="Comma 2 3 2 3 9 2" xfId="23175" xr:uid="{F19F63A5-F9ED-4359-971C-0160D2D04B9E}"/>
    <cellStyle name="Comma 2 3 2 4" xfId="165" xr:uid="{4268EA48-B0DC-47DD-8DFE-54253B1447E4}"/>
    <cellStyle name="Comma 2 3 2 4 2" xfId="285" xr:uid="{A78DDFA7-015B-454B-B82E-2096C97A9B67}"/>
    <cellStyle name="Comma 2 3 2 4 2 2" xfId="525" xr:uid="{910FF297-CA21-4D4F-A295-E9C69491D8F2}"/>
    <cellStyle name="Comma 2 3 2 4 2 2 2" xfId="1005" xr:uid="{47DFD7D4-0B55-4233-A169-2E6B349B168F}"/>
    <cellStyle name="Comma 2 3 2 4 2 2 2 2" xfId="1965" xr:uid="{097733EA-05F4-4093-963E-20AC26AEA977}"/>
    <cellStyle name="Comma 2 3 2 4 2 2 2 2 2" xfId="3885" xr:uid="{E5338118-AECB-41E0-8FD9-BC94B3EA526E}"/>
    <cellStyle name="Comma 2 3 2 4 2 2 2 2 2 2" xfId="7725" xr:uid="{2A97E917-84B1-48BA-A423-1079866A881A}"/>
    <cellStyle name="Comma 2 3 2 4 2 2 2 2 2 2 2" xfId="15405" xr:uid="{901123E6-A6B9-40F4-BAF9-6F6382C32255}"/>
    <cellStyle name="Comma 2 3 2 4 2 2 2 2 2 2 2 2" xfId="30765" xr:uid="{2C5CB24C-6DD5-4749-9120-F47BE6574B3F}"/>
    <cellStyle name="Comma 2 3 2 4 2 2 2 2 2 2 3" xfId="23085" xr:uid="{6F7801A5-501A-4BB5-B6ED-6049669A8CBA}"/>
    <cellStyle name="Comma 2 3 2 4 2 2 2 2 2 3" xfId="11565" xr:uid="{335C4133-A00D-4EF8-9024-63380E2B7205}"/>
    <cellStyle name="Comma 2 3 2 4 2 2 2 2 2 3 2" xfId="26925" xr:uid="{CB9223F0-A7FD-4BD1-923E-583354E4B6F2}"/>
    <cellStyle name="Comma 2 3 2 4 2 2 2 2 2 4" xfId="19245" xr:uid="{6CCC837C-8088-4FA0-8714-5EE04E1CD0A0}"/>
    <cellStyle name="Comma 2 3 2 4 2 2 2 2 3" xfId="5805" xr:uid="{5E6B5573-CE94-46AB-866A-B9368365FEF5}"/>
    <cellStyle name="Comma 2 3 2 4 2 2 2 2 3 2" xfId="13485" xr:uid="{F30637A5-E873-4496-8342-F37D6810D1D7}"/>
    <cellStyle name="Comma 2 3 2 4 2 2 2 2 3 2 2" xfId="28845" xr:uid="{E10211C1-4AA3-4A26-83FB-9A89FDC1874A}"/>
    <cellStyle name="Comma 2 3 2 4 2 2 2 2 3 3" xfId="21165" xr:uid="{8CBC8044-4153-4B71-932A-57F0C9E2A24C}"/>
    <cellStyle name="Comma 2 3 2 4 2 2 2 2 4" xfId="9645" xr:uid="{913BB36F-9B6D-4E7E-B87B-BFCA15AEC0E5}"/>
    <cellStyle name="Comma 2 3 2 4 2 2 2 2 4 2" xfId="25005" xr:uid="{DE9FF85E-F7FC-4BE6-8EB7-BC25D79FEAF9}"/>
    <cellStyle name="Comma 2 3 2 4 2 2 2 2 5" xfId="17325" xr:uid="{1354D2FA-924A-4A77-90C7-B1606789E5C2}"/>
    <cellStyle name="Comma 2 3 2 4 2 2 2 3" xfId="2925" xr:uid="{E013EA93-9AE4-45F6-A1B9-EFF94886FDEF}"/>
    <cellStyle name="Comma 2 3 2 4 2 2 2 3 2" xfId="6765" xr:uid="{07430542-0B3E-467D-86F0-86B629B2D99F}"/>
    <cellStyle name="Comma 2 3 2 4 2 2 2 3 2 2" xfId="14445" xr:uid="{B14F39C8-4CE8-461F-BEF4-3044EEBDA4CE}"/>
    <cellStyle name="Comma 2 3 2 4 2 2 2 3 2 2 2" xfId="29805" xr:uid="{CCA9DE93-ABC0-4667-9393-2E3D3FAC8771}"/>
    <cellStyle name="Comma 2 3 2 4 2 2 2 3 2 3" xfId="22125" xr:uid="{C827EB7A-047F-47C2-801F-FDA54654FC71}"/>
    <cellStyle name="Comma 2 3 2 4 2 2 2 3 3" xfId="10605" xr:uid="{75895A80-8B9B-401E-9861-9B02745A28E1}"/>
    <cellStyle name="Comma 2 3 2 4 2 2 2 3 3 2" xfId="25965" xr:uid="{444EFCE2-13B8-448F-8614-195A0741893A}"/>
    <cellStyle name="Comma 2 3 2 4 2 2 2 3 4" xfId="18285" xr:uid="{D92A94FD-E93B-49B6-ADC5-E966CC0CE533}"/>
    <cellStyle name="Comma 2 3 2 4 2 2 2 4" xfId="4845" xr:uid="{21BC117C-D12A-445F-8667-58BCF76065B5}"/>
    <cellStyle name="Comma 2 3 2 4 2 2 2 4 2" xfId="12525" xr:uid="{719A2CF5-4328-42C1-86D9-A68572E76746}"/>
    <cellStyle name="Comma 2 3 2 4 2 2 2 4 2 2" xfId="27885" xr:uid="{24CEAB7D-F856-472A-B0F7-8509D4FDF94B}"/>
    <cellStyle name="Comma 2 3 2 4 2 2 2 4 3" xfId="20205" xr:uid="{5F7652D0-4275-47EC-BBE9-538A5D829B12}"/>
    <cellStyle name="Comma 2 3 2 4 2 2 2 5" xfId="8685" xr:uid="{9A78E37C-07A3-403F-8DD1-C52B1197335F}"/>
    <cellStyle name="Comma 2 3 2 4 2 2 2 5 2" xfId="24045" xr:uid="{3AD34F9A-20D7-40A4-B7A6-AE5DA3AECF57}"/>
    <cellStyle name="Comma 2 3 2 4 2 2 2 6" xfId="16365" xr:uid="{0B7358A2-B7CF-423B-A806-B25EFD1AEC7C}"/>
    <cellStyle name="Comma 2 3 2 4 2 2 3" xfId="1485" xr:uid="{50C3630E-F8AF-4433-85EE-FBEAB679F920}"/>
    <cellStyle name="Comma 2 3 2 4 2 2 3 2" xfId="3405" xr:uid="{37899642-57CF-4190-A7A1-D44DE274C71B}"/>
    <cellStyle name="Comma 2 3 2 4 2 2 3 2 2" xfId="7245" xr:uid="{6BB97004-8139-491B-9522-EE8F92DA6E72}"/>
    <cellStyle name="Comma 2 3 2 4 2 2 3 2 2 2" xfId="14925" xr:uid="{0BF2F876-86C0-41EC-852C-81694DF11F2C}"/>
    <cellStyle name="Comma 2 3 2 4 2 2 3 2 2 2 2" xfId="30285" xr:uid="{AF9DBB85-6A27-4F92-94DC-8B09F6B930CB}"/>
    <cellStyle name="Comma 2 3 2 4 2 2 3 2 2 3" xfId="22605" xr:uid="{C4A2C0F0-D375-462A-949C-44C520A69DF6}"/>
    <cellStyle name="Comma 2 3 2 4 2 2 3 2 3" xfId="11085" xr:uid="{B4D510C0-F312-4A3E-A2E6-24B3F8C10867}"/>
    <cellStyle name="Comma 2 3 2 4 2 2 3 2 3 2" xfId="26445" xr:uid="{5D1C0142-6955-4D00-9D4E-0553B99B2625}"/>
    <cellStyle name="Comma 2 3 2 4 2 2 3 2 4" xfId="18765" xr:uid="{08E52E26-251C-47B3-8993-7E4D28FCA396}"/>
    <cellStyle name="Comma 2 3 2 4 2 2 3 3" xfId="5325" xr:uid="{5CA936FB-8324-446F-B4B1-A22D12C748FA}"/>
    <cellStyle name="Comma 2 3 2 4 2 2 3 3 2" xfId="13005" xr:uid="{BC0BC6EF-812A-4011-82FC-628499AC728D}"/>
    <cellStyle name="Comma 2 3 2 4 2 2 3 3 2 2" xfId="28365" xr:uid="{5F1BBAD5-5A90-4153-8EB3-F10C462B17BE}"/>
    <cellStyle name="Comma 2 3 2 4 2 2 3 3 3" xfId="20685" xr:uid="{33F2F44E-254D-4771-A5DA-E65D117AFEE1}"/>
    <cellStyle name="Comma 2 3 2 4 2 2 3 4" xfId="9165" xr:uid="{3AF18BB8-B192-47D9-ADB2-346CB52FD940}"/>
    <cellStyle name="Comma 2 3 2 4 2 2 3 4 2" xfId="24525" xr:uid="{FE973D73-C446-4289-AB45-634734489B4E}"/>
    <cellStyle name="Comma 2 3 2 4 2 2 3 5" xfId="16845" xr:uid="{AA894857-63C6-467D-AAB1-EC2572C46272}"/>
    <cellStyle name="Comma 2 3 2 4 2 2 4" xfId="2445" xr:uid="{4639B3C6-5010-4E14-911B-E985A015978B}"/>
    <cellStyle name="Comma 2 3 2 4 2 2 4 2" xfId="6285" xr:uid="{9D75F017-2473-440C-AA1E-D4661CE05A21}"/>
    <cellStyle name="Comma 2 3 2 4 2 2 4 2 2" xfId="13965" xr:uid="{F3845B90-B3D2-458F-A69E-9270F7B2181B}"/>
    <cellStyle name="Comma 2 3 2 4 2 2 4 2 2 2" xfId="29325" xr:uid="{242C23DA-F92C-4F0F-9345-EDA7EFED2544}"/>
    <cellStyle name="Comma 2 3 2 4 2 2 4 2 3" xfId="21645" xr:uid="{E0865847-7784-47E8-AF1C-078BCF01D2BC}"/>
    <cellStyle name="Comma 2 3 2 4 2 2 4 3" xfId="10125" xr:uid="{58A99EFC-976F-4B0A-8BB1-14944326865E}"/>
    <cellStyle name="Comma 2 3 2 4 2 2 4 3 2" xfId="25485" xr:uid="{4EDAD8D8-1E45-434D-804C-F7A3DA539F7F}"/>
    <cellStyle name="Comma 2 3 2 4 2 2 4 4" xfId="17805" xr:uid="{285A237E-3B40-4175-9C1C-7E122F0EDD8C}"/>
    <cellStyle name="Comma 2 3 2 4 2 2 5" xfId="4365" xr:uid="{1FA52D50-CD96-44FE-9C7A-4590536E7926}"/>
    <cellStyle name="Comma 2 3 2 4 2 2 5 2" xfId="12045" xr:uid="{BB98F281-FAB2-4A83-A304-5251908CC10D}"/>
    <cellStyle name="Comma 2 3 2 4 2 2 5 2 2" xfId="27405" xr:uid="{B59D0F12-B86C-4ABE-B6F0-7F9AD405A18D}"/>
    <cellStyle name="Comma 2 3 2 4 2 2 5 3" xfId="19725" xr:uid="{0C435AE3-646A-4A72-A906-8ECE8E585A8B}"/>
    <cellStyle name="Comma 2 3 2 4 2 2 6" xfId="8205" xr:uid="{52651FF3-AA10-4423-8D26-D2BEB3523D65}"/>
    <cellStyle name="Comma 2 3 2 4 2 2 6 2" xfId="23565" xr:uid="{6FBD29B3-ACEE-4371-9FE9-49AE7E9C4DA2}"/>
    <cellStyle name="Comma 2 3 2 4 2 2 7" xfId="15885" xr:uid="{6F521499-53F6-4B0C-82B0-03B095F4AAA6}"/>
    <cellStyle name="Comma 2 3 2 4 2 3" xfId="765" xr:uid="{E1446A5B-78CD-43E8-B817-107C2CC64F20}"/>
    <cellStyle name="Comma 2 3 2 4 2 3 2" xfId="1725" xr:uid="{DC37E3AA-AE6C-4DA4-930F-FFA856461A46}"/>
    <cellStyle name="Comma 2 3 2 4 2 3 2 2" xfId="3645" xr:uid="{E49F55EB-6396-4920-B6BE-82130D68D9DC}"/>
    <cellStyle name="Comma 2 3 2 4 2 3 2 2 2" xfId="7485" xr:uid="{978BAEED-534F-47FD-B29D-B9DA895DF26A}"/>
    <cellStyle name="Comma 2 3 2 4 2 3 2 2 2 2" xfId="15165" xr:uid="{AA596777-1B86-498A-BA24-9672E2679A30}"/>
    <cellStyle name="Comma 2 3 2 4 2 3 2 2 2 2 2" xfId="30525" xr:uid="{DC78881E-4E55-483E-92B7-4545A9012407}"/>
    <cellStyle name="Comma 2 3 2 4 2 3 2 2 2 3" xfId="22845" xr:uid="{AF1E9BF6-A74D-464A-A90F-61DDF537450C}"/>
    <cellStyle name="Comma 2 3 2 4 2 3 2 2 3" xfId="11325" xr:uid="{DBF0840D-D4C0-4B30-9491-C7A603017BC8}"/>
    <cellStyle name="Comma 2 3 2 4 2 3 2 2 3 2" xfId="26685" xr:uid="{37335C53-1F8A-405D-A4D7-651B153B00E5}"/>
    <cellStyle name="Comma 2 3 2 4 2 3 2 2 4" xfId="19005" xr:uid="{FA22FF4A-2833-46F1-BCE5-8C47DF8D0F8A}"/>
    <cellStyle name="Comma 2 3 2 4 2 3 2 3" xfId="5565" xr:uid="{FC021DA8-7FB1-49B1-BF88-3537AF25DE67}"/>
    <cellStyle name="Comma 2 3 2 4 2 3 2 3 2" xfId="13245" xr:uid="{EAF66A97-3172-468D-A19C-134C6020A0C1}"/>
    <cellStyle name="Comma 2 3 2 4 2 3 2 3 2 2" xfId="28605" xr:uid="{95CDA025-2D22-4CC3-976B-5231B0197239}"/>
    <cellStyle name="Comma 2 3 2 4 2 3 2 3 3" xfId="20925" xr:uid="{14F5FACD-4BB1-40A7-AFE7-C01B2117D07A}"/>
    <cellStyle name="Comma 2 3 2 4 2 3 2 4" xfId="9405" xr:uid="{AE930423-105D-4522-AC99-0E7296CB8829}"/>
    <cellStyle name="Comma 2 3 2 4 2 3 2 4 2" xfId="24765" xr:uid="{04CFD0D2-7154-4857-9664-21B18E77CAAD}"/>
    <cellStyle name="Comma 2 3 2 4 2 3 2 5" xfId="17085" xr:uid="{AC9EC15C-23F4-419F-B57C-0D150691920C}"/>
    <cellStyle name="Comma 2 3 2 4 2 3 3" xfId="2685" xr:uid="{5B47B5B5-C07F-47AF-8012-2C6965A84913}"/>
    <cellStyle name="Comma 2 3 2 4 2 3 3 2" xfId="6525" xr:uid="{4B891149-094C-4DCB-9150-2E10075F56B1}"/>
    <cellStyle name="Comma 2 3 2 4 2 3 3 2 2" xfId="14205" xr:uid="{140CD9A9-3CB9-4287-A48C-1D1C2AD63D00}"/>
    <cellStyle name="Comma 2 3 2 4 2 3 3 2 2 2" xfId="29565" xr:uid="{8A41F90C-DC3D-4B96-93B2-61F20DC3F903}"/>
    <cellStyle name="Comma 2 3 2 4 2 3 3 2 3" xfId="21885" xr:uid="{587EA899-5C63-40B1-A001-FC688BBCF4AB}"/>
    <cellStyle name="Comma 2 3 2 4 2 3 3 3" xfId="10365" xr:uid="{900C60B5-1C2A-4994-A2B8-D70AEC591F98}"/>
    <cellStyle name="Comma 2 3 2 4 2 3 3 3 2" xfId="25725" xr:uid="{CC4F23D3-4E83-4938-8B29-CC6E43A77465}"/>
    <cellStyle name="Comma 2 3 2 4 2 3 3 4" xfId="18045" xr:uid="{11EAAFC1-FD9C-43DF-A313-5475E997C17D}"/>
    <cellStyle name="Comma 2 3 2 4 2 3 4" xfId="4605" xr:uid="{5035C3A7-55E1-41AE-9E21-A943B69F433F}"/>
    <cellStyle name="Comma 2 3 2 4 2 3 4 2" xfId="12285" xr:uid="{CE3C8572-7A0D-4F76-9CF1-1C5AE4625D2B}"/>
    <cellStyle name="Comma 2 3 2 4 2 3 4 2 2" xfId="27645" xr:uid="{CDF228B7-CB6F-48D4-8BBB-A4DC0E99F25D}"/>
    <cellStyle name="Comma 2 3 2 4 2 3 4 3" xfId="19965" xr:uid="{A6C9420E-1D5A-49F7-8B1F-868C1B1F3FB2}"/>
    <cellStyle name="Comma 2 3 2 4 2 3 5" xfId="8445" xr:uid="{D47AF459-CBDB-4FEC-AB6E-41E0816927ED}"/>
    <cellStyle name="Comma 2 3 2 4 2 3 5 2" xfId="23805" xr:uid="{C217AE8F-ED30-4216-A1BD-A1DB0FBB1952}"/>
    <cellStyle name="Comma 2 3 2 4 2 3 6" xfId="16125" xr:uid="{4735EDA0-86B1-47CB-AE59-524ABCD70089}"/>
    <cellStyle name="Comma 2 3 2 4 2 4" xfId="1245" xr:uid="{31F504DF-9C91-4D49-9FC6-8F3AC3E22580}"/>
    <cellStyle name="Comma 2 3 2 4 2 4 2" xfId="3165" xr:uid="{79ECDC4D-DB87-4AED-B63D-865FD5654F2C}"/>
    <cellStyle name="Comma 2 3 2 4 2 4 2 2" xfId="7005" xr:uid="{09AD1BD9-2335-494E-8057-8F8E93CEA82A}"/>
    <cellStyle name="Comma 2 3 2 4 2 4 2 2 2" xfId="14685" xr:uid="{0133A4C9-CF2B-401D-AA24-3BF88FFD3E22}"/>
    <cellStyle name="Comma 2 3 2 4 2 4 2 2 2 2" xfId="30045" xr:uid="{907D05FA-0403-4F91-9B15-65858FC69D0B}"/>
    <cellStyle name="Comma 2 3 2 4 2 4 2 2 3" xfId="22365" xr:uid="{AA1B5D07-8930-436A-BB86-193D291EBCE0}"/>
    <cellStyle name="Comma 2 3 2 4 2 4 2 3" xfId="10845" xr:uid="{CC3BF671-E9D4-4849-B387-46CD80F79826}"/>
    <cellStyle name="Comma 2 3 2 4 2 4 2 3 2" xfId="26205" xr:uid="{DA9B73CC-2228-4DAC-9DF5-8EA637A5FD05}"/>
    <cellStyle name="Comma 2 3 2 4 2 4 2 4" xfId="18525" xr:uid="{05828B8B-AA97-41FA-A101-A47B649B6F40}"/>
    <cellStyle name="Comma 2 3 2 4 2 4 3" xfId="5085" xr:uid="{384DEF88-D75D-431E-BDB5-7A6B3E17A67A}"/>
    <cellStyle name="Comma 2 3 2 4 2 4 3 2" xfId="12765" xr:uid="{6DA1DB3B-3D46-4EEA-AF72-02040B67697A}"/>
    <cellStyle name="Comma 2 3 2 4 2 4 3 2 2" xfId="28125" xr:uid="{BAAC1DDE-7416-47A9-9DA2-64854E1B8667}"/>
    <cellStyle name="Comma 2 3 2 4 2 4 3 3" xfId="20445" xr:uid="{6E3A788D-D922-4306-8E25-1B36E46F0D17}"/>
    <cellStyle name="Comma 2 3 2 4 2 4 4" xfId="8925" xr:uid="{5E3E548C-C787-4567-BCFA-300F0FC15336}"/>
    <cellStyle name="Comma 2 3 2 4 2 4 4 2" xfId="24285" xr:uid="{B2222F10-584B-41B0-A2FF-F49237A87C70}"/>
    <cellStyle name="Comma 2 3 2 4 2 4 5" xfId="16605" xr:uid="{50AFFCC4-B959-49A8-BEEE-9F55119B33E1}"/>
    <cellStyle name="Comma 2 3 2 4 2 5" xfId="2205" xr:uid="{22A04AF3-FCDD-4590-8CA4-783E42B5FB42}"/>
    <cellStyle name="Comma 2 3 2 4 2 5 2" xfId="6045" xr:uid="{04FAD878-94D8-43DF-BAD5-80AB4F355DF0}"/>
    <cellStyle name="Comma 2 3 2 4 2 5 2 2" xfId="13725" xr:uid="{F037B1CD-F73D-49E8-8B63-CB006EF98884}"/>
    <cellStyle name="Comma 2 3 2 4 2 5 2 2 2" xfId="29085" xr:uid="{567DE210-9D82-463E-8DB4-38081342CEFB}"/>
    <cellStyle name="Comma 2 3 2 4 2 5 2 3" xfId="21405" xr:uid="{0721842D-F64C-42D5-A8F1-5AB7E547F111}"/>
    <cellStyle name="Comma 2 3 2 4 2 5 3" xfId="9885" xr:uid="{31118E9D-DF21-460B-8B49-5FB05EF47D69}"/>
    <cellStyle name="Comma 2 3 2 4 2 5 3 2" xfId="25245" xr:uid="{128B6B43-6666-405E-8164-6BD9E2886A3F}"/>
    <cellStyle name="Comma 2 3 2 4 2 5 4" xfId="17565" xr:uid="{46B6A03E-19C2-4A70-82C1-123B396F8F35}"/>
    <cellStyle name="Comma 2 3 2 4 2 6" xfId="4125" xr:uid="{9106CE82-3E54-4430-BF2E-BA4D49FA1D3F}"/>
    <cellStyle name="Comma 2 3 2 4 2 6 2" xfId="11805" xr:uid="{F749443C-DA43-4008-A30D-B4C194AD8B27}"/>
    <cellStyle name="Comma 2 3 2 4 2 6 2 2" xfId="27165" xr:uid="{B1C39291-58AB-405C-9090-F4208461FF79}"/>
    <cellStyle name="Comma 2 3 2 4 2 6 3" xfId="19485" xr:uid="{8920BD5E-AC46-4F05-B1A8-894DAC3AE079}"/>
    <cellStyle name="Comma 2 3 2 4 2 7" xfId="7965" xr:uid="{3BDBFE76-AC14-4279-A2EE-16E3044CC64C}"/>
    <cellStyle name="Comma 2 3 2 4 2 7 2" xfId="23325" xr:uid="{47754625-7D90-42D9-8E6D-DBDBFD1F8F67}"/>
    <cellStyle name="Comma 2 3 2 4 2 8" xfId="15645" xr:uid="{B804E1C5-380F-4AA4-B67E-ED9FAE7B0CAB}"/>
    <cellStyle name="Comma 2 3 2 4 3" xfId="405" xr:uid="{3DF51A4C-6398-4ED9-A085-09A3D88DDB62}"/>
    <cellStyle name="Comma 2 3 2 4 3 2" xfId="885" xr:uid="{E35A59C2-115A-491B-B8F2-49A522839285}"/>
    <cellStyle name="Comma 2 3 2 4 3 2 2" xfId="1845" xr:uid="{710A2ED8-C6DF-4D4F-A1DA-854E9DF651C0}"/>
    <cellStyle name="Comma 2 3 2 4 3 2 2 2" xfId="3765" xr:uid="{40CDFB63-2F08-4D39-9A48-4BFCF2A57418}"/>
    <cellStyle name="Comma 2 3 2 4 3 2 2 2 2" xfId="7605" xr:uid="{72AD64CF-B266-4533-B0B3-1F25ABD9A51C}"/>
    <cellStyle name="Comma 2 3 2 4 3 2 2 2 2 2" xfId="15285" xr:uid="{73A2A762-918F-4323-A921-4D19E61307BE}"/>
    <cellStyle name="Comma 2 3 2 4 3 2 2 2 2 2 2" xfId="30645" xr:uid="{CF3F6C26-3E3E-4C14-A6C4-F54F93C6C9D1}"/>
    <cellStyle name="Comma 2 3 2 4 3 2 2 2 2 3" xfId="22965" xr:uid="{BFC26473-1825-41E6-A73C-15C26A2D7332}"/>
    <cellStyle name="Comma 2 3 2 4 3 2 2 2 3" xfId="11445" xr:uid="{EAD076D1-9E8F-42FD-911A-2B2891D4D3DD}"/>
    <cellStyle name="Comma 2 3 2 4 3 2 2 2 3 2" xfId="26805" xr:uid="{88CDC151-FB00-497A-A6CE-B8C0847C7B2E}"/>
    <cellStyle name="Comma 2 3 2 4 3 2 2 2 4" xfId="19125" xr:uid="{5FCF4126-52F5-4697-9867-436C68186940}"/>
    <cellStyle name="Comma 2 3 2 4 3 2 2 3" xfId="5685" xr:uid="{9DF90E88-B82F-445A-A519-379480F49B59}"/>
    <cellStyle name="Comma 2 3 2 4 3 2 2 3 2" xfId="13365" xr:uid="{9C8363B8-0DE1-45AA-9752-CE0325897CA6}"/>
    <cellStyle name="Comma 2 3 2 4 3 2 2 3 2 2" xfId="28725" xr:uid="{E556675A-D1C2-4699-9B06-BF4E5B68F77D}"/>
    <cellStyle name="Comma 2 3 2 4 3 2 2 3 3" xfId="21045" xr:uid="{8EBBBCC7-2528-425A-9D50-CBC55F4B3627}"/>
    <cellStyle name="Comma 2 3 2 4 3 2 2 4" xfId="9525" xr:uid="{997FDD8E-49A2-4582-B10C-9E78E7D9F026}"/>
    <cellStyle name="Comma 2 3 2 4 3 2 2 4 2" xfId="24885" xr:uid="{CFC84E4F-F05E-4CF2-A270-6BD9F0CB3787}"/>
    <cellStyle name="Comma 2 3 2 4 3 2 2 5" xfId="17205" xr:uid="{27B9060D-CC2A-4925-8B43-B96D057C17BE}"/>
    <cellStyle name="Comma 2 3 2 4 3 2 3" xfId="2805" xr:uid="{5E9679EE-4678-45B7-9B67-68FFE70CAEE7}"/>
    <cellStyle name="Comma 2 3 2 4 3 2 3 2" xfId="6645" xr:uid="{999023CB-C52B-402C-9EB3-979F9714965C}"/>
    <cellStyle name="Comma 2 3 2 4 3 2 3 2 2" xfId="14325" xr:uid="{E8FB8E82-C9B8-49C6-B124-88DA85E66FDE}"/>
    <cellStyle name="Comma 2 3 2 4 3 2 3 2 2 2" xfId="29685" xr:uid="{F3C0FB38-BB5C-4D3E-813F-EC328AD90916}"/>
    <cellStyle name="Comma 2 3 2 4 3 2 3 2 3" xfId="22005" xr:uid="{52243E31-9AEE-4085-8A03-582A93522C1C}"/>
    <cellStyle name="Comma 2 3 2 4 3 2 3 3" xfId="10485" xr:uid="{8B91F8A0-B3E1-4416-BC87-CC98F0D64B3C}"/>
    <cellStyle name="Comma 2 3 2 4 3 2 3 3 2" xfId="25845" xr:uid="{E6DA96FA-2677-41AA-BC08-D09735B08EBC}"/>
    <cellStyle name="Comma 2 3 2 4 3 2 3 4" xfId="18165" xr:uid="{A350C8B7-6BF4-4535-BAFE-5F82CB2C9009}"/>
    <cellStyle name="Comma 2 3 2 4 3 2 4" xfId="4725" xr:uid="{9818C257-D47E-40B9-B2F5-7A1D9890A67D}"/>
    <cellStyle name="Comma 2 3 2 4 3 2 4 2" xfId="12405" xr:uid="{790F3830-ED5D-45FF-ABC4-65B15A3ACE81}"/>
    <cellStyle name="Comma 2 3 2 4 3 2 4 2 2" xfId="27765" xr:uid="{D7CAC99A-DC86-42BC-95A7-367CB02CA3EC}"/>
    <cellStyle name="Comma 2 3 2 4 3 2 4 3" xfId="20085" xr:uid="{F17137D3-32DE-49B5-B1DC-93127668CA34}"/>
    <cellStyle name="Comma 2 3 2 4 3 2 5" xfId="8565" xr:uid="{ABB997D1-E09D-4831-A053-66C771210816}"/>
    <cellStyle name="Comma 2 3 2 4 3 2 5 2" xfId="23925" xr:uid="{F31D0ADF-AB3D-4689-A936-0B478B0A9DC5}"/>
    <cellStyle name="Comma 2 3 2 4 3 2 6" xfId="16245" xr:uid="{00C9D57B-35E0-4139-8E8C-39CCE240AD07}"/>
    <cellStyle name="Comma 2 3 2 4 3 3" xfId="1365" xr:uid="{3FD6662D-1DA6-4204-B99E-049E3F222D78}"/>
    <cellStyle name="Comma 2 3 2 4 3 3 2" xfId="3285" xr:uid="{B64272ED-AAB4-4FBF-9BA9-13B75BD2F155}"/>
    <cellStyle name="Comma 2 3 2 4 3 3 2 2" xfId="7125" xr:uid="{FDE6BF7F-3016-4036-BCE3-955F483C2077}"/>
    <cellStyle name="Comma 2 3 2 4 3 3 2 2 2" xfId="14805" xr:uid="{E0501746-50DD-4FDD-832A-749AEC3BFA32}"/>
    <cellStyle name="Comma 2 3 2 4 3 3 2 2 2 2" xfId="30165" xr:uid="{EE3B4631-0D98-4A05-9CB0-7DE6D62251B3}"/>
    <cellStyle name="Comma 2 3 2 4 3 3 2 2 3" xfId="22485" xr:uid="{C155AE85-1032-4ACF-BC95-1368B53546CF}"/>
    <cellStyle name="Comma 2 3 2 4 3 3 2 3" xfId="10965" xr:uid="{9B4731BF-9BDA-4E63-8B5A-DC3912D69ADC}"/>
    <cellStyle name="Comma 2 3 2 4 3 3 2 3 2" xfId="26325" xr:uid="{4B730187-BDBF-4244-8339-BEF5A390F4FF}"/>
    <cellStyle name="Comma 2 3 2 4 3 3 2 4" xfId="18645" xr:uid="{5AE8938F-E648-4B8C-9C49-C0A9024DC759}"/>
    <cellStyle name="Comma 2 3 2 4 3 3 3" xfId="5205" xr:uid="{D158FA30-8691-48A4-A01E-32F61A9B43FB}"/>
    <cellStyle name="Comma 2 3 2 4 3 3 3 2" xfId="12885" xr:uid="{55CB9D19-B048-4150-9B0C-7C0C6A173429}"/>
    <cellStyle name="Comma 2 3 2 4 3 3 3 2 2" xfId="28245" xr:uid="{C801181C-D0A1-4743-8A14-045980F34984}"/>
    <cellStyle name="Comma 2 3 2 4 3 3 3 3" xfId="20565" xr:uid="{CB32E04F-7DC8-481A-93C4-E052288F1D06}"/>
    <cellStyle name="Comma 2 3 2 4 3 3 4" xfId="9045" xr:uid="{D0613465-4FBC-491D-9EAE-318D27775ABE}"/>
    <cellStyle name="Comma 2 3 2 4 3 3 4 2" xfId="24405" xr:uid="{99B00172-CDC9-4E08-B354-31E2CE8D19CB}"/>
    <cellStyle name="Comma 2 3 2 4 3 3 5" xfId="16725" xr:uid="{DFF30EDD-40F1-49F6-A4ED-FA27AB4AA3B8}"/>
    <cellStyle name="Comma 2 3 2 4 3 4" xfId="2325" xr:uid="{4B182F21-C0D3-420E-ADC6-B86085BDD91D}"/>
    <cellStyle name="Comma 2 3 2 4 3 4 2" xfId="6165" xr:uid="{EDB890B4-000F-471F-9A4F-0B121240A91A}"/>
    <cellStyle name="Comma 2 3 2 4 3 4 2 2" xfId="13845" xr:uid="{948D1334-57FA-4840-828D-694C88A29239}"/>
    <cellStyle name="Comma 2 3 2 4 3 4 2 2 2" xfId="29205" xr:uid="{616E6544-8E8D-4E50-B117-63356D4A700C}"/>
    <cellStyle name="Comma 2 3 2 4 3 4 2 3" xfId="21525" xr:uid="{F833D011-F958-4CFF-89A8-9AC2CB36E9AF}"/>
    <cellStyle name="Comma 2 3 2 4 3 4 3" xfId="10005" xr:uid="{38B068FC-B1BF-48BF-882B-C538A69F752C}"/>
    <cellStyle name="Comma 2 3 2 4 3 4 3 2" xfId="25365" xr:uid="{A2C654C1-BEAA-4BAC-B9FC-FEC3D4466271}"/>
    <cellStyle name="Comma 2 3 2 4 3 4 4" xfId="17685" xr:uid="{7A581E89-5848-4427-A6AF-B526C398A938}"/>
    <cellStyle name="Comma 2 3 2 4 3 5" xfId="4245" xr:uid="{CAFD6D0E-5523-4517-9A43-E9A7DF99E471}"/>
    <cellStyle name="Comma 2 3 2 4 3 5 2" xfId="11925" xr:uid="{7787ED60-5E59-4BBE-B96E-7395CB3719CD}"/>
    <cellStyle name="Comma 2 3 2 4 3 5 2 2" xfId="27285" xr:uid="{EA024699-51FD-4E22-B920-7C8D0E72C396}"/>
    <cellStyle name="Comma 2 3 2 4 3 5 3" xfId="19605" xr:uid="{F4C0D3EC-D624-46B3-B85D-D43D7A28053C}"/>
    <cellStyle name="Comma 2 3 2 4 3 6" xfId="8085" xr:uid="{28C6F785-CBFE-4BB0-890F-E5AD1865B6B0}"/>
    <cellStyle name="Comma 2 3 2 4 3 6 2" xfId="23445" xr:uid="{9A557A0F-572D-451F-9488-F7A7F5E531AE}"/>
    <cellStyle name="Comma 2 3 2 4 3 7" xfId="15765" xr:uid="{ACCB97CE-4295-43BA-A97D-5EA1ACD5597E}"/>
    <cellStyle name="Comma 2 3 2 4 4" xfId="645" xr:uid="{D54128D7-66E2-4411-BF8E-9031D149534F}"/>
    <cellStyle name="Comma 2 3 2 4 4 2" xfId="1605" xr:uid="{71676B74-5845-4881-A5F6-7AA1E5705280}"/>
    <cellStyle name="Comma 2 3 2 4 4 2 2" xfId="3525" xr:uid="{943BC964-5AC1-4027-9AE4-8F83310F29F9}"/>
    <cellStyle name="Comma 2 3 2 4 4 2 2 2" xfId="7365" xr:uid="{3D816FE1-78CA-4A57-9E0D-4D491DAF42C5}"/>
    <cellStyle name="Comma 2 3 2 4 4 2 2 2 2" xfId="15045" xr:uid="{5D63641D-EE79-4B47-8B93-D81FF59F3F13}"/>
    <cellStyle name="Comma 2 3 2 4 4 2 2 2 2 2" xfId="30405" xr:uid="{09AF30F6-1B4C-4605-8691-2A8B380BE8DD}"/>
    <cellStyle name="Comma 2 3 2 4 4 2 2 2 3" xfId="22725" xr:uid="{0C769E62-99ED-4745-ADDC-CF721446C9B5}"/>
    <cellStyle name="Comma 2 3 2 4 4 2 2 3" xfId="11205" xr:uid="{D73B294D-D496-4F51-8BBE-5ECE9D498B52}"/>
    <cellStyle name="Comma 2 3 2 4 4 2 2 3 2" xfId="26565" xr:uid="{13897330-59B1-4C92-B9A2-6C60B7B210EE}"/>
    <cellStyle name="Comma 2 3 2 4 4 2 2 4" xfId="18885" xr:uid="{F3262FE9-3870-4855-8D94-1D52AA233424}"/>
    <cellStyle name="Comma 2 3 2 4 4 2 3" xfId="5445" xr:uid="{8A2ABDB8-81CE-46EF-AB7E-0F610ECE7D46}"/>
    <cellStyle name="Comma 2 3 2 4 4 2 3 2" xfId="13125" xr:uid="{879D4168-06BE-4E65-95DF-4B02B28B7DF4}"/>
    <cellStyle name="Comma 2 3 2 4 4 2 3 2 2" xfId="28485" xr:uid="{FDF62303-8FAB-4B4B-84CA-F7AC4C1D9AFC}"/>
    <cellStyle name="Comma 2 3 2 4 4 2 3 3" xfId="20805" xr:uid="{B71AFAD0-7407-42A0-9CAA-70F9E2E6DE57}"/>
    <cellStyle name="Comma 2 3 2 4 4 2 4" xfId="9285" xr:uid="{68C8007A-5256-4058-8104-8BC2A7392A87}"/>
    <cellStyle name="Comma 2 3 2 4 4 2 4 2" xfId="24645" xr:uid="{33AFAB24-D020-4529-B701-B28AFCFA1038}"/>
    <cellStyle name="Comma 2 3 2 4 4 2 5" xfId="16965" xr:uid="{F438EDB6-58F9-457B-9346-928D1C7426F3}"/>
    <cellStyle name="Comma 2 3 2 4 4 3" xfId="2565" xr:uid="{76DA19B8-BCCA-478D-ABC2-508133B00D21}"/>
    <cellStyle name="Comma 2 3 2 4 4 3 2" xfId="6405" xr:uid="{7F0AC7EE-7433-429D-A787-3498FCF61F7D}"/>
    <cellStyle name="Comma 2 3 2 4 4 3 2 2" xfId="14085" xr:uid="{2AE47803-22E8-47E4-AC0E-DE0CC0722C41}"/>
    <cellStyle name="Comma 2 3 2 4 4 3 2 2 2" xfId="29445" xr:uid="{08125CF5-81EE-4A44-810D-8D42EA4BEA78}"/>
    <cellStyle name="Comma 2 3 2 4 4 3 2 3" xfId="21765" xr:uid="{4390ED12-FE38-4FFA-8731-20D04E17E25A}"/>
    <cellStyle name="Comma 2 3 2 4 4 3 3" xfId="10245" xr:uid="{58248D20-4A65-4A9B-A3DA-C1A1D263F1B4}"/>
    <cellStyle name="Comma 2 3 2 4 4 3 3 2" xfId="25605" xr:uid="{2B9F9DED-1B9F-4842-AD50-E7A8C281B1B2}"/>
    <cellStyle name="Comma 2 3 2 4 4 3 4" xfId="17925" xr:uid="{3D3C737E-849B-45BA-B350-A100F6B4B2A5}"/>
    <cellStyle name="Comma 2 3 2 4 4 4" xfId="4485" xr:uid="{F3FD81DA-C6AD-4FD1-9354-D54B4CC134F8}"/>
    <cellStyle name="Comma 2 3 2 4 4 4 2" xfId="12165" xr:uid="{0E8315A6-A64A-4E34-93B0-5B6F3D20A134}"/>
    <cellStyle name="Comma 2 3 2 4 4 4 2 2" xfId="27525" xr:uid="{91C6CB11-298D-4D18-B5B4-E053A8FBC11B}"/>
    <cellStyle name="Comma 2 3 2 4 4 4 3" xfId="19845" xr:uid="{679974E2-89DE-4D98-8F65-78D36A869085}"/>
    <cellStyle name="Comma 2 3 2 4 4 5" xfId="8325" xr:uid="{174A6E9A-5127-4EC1-A6BC-B6D187E729DD}"/>
    <cellStyle name="Comma 2 3 2 4 4 5 2" xfId="23685" xr:uid="{28736252-ED27-4F7A-8F45-571DC897AE09}"/>
    <cellStyle name="Comma 2 3 2 4 4 6" xfId="16005" xr:uid="{341FDFB1-6F4F-4DB8-8FAB-B01F8E634911}"/>
    <cellStyle name="Comma 2 3 2 4 5" xfId="1125" xr:uid="{E92CCF30-6BCF-4B67-83E3-5D2AB59C8E87}"/>
    <cellStyle name="Comma 2 3 2 4 5 2" xfId="3045" xr:uid="{031A43E6-CC74-476C-A1FE-62CCC9BD5F98}"/>
    <cellStyle name="Comma 2 3 2 4 5 2 2" xfId="6885" xr:uid="{22288832-EB31-41FD-891B-96984EE76365}"/>
    <cellStyle name="Comma 2 3 2 4 5 2 2 2" xfId="14565" xr:uid="{B4420DA4-F4C2-4F64-9EBC-CAF168DF7926}"/>
    <cellStyle name="Comma 2 3 2 4 5 2 2 2 2" xfId="29925" xr:uid="{7990FFE0-4B94-414F-A706-5202EA4F8911}"/>
    <cellStyle name="Comma 2 3 2 4 5 2 2 3" xfId="22245" xr:uid="{BE7E4B19-135D-4400-987B-CDBAB51DB06E}"/>
    <cellStyle name="Comma 2 3 2 4 5 2 3" xfId="10725" xr:uid="{4A8384B5-7CE1-4554-AFD7-C7A29F59B230}"/>
    <cellStyle name="Comma 2 3 2 4 5 2 3 2" xfId="26085" xr:uid="{35933057-44B3-48BF-BB5C-DAAAAA947D86}"/>
    <cellStyle name="Comma 2 3 2 4 5 2 4" xfId="18405" xr:uid="{4CD97122-01A5-4930-89B4-74217AFF5F49}"/>
    <cellStyle name="Comma 2 3 2 4 5 3" xfId="4965" xr:uid="{1C23189A-5DB0-4A86-A4D3-BBABFA105129}"/>
    <cellStyle name="Comma 2 3 2 4 5 3 2" xfId="12645" xr:uid="{AEEE577E-E05B-4D5C-91E1-E02463AF13BD}"/>
    <cellStyle name="Comma 2 3 2 4 5 3 2 2" xfId="28005" xr:uid="{883D0E96-9EDB-4A92-950D-DB8D551156CA}"/>
    <cellStyle name="Comma 2 3 2 4 5 3 3" xfId="20325" xr:uid="{3A272A1C-7775-45B1-8A0F-4F2A6871A6C8}"/>
    <cellStyle name="Comma 2 3 2 4 5 4" xfId="8805" xr:uid="{B79BB2E8-61ED-4A6D-BDAE-5CEA70799B07}"/>
    <cellStyle name="Comma 2 3 2 4 5 4 2" xfId="24165" xr:uid="{CC704160-E729-45DC-AE37-D0E5DB471745}"/>
    <cellStyle name="Comma 2 3 2 4 5 5" xfId="16485" xr:uid="{ECDE5BAC-ACA2-49A5-9230-7BA497E207F0}"/>
    <cellStyle name="Comma 2 3 2 4 6" xfId="2085" xr:uid="{48A15BB1-D4B3-4E54-BCEA-BED4BE11638B}"/>
    <cellStyle name="Comma 2 3 2 4 6 2" xfId="5925" xr:uid="{99D647E6-F72B-44BB-BC8B-0A3E0C95B605}"/>
    <cellStyle name="Comma 2 3 2 4 6 2 2" xfId="13605" xr:uid="{5E542DD3-EDD0-4DE7-8A98-AB9B2A7FF6A4}"/>
    <cellStyle name="Comma 2 3 2 4 6 2 2 2" xfId="28965" xr:uid="{E43C340A-5339-4BCA-BD09-D292D2993151}"/>
    <cellStyle name="Comma 2 3 2 4 6 2 3" xfId="21285" xr:uid="{36C780B6-43B1-43CF-90D1-A02DD169B523}"/>
    <cellStyle name="Comma 2 3 2 4 6 3" xfId="9765" xr:uid="{85889A89-590A-4FBB-B881-6A81A489B901}"/>
    <cellStyle name="Comma 2 3 2 4 6 3 2" xfId="25125" xr:uid="{F0F0A38C-79DC-4280-91B3-8E82AC85F061}"/>
    <cellStyle name="Comma 2 3 2 4 6 4" xfId="17445" xr:uid="{2C13AB2A-6BF6-4D7D-923E-72281C1F0EF6}"/>
    <cellStyle name="Comma 2 3 2 4 7" xfId="4005" xr:uid="{B2AC1555-6184-4C5D-9CA5-29041ACF3DAA}"/>
    <cellStyle name="Comma 2 3 2 4 7 2" xfId="11685" xr:uid="{37C01105-6E12-4E7F-9BFA-9D6F5706020B}"/>
    <cellStyle name="Comma 2 3 2 4 7 2 2" xfId="27045" xr:uid="{58A18BA2-3D56-4F6E-915E-C8D2D2338302}"/>
    <cellStyle name="Comma 2 3 2 4 7 3" xfId="19365" xr:uid="{B4B25975-9C0C-4F56-9D22-6EB15B767AA8}"/>
    <cellStyle name="Comma 2 3 2 4 8" xfId="7845" xr:uid="{3295BBF8-E6C8-4F0C-AB46-BDFE82BFED98}"/>
    <cellStyle name="Comma 2 3 2 4 8 2" xfId="23205" xr:uid="{12C21083-0AAA-42DE-B0BB-256F5885FB07}"/>
    <cellStyle name="Comma 2 3 2 4 9" xfId="15525" xr:uid="{4BDE18A8-03E3-4C71-B1E8-BBD085801E4A}"/>
    <cellStyle name="Comma 2 3 2 5" xfId="225" xr:uid="{DFE08067-C046-48D4-B5E8-9AA1515BBABD}"/>
    <cellStyle name="Comma 2 3 2 5 2" xfId="465" xr:uid="{5CA69889-6DFB-4823-BD96-4CA4480B2F90}"/>
    <cellStyle name="Comma 2 3 2 5 2 2" xfId="945" xr:uid="{52E99367-148F-4BAF-A1EF-121CA8EB309F}"/>
    <cellStyle name="Comma 2 3 2 5 2 2 2" xfId="1905" xr:uid="{446AE1C0-7100-435B-BB62-798D9B023DCE}"/>
    <cellStyle name="Comma 2 3 2 5 2 2 2 2" xfId="3825" xr:uid="{22E601E3-7F74-40A3-A1DE-F3F01DBB4818}"/>
    <cellStyle name="Comma 2 3 2 5 2 2 2 2 2" xfId="7665" xr:uid="{837CC17C-B6EA-4550-A944-20B626473513}"/>
    <cellStyle name="Comma 2 3 2 5 2 2 2 2 2 2" xfId="15345" xr:uid="{DC8FEA66-5786-41ED-8DBE-88CB027C9A72}"/>
    <cellStyle name="Comma 2 3 2 5 2 2 2 2 2 2 2" xfId="30705" xr:uid="{676BFFF6-1347-4349-A524-64CD5C098D0E}"/>
    <cellStyle name="Comma 2 3 2 5 2 2 2 2 2 3" xfId="23025" xr:uid="{0DA4F3AD-7115-4028-A5A8-E569774C45FB}"/>
    <cellStyle name="Comma 2 3 2 5 2 2 2 2 3" xfId="11505" xr:uid="{A9C794D6-4A03-4A83-B679-643A72DA3E9C}"/>
    <cellStyle name="Comma 2 3 2 5 2 2 2 2 3 2" xfId="26865" xr:uid="{CC2499D8-A797-4139-8274-FCA51CE6E76D}"/>
    <cellStyle name="Comma 2 3 2 5 2 2 2 2 4" xfId="19185" xr:uid="{AC062486-F1FB-485F-B53A-74A75D83C3FB}"/>
    <cellStyle name="Comma 2 3 2 5 2 2 2 3" xfId="5745" xr:uid="{08CA5586-8E5B-4113-8718-8B615F6E28E4}"/>
    <cellStyle name="Comma 2 3 2 5 2 2 2 3 2" xfId="13425" xr:uid="{D126D15D-6251-4631-9052-88916C214BA5}"/>
    <cellStyle name="Comma 2 3 2 5 2 2 2 3 2 2" xfId="28785" xr:uid="{FE871D1E-5F1B-4E51-A593-58B63025B169}"/>
    <cellStyle name="Comma 2 3 2 5 2 2 2 3 3" xfId="21105" xr:uid="{A2F30F2D-2A91-43F2-BED1-D11DEDC68715}"/>
    <cellStyle name="Comma 2 3 2 5 2 2 2 4" xfId="9585" xr:uid="{FCEF7943-10AC-4CC2-B03E-7ECC68377492}"/>
    <cellStyle name="Comma 2 3 2 5 2 2 2 4 2" xfId="24945" xr:uid="{4D21F223-348B-4066-A5FE-F10B2068DA9A}"/>
    <cellStyle name="Comma 2 3 2 5 2 2 2 5" xfId="17265" xr:uid="{D2832CF3-0DFD-45B6-99C7-E4B5A5DB7C87}"/>
    <cellStyle name="Comma 2 3 2 5 2 2 3" xfId="2865" xr:uid="{2259789F-8AEF-44E4-B4ED-BD9CF099603C}"/>
    <cellStyle name="Comma 2 3 2 5 2 2 3 2" xfId="6705" xr:uid="{EBB50F7B-0F7F-4D69-913E-F9A48EC10CC5}"/>
    <cellStyle name="Comma 2 3 2 5 2 2 3 2 2" xfId="14385" xr:uid="{4D38CE4E-CC31-4434-9EFE-9B7825C0B631}"/>
    <cellStyle name="Comma 2 3 2 5 2 2 3 2 2 2" xfId="29745" xr:uid="{C096E656-D9BB-4EDA-AE40-A2BA225D397D}"/>
    <cellStyle name="Comma 2 3 2 5 2 2 3 2 3" xfId="22065" xr:uid="{BAB07665-BC3E-466C-B987-5E32B95C1828}"/>
    <cellStyle name="Comma 2 3 2 5 2 2 3 3" xfId="10545" xr:uid="{FDEB0EEE-F187-455A-9657-1354E3455183}"/>
    <cellStyle name="Comma 2 3 2 5 2 2 3 3 2" xfId="25905" xr:uid="{47DE90A6-9FBF-4A84-BAB4-3D637FB05CC0}"/>
    <cellStyle name="Comma 2 3 2 5 2 2 3 4" xfId="18225" xr:uid="{E4FDE0CE-D1DC-4AED-A568-88A4584F499D}"/>
    <cellStyle name="Comma 2 3 2 5 2 2 4" xfId="4785" xr:uid="{26AB8C5B-14B7-4590-9DA8-ECEF14C0097C}"/>
    <cellStyle name="Comma 2 3 2 5 2 2 4 2" xfId="12465" xr:uid="{B2148742-E6CA-4FF2-8E2B-247D073917CA}"/>
    <cellStyle name="Comma 2 3 2 5 2 2 4 2 2" xfId="27825" xr:uid="{683BA7FB-AFC5-472B-A6C1-38D192BBB5E1}"/>
    <cellStyle name="Comma 2 3 2 5 2 2 4 3" xfId="20145" xr:uid="{BAE7E9D6-E76F-4F1B-905F-8D88852E63DF}"/>
    <cellStyle name="Comma 2 3 2 5 2 2 5" xfId="8625" xr:uid="{78D00123-CBBD-4415-9FE4-F880D0608430}"/>
    <cellStyle name="Comma 2 3 2 5 2 2 5 2" xfId="23985" xr:uid="{1A536D28-75E2-4BEA-AAE5-BFFD0F36B813}"/>
    <cellStyle name="Comma 2 3 2 5 2 2 6" xfId="16305" xr:uid="{40FD6A02-894C-4782-B084-B8F0A59F9FC3}"/>
    <cellStyle name="Comma 2 3 2 5 2 3" xfId="1425" xr:uid="{DA54CD16-6D9E-44E3-9CB0-48243FB0CF66}"/>
    <cellStyle name="Comma 2 3 2 5 2 3 2" xfId="3345" xr:uid="{07B99830-C0BB-4DD0-A401-71DDE92CDB13}"/>
    <cellStyle name="Comma 2 3 2 5 2 3 2 2" xfId="7185" xr:uid="{DE994240-4D50-45E5-B0DC-43CE580F1014}"/>
    <cellStyle name="Comma 2 3 2 5 2 3 2 2 2" xfId="14865" xr:uid="{FEEEFAB3-20EE-47AC-B352-D93683D07628}"/>
    <cellStyle name="Comma 2 3 2 5 2 3 2 2 2 2" xfId="30225" xr:uid="{D00F4E94-089A-476B-A833-D7091090EB72}"/>
    <cellStyle name="Comma 2 3 2 5 2 3 2 2 3" xfId="22545" xr:uid="{0DED6823-9A1B-4B31-B5EF-10F2908FB133}"/>
    <cellStyle name="Comma 2 3 2 5 2 3 2 3" xfId="11025" xr:uid="{DF70609D-2DBE-44C4-9F0B-6916DAB8BC10}"/>
    <cellStyle name="Comma 2 3 2 5 2 3 2 3 2" xfId="26385" xr:uid="{4A07D0F2-DB52-4549-AEEA-8AF6C45DC51A}"/>
    <cellStyle name="Comma 2 3 2 5 2 3 2 4" xfId="18705" xr:uid="{BDF5496E-84E9-412A-86A4-5D098CF734EF}"/>
    <cellStyle name="Comma 2 3 2 5 2 3 3" xfId="5265" xr:uid="{4771B3AE-2AA5-4F0B-B012-D7652FCF285A}"/>
    <cellStyle name="Comma 2 3 2 5 2 3 3 2" xfId="12945" xr:uid="{388E899A-0835-4184-8378-6B00BF577C45}"/>
    <cellStyle name="Comma 2 3 2 5 2 3 3 2 2" xfId="28305" xr:uid="{43EAF157-8AE4-4958-9864-535F1C58E655}"/>
    <cellStyle name="Comma 2 3 2 5 2 3 3 3" xfId="20625" xr:uid="{2FF7FC89-3013-40C3-981F-2E9DCF3F5F10}"/>
    <cellStyle name="Comma 2 3 2 5 2 3 4" xfId="9105" xr:uid="{DEAAFDB1-4151-4965-92EE-02EAEA4F4ED0}"/>
    <cellStyle name="Comma 2 3 2 5 2 3 4 2" xfId="24465" xr:uid="{BF33AD1F-A54A-4682-AD3B-2BCC36072550}"/>
    <cellStyle name="Comma 2 3 2 5 2 3 5" xfId="16785" xr:uid="{3CE64D5B-7CC3-4E82-9ADD-45EC8A27EA8B}"/>
    <cellStyle name="Comma 2 3 2 5 2 4" xfId="2385" xr:uid="{44DC029C-59AE-42E9-9689-AA1BAD568E4A}"/>
    <cellStyle name="Comma 2 3 2 5 2 4 2" xfId="6225" xr:uid="{0D0CF82A-E1C0-4F7E-B8E3-6C556DD35A0B}"/>
    <cellStyle name="Comma 2 3 2 5 2 4 2 2" xfId="13905" xr:uid="{7F9F4977-C247-4435-8F66-7DAD5EC40AA9}"/>
    <cellStyle name="Comma 2 3 2 5 2 4 2 2 2" xfId="29265" xr:uid="{98118C5E-3E8B-4933-A556-B86ECA8EB1CB}"/>
    <cellStyle name="Comma 2 3 2 5 2 4 2 3" xfId="21585" xr:uid="{EDFBEE66-D58F-4084-8DE7-1D7B4F02C8B7}"/>
    <cellStyle name="Comma 2 3 2 5 2 4 3" xfId="10065" xr:uid="{ACC8C8E1-CAFC-4F0E-8DF3-A88498EED609}"/>
    <cellStyle name="Comma 2 3 2 5 2 4 3 2" xfId="25425" xr:uid="{F76BAAE6-74F7-47E1-8603-AE88AE2812C8}"/>
    <cellStyle name="Comma 2 3 2 5 2 4 4" xfId="17745" xr:uid="{150F0A76-06B5-4C24-AFBA-706A6959B145}"/>
    <cellStyle name="Comma 2 3 2 5 2 5" xfId="4305" xr:uid="{A2EB72BF-D7BC-4B8D-BD27-874E79F27E9D}"/>
    <cellStyle name="Comma 2 3 2 5 2 5 2" xfId="11985" xr:uid="{3F23B75C-B019-451C-8B5D-6C78678F1F2F}"/>
    <cellStyle name="Comma 2 3 2 5 2 5 2 2" xfId="27345" xr:uid="{B3E34FCA-DA2F-4043-805B-405C578CB5C5}"/>
    <cellStyle name="Comma 2 3 2 5 2 5 3" xfId="19665" xr:uid="{6ACFD442-12B6-49F7-9A41-F790D4DE0BB0}"/>
    <cellStyle name="Comma 2 3 2 5 2 6" xfId="8145" xr:uid="{12534248-0D68-4A70-9D09-99491B808DF7}"/>
    <cellStyle name="Comma 2 3 2 5 2 6 2" xfId="23505" xr:uid="{973F9386-CE75-4DEC-98EE-79DAEF5391CE}"/>
    <cellStyle name="Comma 2 3 2 5 2 7" xfId="15825" xr:uid="{ACDB0F95-DC54-4898-9D87-258122F1AEFC}"/>
    <cellStyle name="Comma 2 3 2 5 3" xfId="705" xr:uid="{1F63A327-9BCC-4052-9A05-C04D616766F4}"/>
    <cellStyle name="Comma 2 3 2 5 3 2" xfId="1665" xr:uid="{9181B7D8-0FA7-4A3E-A9BA-52C4463EDC3C}"/>
    <cellStyle name="Comma 2 3 2 5 3 2 2" xfId="3585" xr:uid="{9794EC66-274D-4080-B870-73429A6DD779}"/>
    <cellStyle name="Comma 2 3 2 5 3 2 2 2" xfId="7425" xr:uid="{86E63F65-31CC-4054-B6BC-8C9C4682D748}"/>
    <cellStyle name="Comma 2 3 2 5 3 2 2 2 2" xfId="15105" xr:uid="{15D71DC3-5D6C-43CF-B0D6-4ECAB4139291}"/>
    <cellStyle name="Comma 2 3 2 5 3 2 2 2 2 2" xfId="30465" xr:uid="{DFD629A1-0580-49CF-808F-92D0BD2E954F}"/>
    <cellStyle name="Comma 2 3 2 5 3 2 2 2 3" xfId="22785" xr:uid="{A1EC5AD8-F24F-44E5-BCBD-09D79A99F845}"/>
    <cellStyle name="Comma 2 3 2 5 3 2 2 3" xfId="11265" xr:uid="{09A399AC-E9BE-4E4C-9E94-04D1804B0350}"/>
    <cellStyle name="Comma 2 3 2 5 3 2 2 3 2" xfId="26625" xr:uid="{1024CD07-55D7-48CF-B334-6AE7581266B9}"/>
    <cellStyle name="Comma 2 3 2 5 3 2 2 4" xfId="18945" xr:uid="{9835C80F-7E3C-4C80-9775-6992A5318C45}"/>
    <cellStyle name="Comma 2 3 2 5 3 2 3" xfId="5505" xr:uid="{E5FBAFF4-463C-4735-BF39-2CED080843D9}"/>
    <cellStyle name="Comma 2 3 2 5 3 2 3 2" xfId="13185" xr:uid="{404A415E-D233-472B-8C0B-1B2B757C07FB}"/>
    <cellStyle name="Comma 2 3 2 5 3 2 3 2 2" xfId="28545" xr:uid="{4B335853-6727-4734-BC44-22DDA52037C8}"/>
    <cellStyle name="Comma 2 3 2 5 3 2 3 3" xfId="20865" xr:uid="{4F4150C3-B90B-40B8-ACA4-A8EA7BC380C4}"/>
    <cellStyle name="Comma 2 3 2 5 3 2 4" xfId="9345" xr:uid="{D84D6C7B-E5CF-42F7-8AC7-E929DBA60EE6}"/>
    <cellStyle name="Comma 2 3 2 5 3 2 4 2" xfId="24705" xr:uid="{78ACF30F-0A48-48C7-B9B1-E2B2F5A9FFF5}"/>
    <cellStyle name="Comma 2 3 2 5 3 2 5" xfId="17025" xr:uid="{DDB8A728-7F70-48D5-AC1A-73552AAA66A3}"/>
    <cellStyle name="Comma 2 3 2 5 3 3" xfId="2625" xr:uid="{2BCDB79E-7845-4A7D-9413-842165AE12CD}"/>
    <cellStyle name="Comma 2 3 2 5 3 3 2" xfId="6465" xr:uid="{A621BB9E-D41B-4F19-B092-E3DD29CCDCDC}"/>
    <cellStyle name="Comma 2 3 2 5 3 3 2 2" xfId="14145" xr:uid="{AE23DEEC-9E99-4500-8FA4-72020181EF46}"/>
    <cellStyle name="Comma 2 3 2 5 3 3 2 2 2" xfId="29505" xr:uid="{EA06F169-2B9D-475C-8CB0-31C30D4FB0F5}"/>
    <cellStyle name="Comma 2 3 2 5 3 3 2 3" xfId="21825" xr:uid="{6206628F-EC2C-44F4-AD14-CDBF00B2C731}"/>
    <cellStyle name="Comma 2 3 2 5 3 3 3" xfId="10305" xr:uid="{5FAFA631-4F83-42F3-96CA-DD4D1FD58F5B}"/>
    <cellStyle name="Comma 2 3 2 5 3 3 3 2" xfId="25665" xr:uid="{EDE49FE0-C3E4-4654-9FFA-2FF2B2C6D016}"/>
    <cellStyle name="Comma 2 3 2 5 3 3 4" xfId="17985" xr:uid="{6F5F6A35-925C-4A83-9842-BBC9B3FD4AF5}"/>
    <cellStyle name="Comma 2 3 2 5 3 4" xfId="4545" xr:uid="{0A1839CD-400D-41C8-8C56-7DF1F4506596}"/>
    <cellStyle name="Comma 2 3 2 5 3 4 2" xfId="12225" xr:uid="{4673A01D-0D3F-46F2-9946-01504BC020C0}"/>
    <cellStyle name="Comma 2 3 2 5 3 4 2 2" xfId="27585" xr:uid="{F6DF075F-7E94-4059-B879-8F6EA2997750}"/>
    <cellStyle name="Comma 2 3 2 5 3 4 3" xfId="19905" xr:uid="{AC125589-DCDD-42B8-99F8-07294EF7AA85}"/>
    <cellStyle name="Comma 2 3 2 5 3 5" xfId="8385" xr:uid="{F9CBE1D3-A453-4EB0-9627-5455D569D221}"/>
    <cellStyle name="Comma 2 3 2 5 3 5 2" xfId="23745" xr:uid="{CA9C70AA-3A83-4D1E-8112-5F4DEA7A15B0}"/>
    <cellStyle name="Comma 2 3 2 5 3 6" xfId="16065" xr:uid="{F96E8944-5253-4641-A59A-8682E18A7019}"/>
    <cellStyle name="Comma 2 3 2 5 4" xfId="1185" xr:uid="{5AA7CF22-4C3A-40C0-9948-35DD1E8F4317}"/>
    <cellStyle name="Comma 2 3 2 5 4 2" xfId="3105" xr:uid="{F9C56CFE-B8B6-48A9-A800-5575A0E50C9A}"/>
    <cellStyle name="Comma 2 3 2 5 4 2 2" xfId="6945" xr:uid="{409CA8E3-4509-448E-8858-D57DE02B4F74}"/>
    <cellStyle name="Comma 2 3 2 5 4 2 2 2" xfId="14625" xr:uid="{9A6EC06F-8C56-4835-9CA4-8B19EC641F49}"/>
    <cellStyle name="Comma 2 3 2 5 4 2 2 2 2" xfId="29985" xr:uid="{043071F1-6268-4E09-8D21-48B082E4C082}"/>
    <cellStyle name="Comma 2 3 2 5 4 2 2 3" xfId="22305" xr:uid="{FAE6BDA5-B4AE-4A1F-B8D0-D4678283B48B}"/>
    <cellStyle name="Comma 2 3 2 5 4 2 3" xfId="10785" xr:uid="{59782F55-AC8F-483F-B4F7-BA1E83D2FD46}"/>
    <cellStyle name="Comma 2 3 2 5 4 2 3 2" xfId="26145" xr:uid="{B51F2EBC-9A2D-46DB-9D6B-649007AA858F}"/>
    <cellStyle name="Comma 2 3 2 5 4 2 4" xfId="18465" xr:uid="{D3830C21-95F3-439B-A0E3-C79512E2F2D8}"/>
    <cellStyle name="Comma 2 3 2 5 4 3" xfId="5025" xr:uid="{396AEABA-590A-4977-A706-881A84651345}"/>
    <cellStyle name="Comma 2 3 2 5 4 3 2" xfId="12705" xr:uid="{62AF65C3-BD27-484E-AF21-343BF6A254B8}"/>
    <cellStyle name="Comma 2 3 2 5 4 3 2 2" xfId="28065" xr:uid="{06BD63E4-6A2F-4796-8ACA-9350093CC084}"/>
    <cellStyle name="Comma 2 3 2 5 4 3 3" xfId="20385" xr:uid="{AF715EE9-52B9-4666-95B1-3A56FA0C0DDA}"/>
    <cellStyle name="Comma 2 3 2 5 4 4" xfId="8865" xr:uid="{5D20EC27-4722-420D-8643-084BE951EA3A}"/>
    <cellStyle name="Comma 2 3 2 5 4 4 2" xfId="24225" xr:uid="{C4359110-2006-44AA-919B-02603ADA0D6E}"/>
    <cellStyle name="Comma 2 3 2 5 4 5" xfId="16545" xr:uid="{75E0C4D9-F46B-4BCC-AF3F-817B735B17FD}"/>
    <cellStyle name="Comma 2 3 2 5 5" xfId="2145" xr:uid="{EBE86F8C-8EE6-4C35-AFB8-5420C72DEDA5}"/>
    <cellStyle name="Comma 2 3 2 5 5 2" xfId="5985" xr:uid="{D2D2DE12-5DB3-4C54-8E1D-D60DA60D2BDE}"/>
    <cellStyle name="Comma 2 3 2 5 5 2 2" xfId="13665" xr:uid="{CCB379BA-AE6F-4DAA-9044-D9384352CA51}"/>
    <cellStyle name="Comma 2 3 2 5 5 2 2 2" xfId="29025" xr:uid="{EB34709D-1159-4B49-BB86-04A6287556B8}"/>
    <cellStyle name="Comma 2 3 2 5 5 2 3" xfId="21345" xr:uid="{5F60C53F-A3EE-42E6-8D51-64597113E74B}"/>
    <cellStyle name="Comma 2 3 2 5 5 3" xfId="9825" xr:uid="{BFCCA0F5-5AF0-4872-85C4-4DB2783319BE}"/>
    <cellStyle name="Comma 2 3 2 5 5 3 2" xfId="25185" xr:uid="{52B5268E-C71E-4F61-B0AE-1BF3E58364F6}"/>
    <cellStyle name="Comma 2 3 2 5 5 4" xfId="17505" xr:uid="{741CAA34-F88A-4F2B-BD6C-73CC4F3482FE}"/>
    <cellStyle name="Comma 2 3 2 5 6" xfId="4065" xr:uid="{BF83390A-DAF5-4EF4-AD1D-CEF933C124A5}"/>
    <cellStyle name="Comma 2 3 2 5 6 2" xfId="11745" xr:uid="{D1AFC303-8B4D-4EA9-825B-4CA2820A951C}"/>
    <cellStyle name="Comma 2 3 2 5 6 2 2" xfId="27105" xr:uid="{2ABEA698-7066-4D16-837F-E269D645E10D}"/>
    <cellStyle name="Comma 2 3 2 5 6 3" xfId="19425" xr:uid="{0C2A23F8-54B0-4335-B500-1681089EE2A2}"/>
    <cellStyle name="Comma 2 3 2 5 7" xfId="7905" xr:uid="{985EC6F0-4B3E-4C76-9CAC-0788934C4541}"/>
    <cellStyle name="Comma 2 3 2 5 7 2" xfId="23265" xr:uid="{1DCF76E0-A06C-43DE-95FB-6D98D6581B6B}"/>
    <cellStyle name="Comma 2 3 2 5 8" xfId="15585" xr:uid="{059367AB-FAB6-4822-87BE-4DCDF7013A4F}"/>
    <cellStyle name="Comma 2 3 2 6" xfId="345" xr:uid="{E0EAD900-9309-4845-A12B-875973108EA4}"/>
    <cellStyle name="Comma 2 3 2 6 2" xfId="825" xr:uid="{5211189A-B8C6-4AB2-8D38-9D618B5CADCC}"/>
    <cellStyle name="Comma 2 3 2 6 2 2" xfId="1785" xr:uid="{603E1CBD-C855-44F3-9376-98D5817C5D7E}"/>
    <cellStyle name="Comma 2 3 2 6 2 2 2" xfId="3705" xr:uid="{E6A98CE0-ACDA-4472-A722-2B060E83E198}"/>
    <cellStyle name="Comma 2 3 2 6 2 2 2 2" xfId="7545" xr:uid="{F267997F-8955-4FDE-BB26-447460992283}"/>
    <cellStyle name="Comma 2 3 2 6 2 2 2 2 2" xfId="15225" xr:uid="{0F39F31D-B73D-408B-9C66-D4D0CC12CCC8}"/>
    <cellStyle name="Comma 2 3 2 6 2 2 2 2 2 2" xfId="30585" xr:uid="{296565A2-FE2F-47DA-B8FD-D99ECED09250}"/>
    <cellStyle name="Comma 2 3 2 6 2 2 2 2 3" xfId="22905" xr:uid="{CC0E5D5C-284E-402F-AB6C-40E6B81D9E14}"/>
    <cellStyle name="Comma 2 3 2 6 2 2 2 3" xfId="11385" xr:uid="{ACF6E495-96F1-4E27-9C0C-05286ABCC1E7}"/>
    <cellStyle name="Comma 2 3 2 6 2 2 2 3 2" xfId="26745" xr:uid="{46BD384E-C1A3-4095-ACDF-7D942DFED165}"/>
    <cellStyle name="Comma 2 3 2 6 2 2 2 4" xfId="19065" xr:uid="{7FDD003F-586A-4886-BD51-F9388BE67833}"/>
    <cellStyle name="Comma 2 3 2 6 2 2 3" xfId="5625" xr:uid="{080072B4-EBAE-47CE-BACE-0DD7EF938283}"/>
    <cellStyle name="Comma 2 3 2 6 2 2 3 2" xfId="13305" xr:uid="{02C640C9-6507-4E25-B189-CDDC93D095DC}"/>
    <cellStyle name="Comma 2 3 2 6 2 2 3 2 2" xfId="28665" xr:uid="{39A66863-C6CE-47B2-84C3-3C845B8532DE}"/>
    <cellStyle name="Comma 2 3 2 6 2 2 3 3" xfId="20985" xr:uid="{6CD41E6C-89DC-42F1-98EB-394F0C34CD33}"/>
    <cellStyle name="Comma 2 3 2 6 2 2 4" xfId="9465" xr:uid="{2B93FEE5-A0C7-4F5B-934D-D61C1C6223B6}"/>
    <cellStyle name="Comma 2 3 2 6 2 2 4 2" xfId="24825" xr:uid="{885D5632-491B-43EF-AD53-D75AD325D889}"/>
    <cellStyle name="Comma 2 3 2 6 2 2 5" xfId="17145" xr:uid="{D1AC3DDC-BB07-4F0D-B2A5-CEA89544DD94}"/>
    <cellStyle name="Comma 2 3 2 6 2 3" xfId="2745" xr:uid="{9E3DE337-893E-4803-BEE8-C62F9425C5A5}"/>
    <cellStyle name="Comma 2 3 2 6 2 3 2" xfId="6585" xr:uid="{AF1DAA05-3F14-417A-9600-09A23FEF6882}"/>
    <cellStyle name="Comma 2 3 2 6 2 3 2 2" xfId="14265" xr:uid="{5C678201-63DA-4BCC-88DE-FC845110E1EC}"/>
    <cellStyle name="Comma 2 3 2 6 2 3 2 2 2" xfId="29625" xr:uid="{169813DE-56AA-4541-B27E-3A3DA68E0496}"/>
    <cellStyle name="Comma 2 3 2 6 2 3 2 3" xfId="21945" xr:uid="{4484773A-1ED6-4800-8CB1-689BC008F8F3}"/>
    <cellStyle name="Comma 2 3 2 6 2 3 3" xfId="10425" xr:uid="{0EB20F7B-A9BC-48C9-8D10-9A9FCEA5F3F1}"/>
    <cellStyle name="Comma 2 3 2 6 2 3 3 2" xfId="25785" xr:uid="{645B1C22-21FB-4A6A-963C-B5F1F3F1C0CF}"/>
    <cellStyle name="Comma 2 3 2 6 2 3 4" xfId="18105" xr:uid="{5F2C3893-9392-4DB0-847C-59E3D1240904}"/>
    <cellStyle name="Comma 2 3 2 6 2 4" xfId="4665" xr:uid="{1513C66D-CE5C-479C-8416-F55A81C21A84}"/>
    <cellStyle name="Comma 2 3 2 6 2 4 2" xfId="12345" xr:uid="{3866E146-3E81-423B-8F9B-769B73AC64AE}"/>
    <cellStyle name="Comma 2 3 2 6 2 4 2 2" xfId="27705" xr:uid="{C80320E4-9A58-4E70-B289-E4F26983D846}"/>
    <cellStyle name="Comma 2 3 2 6 2 4 3" xfId="20025" xr:uid="{0F5E570B-7606-4A04-A052-C26199EB3523}"/>
    <cellStyle name="Comma 2 3 2 6 2 5" xfId="8505" xr:uid="{17E510DC-E483-4C9B-942C-A21F482D3F51}"/>
    <cellStyle name="Comma 2 3 2 6 2 5 2" xfId="23865" xr:uid="{D6C6C563-062B-4184-AD7F-654AA548ED87}"/>
    <cellStyle name="Comma 2 3 2 6 2 6" xfId="16185" xr:uid="{268B42EA-1D4D-4FA3-898E-22C0DB5549B8}"/>
    <cellStyle name="Comma 2 3 2 6 3" xfId="1305" xr:uid="{C3988CFB-B4F1-4004-A115-1377217F2A3B}"/>
    <cellStyle name="Comma 2 3 2 6 3 2" xfId="3225" xr:uid="{A521E5E8-D11E-42B8-BE00-874A8C0CB4D1}"/>
    <cellStyle name="Comma 2 3 2 6 3 2 2" xfId="7065" xr:uid="{BD4C970E-89CF-4493-BA39-75DFC571E4C1}"/>
    <cellStyle name="Comma 2 3 2 6 3 2 2 2" xfId="14745" xr:uid="{0F97EE14-6143-4CE2-B4C1-1AC99463F656}"/>
    <cellStyle name="Comma 2 3 2 6 3 2 2 2 2" xfId="30105" xr:uid="{566388D0-9702-4121-B9C4-08E0BD866C33}"/>
    <cellStyle name="Comma 2 3 2 6 3 2 2 3" xfId="22425" xr:uid="{8C2C5020-1B96-408B-8771-893B18FCAE40}"/>
    <cellStyle name="Comma 2 3 2 6 3 2 3" xfId="10905" xr:uid="{AC1D318F-A3C4-429D-956E-7AE7138F1EB8}"/>
    <cellStyle name="Comma 2 3 2 6 3 2 3 2" xfId="26265" xr:uid="{D8EB2631-43FA-4CA4-BFE9-20AD16C263DE}"/>
    <cellStyle name="Comma 2 3 2 6 3 2 4" xfId="18585" xr:uid="{10BBBD3C-016D-4D4F-AF94-FD82A84203E3}"/>
    <cellStyle name="Comma 2 3 2 6 3 3" xfId="5145" xr:uid="{FEFDC818-26E7-41D7-94C5-E005429D6109}"/>
    <cellStyle name="Comma 2 3 2 6 3 3 2" xfId="12825" xr:uid="{7294ABE8-D751-4C40-ABAA-8251B395A6A3}"/>
    <cellStyle name="Comma 2 3 2 6 3 3 2 2" xfId="28185" xr:uid="{A711C7DE-48BA-4765-8DFD-2EB75E5BE09C}"/>
    <cellStyle name="Comma 2 3 2 6 3 3 3" xfId="20505" xr:uid="{17E02E07-2C17-4914-841C-CF9E813F7285}"/>
    <cellStyle name="Comma 2 3 2 6 3 4" xfId="8985" xr:uid="{FB4BC3A7-64B6-499C-B786-9A7F730EA0D3}"/>
    <cellStyle name="Comma 2 3 2 6 3 4 2" xfId="24345" xr:uid="{7D1BD7FC-7C8D-4A0E-8280-71350A11B343}"/>
    <cellStyle name="Comma 2 3 2 6 3 5" xfId="16665" xr:uid="{17E6BE01-DA14-46D8-BE33-17960BD38B3F}"/>
    <cellStyle name="Comma 2 3 2 6 4" xfId="2265" xr:uid="{57494C36-B903-4CF1-A5C9-F99D6CF4C6C0}"/>
    <cellStyle name="Comma 2 3 2 6 4 2" xfId="6105" xr:uid="{7CEA7298-8D6E-4032-ADE0-6E3859E05AD0}"/>
    <cellStyle name="Comma 2 3 2 6 4 2 2" xfId="13785" xr:uid="{6D2AAF9E-DDE0-4A58-ACC9-C63D0348341E}"/>
    <cellStyle name="Comma 2 3 2 6 4 2 2 2" xfId="29145" xr:uid="{FA120643-0267-411C-A3A4-543F3366FB78}"/>
    <cellStyle name="Comma 2 3 2 6 4 2 3" xfId="21465" xr:uid="{C896CF1C-3F91-4728-BAB7-3D23C301D66A}"/>
    <cellStyle name="Comma 2 3 2 6 4 3" xfId="9945" xr:uid="{9CAB42DF-83FD-47E6-ACA0-2FD78A8365D6}"/>
    <cellStyle name="Comma 2 3 2 6 4 3 2" xfId="25305" xr:uid="{34FCBCC8-C782-4478-AFC0-42B3AA04E03F}"/>
    <cellStyle name="Comma 2 3 2 6 4 4" xfId="17625" xr:uid="{F6FE994A-F17D-4B87-9C20-B28974905E59}"/>
    <cellStyle name="Comma 2 3 2 6 5" xfId="4185" xr:uid="{954B12EA-ACCF-47B2-A817-2F68B49716C6}"/>
    <cellStyle name="Comma 2 3 2 6 5 2" xfId="11865" xr:uid="{6932C068-B1DD-46ED-BDAC-B120A9105D23}"/>
    <cellStyle name="Comma 2 3 2 6 5 2 2" xfId="27225" xr:uid="{16827769-A35A-4A25-B333-5DC35AA84110}"/>
    <cellStyle name="Comma 2 3 2 6 5 3" xfId="19545" xr:uid="{700AC969-F53B-4751-BE10-1870A1824467}"/>
    <cellStyle name="Comma 2 3 2 6 6" xfId="8025" xr:uid="{EB9CE99C-76D9-4B73-B758-4FD5BC036AA5}"/>
    <cellStyle name="Comma 2 3 2 6 6 2" xfId="23385" xr:uid="{E9CF6159-7064-40B1-A236-D8534DFF2341}"/>
    <cellStyle name="Comma 2 3 2 6 7" xfId="15705" xr:uid="{65BAC8C9-5E6F-41A7-A0FE-742A105A2B6E}"/>
    <cellStyle name="Comma 2 3 2 7" xfId="585" xr:uid="{A219ACDF-F0B6-4CB9-A8C1-63753D4C5F99}"/>
    <cellStyle name="Comma 2 3 2 7 2" xfId="1545" xr:uid="{F0924A33-2F0B-4B8B-9DA8-DE097EBCFA83}"/>
    <cellStyle name="Comma 2 3 2 7 2 2" xfId="3465" xr:uid="{CFB65B2E-6757-4649-8BB4-4960726D8A42}"/>
    <cellStyle name="Comma 2 3 2 7 2 2 2" xfId="7305" xr:uid="{D9AC2A6A-FCAA-4057-B7F6-CE904B71FBC9}"/>
    <cellStyle name="Comma 2 3 2 7 2 2 2 2" xfId="14985" xr:uid="{DA9857C3-FBEB-4224-BD1F-008857CECDB8}"/>
    <cellStyle name="Comma 2 3 2 7 2 2 2 2 2" xfId="30345" xr:uid="{F2C12F29-FED4-4C77-9858-583B7003B197}"/>
    <cellStyle name="Comma 2 3 2 7 2 2 2 3" xfId="22665" xr:uid="{BD880147-9EA6-4174-A326-9CB0009EA9B3}"/>
    <cellStyle name="Comma 2 3 2 7 2 2 3" xfId="11145" xr:uid="{4FA227A2-433B-4CD1-9E74-5501785E1D83}"/>
    <cellStyle name="Comma 2 3 2 7 2 2 3 2" xfId="26505" xr:uid="{249EC2F1-8053-4C0C-A31E-61D379627BE2}"/>
    <cellStyle name="Comma 2 3 2 7 2 2 4" xfId="18825" xr:uid="{F5BA1F47-7E74-4A49-B4E0-7A872C87DDC7}"/>
    <cellStyle name="Comma 2 3 2 7 2 3" xfId="5385" xr:uid="{AF86785C-B745-44AB-8CA3-21AF92DD51D6}"/>
    <cellStyle name="Comma 2 3 2 7 2 3 2" xfId="13065" xr:uid="{FACDCB08-A1FA-4EA9-A742-1F7C6B24BE69}"/>
    <cellStyle name="Comma 2 3 2 7 2 3 2 2" xfId="28425" xr:uid="{C45FE31F-8C86-4D9B-801B-CD96E8530749}"/>
    <cellStyle name="Comma 2 3 2 7 2 3 3" xfId="20745" xr:uid="{50EE72A3-752E-4E4A-9082-7FC131D9D9AA}"/>
    <cellStyle name="Comma 2 3 2 7 2 4" xfId="9225" xr:uid="{091A31E2-D9C6-49A4-8D97-F80DE438C5D9}"/>
    <cellStyle name="Comma 2 3 2 7 2 4 2" xfId="24585" xr:uid="{7E20ECFE-49B3-47CC-9CED-7A0F26D23F7C}"/>
    <cellStyle name="Comma 2 3 2 7 2 5" xfId="16905" xr:uid="{8601FA16-3355-4893-A7EA-FCD77D29F136}"/>
    <cellStyle name="Comma 2 3 2 7 3" xfId="2505" xr:uid="{2E728709-F69D-497E-80B4-B904F70BE6E1}"/>
    <cellStyle name="Comma 2 3 2 7 3 2" xfId="6345" xr:uid="{6C81B596-F8EE-4C98-8892-552B02ADA525}"/>
    <cellStyle name="Comma 2 3 2 7 3 2 2" xfId="14025" xr:uid="{8105AC8B-F8AD-4FEC-A13C-8DE23C50713C}"/>
    <cellStyle name="Comma 2 3 2 7 3 2 2 2" xfId="29385" xr:uid="{F5C05F49-BA27-4D33-9528-03F87A329F4C}"/>
    <cellStyle name="Comma 2 3 2 7 3 2 3" xfId="21705" xr:uid="{CD2C2312-76C1-4C14-9C85-3BE7A6B0F5EB}"/>
    <cellStyle name="Comma 2 3 2 7 3 3" xfId="10185" xr:uid="{67F803CE-9CEA-42E0-9B11-A96BAD9B1F73}"/>
    <cellStyle name="Comma 2 3 2 7 3 3 2" xfId="25545" xr:uid="{5EFC103A-986F-42C1-B481-3252E029B8A4}"/>
    <cellStyle name="Comma 2 3 2 7 3 4" xfId="17865" xr:uid="{16AC46ED-95ED-41D5-9569-09E1FB3B594E}"/>
    <cellStyle name="Comma 2 3 2 7 4" xfId="4425" xr:uid="{40633C52-C696-4548-93F7-9CE1C7E7629A}"/>
    <cellStyle name="Comma 2 3 2 7 4 2" xfId="12105" xr:uid="{B9F5D08A-B641-4F3B-B92D-07ECE6E952FA}"/>
    <cellStyle name="Comma 2 3 2 7 4 2 2" xfId="27465" xr:uid="{3F1EC61E-BE59-40A9-A5A0-A3D311776F28}"/>
    <cellStyle name="Comma 2 3 2 7 4 3" xfId="19785" xr:uid="{D8539887-82D1-4C42-9E2B-E34088B1B5D9}"/>
    <cellStyle name="Comma 2 3 2 7 5" xfId="8265" xr:uid="{EC485AFC-7DCD-4785-96B4-979CF5F0157F}"/>
    <cellStyle name="Comma 2 3 2 7 5 2" xfId="23625" xr:uid="{D2A8523A-A72E-48FA-8937-58B0CD6D5A6D}"/>
    <cellStyle name="Comma 2 3 2 7 6" xfId="15945" xr:uid="{3105C31C-7F11-42AD-84E1-CF8908D3AB9D}"/>
    <cellStyle name="Comma 2 3 2 8" xfId="1065" xr:uid="{39AE3667-F1D6-4823-A328-8ED11A019C94}"/>
    <cellStyle name="Comma 2 3 2 8 2" xfId="2985" xr:uid="{F06A1621-AF4B-44B4-8B02-973A18DA4C7E}"/>
    <cellStyle name="Comma 2 3 2 8 2 2" xfId="6825" xr:uid="{9162F226-471A-4908-B9E3-3073E1CE2C88}"/>
    <cellStyle name="Comma 2 3 2 8 2 2 2" xfId="14505" xr:uid="{DB536FA8-04CF-47F1-9027-E1805634D84A}"/>
    <cellStyle name="Comma 2 3 2 8 2 2 2 2" xfId="29865" xr:uid="{904E90F3-27C9-493D-BC66-249A954486BE}"/>
    <cellStyle name="Comma 2 3 2 8 2 2 3" xfId="22185" xr:uid="{1EC50442-68DB-4996-8A5F-EC09D9E29496}"/>
    <cellStyle name="Comma 2 3 2 8 2 3" xfId="10665" xr:uid="{1C20DE9A-A048-43BB-9751-C5F2FC0440D7}"/>
    <cellStyle name="Comma 2 3 2 8 2 3 2" xfId="26025" xr:uid="{B2343A83-84C2-42DA-9217-51A7585043BE}"/>
    <cellStyle name="Comma 2 3 2 8 2 4" xfId="18345" xr:uid="{5260B1CE-03F1-4E88-99E1-C920AF94ECAB}"/>
    <cellStyle name="Comma 2 3 2 8 3" xfId="4905" xr:uid="{BF4F54C4-CE69-4F05-8B65-351244ECAFB0}"/>
    <cellStyle name="Comma 2 3 2 8 3 2" xfId="12585" xr:uid="{9BC3C3DB-4C79-4F59-9189-1F06F6C0659A}"/>
    <cellStyle name="Comma 2 3 2 8 3 2 2" xfId="27945" xr:uid="{E901566D-C9D4-4BAF-BAC1-D139574D86EB}"/>
    <cellStyle name="Comma 2 3 2 8 3 3" xfId="20265" xr:uid="{31250BCC-E573-4BF6-A8E6-B590666AA35E}"/>
    <cellStyle name="Comma 2 3 2 8 4" xfId="8745" xr:uid="{26A0F017-1ACA-4C83-9E0A-2C94783E913E}"/>
    <cellStyle name="Comma 2 3 2 8 4 2" xfId="24105" xr:uid="{A0DD7022-1459-4380-8A45-4880925A75C3}"/>
    <cellStyle name="Comma 2 3 2 8 5" xfId="16425" xr:uid="{CC56C43D-6924-4311-90DB-B4C3143D2537}"/>
    <cellStyle name="Comma 2 3 2 9" xfId="2025" xr:uid="{E9C2F26D-38BA-470B-B6B1-5100B157A19F}"/>
    <cellStyle name="Comma 2 3 2 9 2" xfId="5865" xr:uid="{55A4CB83-76B1-440A-9695-62E6F76C04F3}"/>
    <cellStyle name="Comma 2 3 2 9 2 2" xfId="13545" xr:uid="{2EA64B86-5B83-4EE2-8F28-0BC411C67326}"/>
    <cellStyle name="Comma 2 3 2 9 2 2 2" xfId="28905" xr:uid="{92B3CEE5-D33C-46A7-84EE-BC09133A8E06}"/>
    <cellStyle name="Comma 2 3 2 9 2 3" xfId="21225" xr:uid="{335AB635-A23F-45EB-A43D-A8029FBEA1C8}"/>
    <cellStyle name="Comma 2 3 2 9 3" xfId="9705" xr:uid="{0256E4F0-51BA-4EC6-864E-967E0BBCE546}"/>
    <cellStyle name="Comma 2 3 2 9 3 2" xfId="25065" xr:uid="{0025FB7C-181B-4140-AD35-47B886294B94}"/>
    <cellStyle name="Comma 2 3 2 9 4" xfId="17385" xr:uid="{65FE10FF-14ED-40DD-9DD2-70A55C189EBC}"/>
    <cellStyle name="Comma 2 3 3" xfId="110" xr:uid="{C7E5500C-16AC-4977-ACCF-536D3C661F5C}"/>
    <cellStyle name="Comma 2 3 3 10" xfId="3950" xr:uid="{A5C626E0-6491-4A44-B77C-B56BBBB98284}"/>
    <cellStyle name="Comma 2 3 3 10 2" xfId="11630" xr:uid="{5B843D0B-D4B5-49BE-AF1A-0E083A7BF489}"/>
    <cellStyle name="Comma 2 3 3 10 2 2" xfId="26990" xr:uid="{A3BC6255-16FF-4428-BC73-530BD0D15717}"/>
    <cellStyle name="Comma 2 3 3 10 3" xfId="19310" xr:uid="{AF3A9515-DA38-4A30-8018-4E636362A2F8}"/>
    <cellStyle name="Comma 2 3 3 11" xfId="7790" xr:uid="{56984384-3642-4245-A4CA-651E470B61B5}"/>
    <cellStyle name="Comma 2 3 3 11 2" xfId="23150" xr:uid="{8E041D79-E3AB-4D67-A52E-C07DA0F7770B}"/>
    <cellStyle name="Comma 2 3 3 12" xfId="15470" xr:uid="{003EE150-40E5-4E40-A4C8-4E6C0D8125B1}"/>
    <cellStyle name="Comma 2 3 3 2" xfId="125" xr:uid="{8C667724-7223-4BB6-8CA1-D46392B58627}"/>
    <cellStyle name="Comma 2 3 3 2 10" xfId="7805" xr:uid="{19B48EC8-F9CC-4886-9CE4-7373CDE5C752}"/>
    <cellStyle name="Comma 2 3 3 2 10 2" xfId="23165" xr:uid="{F04F3856-7547-498D-B17C-CC3116C7FF49}"/>
    <cellStyle name="Comma 2 3 3 2 11" xfId="15485" xr:uid="{19488C9F-A924-41AC-9703-1E91CC8F561B}"/>
    <cellStyle name="Comma 2 3 3 2 2" xfId="155" xr:uid="{BAC0CF66-2E0A-463C-A9C9-75FFD7541D3A}"/>
    <cellStyle name="Comma 2 3 3 2 2 10" xfId="15515" xr:uid="{C0D0884E-CE67-439E-90A7-8B92842A35F1}"/>
    <cellStyle name="Comma 2 3 3 2 2 2" xfId="215" xr:uid="{B8C28B19-CBB1-40C2-86E6-0E31C8EB5238}"/>
    <cellStyle name="Comma 2 3 3 2 2 2 2" xfId="335" xr:uid="{696B3BA1-A2BA-4FC1-8799-E9B961121F28}"/>
    <cellStyle name="Comma 2 3 3 2 2 2 2 2" xfId="575" xr:uid="{B8F280B8-8577-4AF9-BCA7-A347326EE8ED}"/>
    <cellStyle name="Comma 2 3 3 2 2 2 2 2 2" xfId="1055" xr:uid="{74DD4706-7397-434B-8878-FCAEDAB49AA0}"/>
    <cellStyle name="Comma 2 3 3 2 2 2 2 2 2 2" xfId="2015" xr:uid="{1DDCB496-C03E-43F2-842C-47E4244B3FD8}"/>
    <cellStyle name="Comma 2 3 3 2 2 2 2 2 2 2 2" xfId="3935" xr:uid="{8D444097-6869-4BD2-A1A2-B4B5AE968968}"/>
    <cellStyle name="Comma 2 3 3 2 2 2 2 2 2 2 2 2" xfId="7775" xr:uid="{87D6E0E6-D7A2-4F32-A247-D497ED0B71A7}"/>
    <cellStyle name="Comma 2 3 3 2 2 2 2 2 2 2 2 2 2" xfId="15455" xr:uid="{3DA3B22F-3BC7-441F-894C-DC6AFE56773C}"/>
    <cellStyle name="Comma 2 3 3 2 2 2 2 2 2 2 2 2 2 2" xfId="30815" xr:uid="{BBF5ACDA-FB95-4F83-A419-28CED72B2E99}"/>
    <cellStyle name="Comma 2 3 3 2 2 2 2 2 2 2 2 2 3" xfId="23135" xr:uid="{539F91B9-8447-46A0-AB34-A3BF4921E108}"/>
    <cellStyle name="Comma 2 3 3 2 2 2 2 2 2 2 2 3" xfId="11615" xr:uid="{51B414D6-6950-4455-8549-20F20A3E52E0}"/>
    <cellStyle name="Comma 2 3 3 2 2 2 2 2 2 2 2 3 2" xfId="26975" xr:uid="{1EEFCEC6-0258-4334-B2EE-8ABE5CCD6070}"/>
    <cellStyle name="Comma 2 3 3 2 2 2 2 2 2 2 2 4" xfId="19295" xr:uid="{55D67D28-C815-469D-8AA8-2D39F17A7863}"/>
    <cellStyle name="Comma 2 3 3 2 2 2 2 2 2 2 3" xfId="5855" xr:uid="{2C595B15-4A7F-496B-804D-212A38DCA09E}"/>
    <cellStyle name="Comma 2 3 3 2 2 2 2 2 2 2 3 2" xfId="13535" xr:uid="{74D47358-7414-4E7F-AB43-1371C36C7847}"/>
    <cellStyle name="Comma 2 3 3 2 2 2 2 2 2 2 3 2 2" xfId="28895" xr:uid="{B496277E-512E-492C-838F-45D363F014DD}"/>
    <cellStyle name="Comma 2 3 3 2 2 2 2 2 2 2 3 3" xfId="21215" xr:uid="{855E4F32-6168-4F51-A78E-865DE8F856EC}"/>
    <cellStyle name="Comma 2 3 3 2 2 2 2 2 2 2 4" xfId="9695" xr:uid="{72293C8D-D518-4707-B700-E4082DF94B32}"/>
    <cellStyle name="Comma 2 3 3 2 2 2 2 2 2 2 4 2" xfId="25055" xr:uid="{D0680F64-0D72-42BB-99BF-DE08FBA0BFE2}"/>
    <cellStyle name="Comma 2 3 3 2 2 2 2 2 2 2 5" xfId="17375" xr:uid="{A5455A11-EBBB-41D0-8E51-B6A723DDCEBC}"/>
    <cellStyle name="Comma 2 3 3 2 2 2 2 2 2 3" xfId="2975" xr:uid="{0989B5F2-ACBA-4FAF-81B3-0E5D2C6E0D16}"/>
    <cellStyle name="Comma 2 3 3 2 2 2 2 2 2 3 2" xfId="6815" xr:uid="{4B4A3270-B82A-42B9-A8AC-928F6CB75F93}"/>
    <cellStyle name="Comma 2 3 3 2 2 2 2 2 2 3 2 2" xfId="14495" xr:uid="{F28867E2-3B30-49B4-9449-C62D75271433}"/>
    <cellStyle name="Comma 2 3 3 2 2 2 2 2 2 3 2 2 2" xfId="29855" xr:uid="{E569003A-2838-4A60-9FC1-9E216E62C280}"/>
    <cellStyle name="Comma 2 3 3 2 2 2 2 2 2 3 2 3" xfId="22175" xr:uid="{14234EA1-659A-4A71-871E-5762702D2E9A}"/>
    <cellStyle name="Comma 2 3 3 2 2 2 2 2 2 3 3" xfId="10655" xr:uid="{329093A5-0D2F-423D-8A35-8328B13909E1}"/>
    <cellStyle name="Comma 2 3 3 2 2 2 2 2 2 3 3 2" xfId="26015" xr:uid="{91B0411E-F138-4C11-9E67-6D20BDA79D6E}"/>
    <cellStyle name="Comma 2 3 3 2 2 2 2 2 2 3 4" xfId="18335" xr:uid="{73E473E9-060F-4AC2-B9F0-6C5C6A44AA13}"/>
    <cellStyle name="Comma 2 3 3 2 2 2 2 2 2 4" xfId="4895" xr:uid="{A1C730E6-2FB9-4645-989B-04CE302FD496}"/>
    <cellStyle name="Comma 2 3 3 2 2 2 2 2 2 4 2" xfId="12575" xr:uid="{C8DB1519-7F0C-4DE4-A6F0-092B4D5484F8}"/>
    <cellStyle name="Comma 2 3 3 2 2 2 2 2 2 4 2 2" xfId="27935" xr:uid="{7F892955-7338-4E35-970D-7144911938B2}"/>
    <cellStyle name="Comma 2 3 3 2 2 2 2 2 2 4 3" xfId="20255" xr:uid="{69AEAAC5-562A-45CC-8F5C-251F6D168905}"/>
    <cellStyle name="Comma 2 3 3 2 2 2 2 2 2 5" xfId="8735" xr:uid="{288DAD34-43FC-4B74-BAD7-BFD37109C4AD}"/>
    <cellStyle name="Comma 2 3 3 2 2 2 2 2 2 5 2" xfId="24095" xr:uid="{0F178D97-7363-4FC1-A6F8-90E4E4F75FFA}"/>
    <cellStyle name="Comma 2 3 3 2 2 2 2 2 2 6" xfId="16415" xr:uid="{4C232230-0157-4651-9A20-B1FA9A436E1F}"/>
    <cellStyle name="Comma 2 3 3 2 2 2 2 2 3" xfId="1535" xr:uid="{A7BBC5DE-A69F-47F0-A2EE-80DE4E3574E8}"/>
    <cellStyle name="Comma 2 3 3 2 2 2 2 2 3 2" xfId="3455" xr:uid="{C95BBE5A-B506-4B98-B57B-D746A5FFF53B}"/>
    <cellStyle name="Comma 2 3 3 2 2 2 2 2 3 2 2" xfId="7295" xr:uid="{0515BCA4-530E-48D4-B82D-A66B4831AF67}"/>
    <cellStyle name="Comma 2 3 3 2 2 2 2 2 3 2 2 2" xfId="14975" xr:uid="{89FA8C66-5282-45A0-8B26-43547D8B1E16}"/>
    <cellStyle name="Comma 2 3 3 2 2 2 2 2 3 2 2 2 2" xfId="30335" xr:uid="{6A8F9113-BAB8-48AF-9EC7-757762D7DFA7}"/>
    <cellStyle name="Comma 2 3 3 2 2 2 2 2 3 2 2 3" xfId="22655" xr:uid="{0C044E41-82AF-48D0-A8E4-A68DDAAA150E}"/>
    <cellStyle name="Comma 2 3 3 2 2 2 2 2 3 2 3" xfId="11135" xr:uid="{57D17591-D25F-4E3E-8FBE-1A7E5FD0E5AC}"/>
    <cellStyle name="Comma 2 3 3 2 2 2 2 2 3 2 3 2" xfId="26495" xr:uid="{D425F7BC-0CE2-4034-8507-8371A4838F45}"/>
    <cellStyle name="Comma 2 3 3 2 2 2 2 2 3 2 4" xfId="18815" xr:uid="{1B83D16F-EADE-4A74-BC5F-685CDEA61296}"/>
    <cellStyle name="Comma 2 3 3 2 2 2 2 2 3 3" xfId="5375" xr:uid="{2C83A7A5-1803-4857-A322-2081E10517E2}"/>
    <cellStyle name="Comma 2 3 3 2 2 2 2 2 3 3 2" xfId="13055" xr:uid="{4137A2A3-4CEE-435B-A24D-FC8D3D76CE55}"/>
    <cellStyle name="Comma 2 3 3 2 2 2 2 2 3 3 2 2" xfId="28415" xr:uid="{4A89BF3B-AA9A-4D99-A92B-3DFD43F08772}"/>
    <cellStyle name="Comma 2 3 3 2 2 2 2 2 3 3 3" xfId="20735" xr:uid="{B302E9F8-E176-4B18-9839-383A87DCB650}"/>
    <cellStyle name="Comma 2 3 3 2 2 2 2 2 3 4" xfId="9215" xr:uid="{A23E8A15-2F76-4C63-A4FE-81B4B0687598}"/>
    <cellStyle name="Comma 2 3 3 2 2 2 2 2 3 4 2" xfId="24575" xr:uid="{DEEC2ED5-98CB-491C-9076-7B82D87AB5F6}"/>
    <cellStyle name="Comma 2 3 3 2 2 2 2 2 3 5" xfId="16895" xr:uid="{47E5DE01-0E47-4677-8E61-DF4670FBBCF2}"/>
    <cellStyle name="Comma 2 3 3 2 2 2 2 2 4" xfId="2495" xr:uid="{EE695856-BE7A-42A6-AD31-579AA9A6746E}"/>
    <cellStyle name="Comma 2 3 3 2 2 2 2 2 4 2" xfId="6335" xr:uid="{951042B7-E065-4045-8A1C-C12AD5A13A5E}"/>
    <cellStyle name="Comma 2 3 3 2 2 2 2 2 4 2 2" xfId="14015" xr:uid="{4B64B29F-0DF6-4F6B-A508-898E28FE7B4F}"/>
    <cellStyle name="Comma 2 3 3 2 2 2 2 2 4 2 2 2" xfId="29375" xr:uid="{9B09D1CC-1C41-4A21-A867-EB3821B2B7FA}"/>
    <cellStyle name="Comma 2 3 3 2 2 2 2 2 4 2 3" xfId="21695" xr:uid="{E00F9B4F-74AA-40AB-91ED-4F009BD920F0}"/>
    <cellStyle name="Comma 2 3 3 2 2 2 2 2 4 3" xfId="10175" xr:uid="{5415DD81-A977-490C-B063-B0A6680EC39B}"/>
    <cellStyle name="Comma 2 3 3 2 2 2 2 2 4 3 2" xfId="25535" xr:uid="{5A90E3A4-C9A0-4827-897E-B28262249998}"/>
    <cellStyle name="Comma 2 3 3 2 2 2 2 2 4 4" xfId="17855" xr:uid="{68C37580-719F-4B81-8969-C859CEE2C0ED}"/>
    <cellStyle name="Comma 2 3 3 2 2 2 2 2 5" xfId="4415" xr:uid="{E0C79779-807B-41E7-A009-2F7BB45684DE}"/>
    <cellStyle name="Comma 2 3 3 2 2 2 2 2 5 2" xfId="12095" xr:uid="{9B0B61BE-7A6D-4BDF-B805-0FD09680784C}"/>
    <cellStyle name="Comma 2 3 3 2 2 2 2 2 5 2 2" xfId="27455" xr:uid="{CE444BAC-3E27-4D14-AFE8-EACE59959FF8}"/>
    <cellStyle name="Comma 2 3 3 2 2 2 2 2 5 3" xfId="19775" xr:uid="{881B4402-13D2-411E-A564-728A5001B6BB}"/>
    <cellStyle name="Comma 2 3 3 2 2 2 2 2 6" xfId="8255" xr:uid="{5791EB2D-E02B-4E40-941E-DEDED862C58A}"/>
    <cellStyle name="Comma 2 3 3 2 2 2 2 2 6 2" xfId="23615" xr:uid="{1E71E625-6249-4800-862D-1C73C07211F2}"/>
    <cellStyle name="Comma 2 3 3 2 2 2 2 2 7" xfId="15935" xr:uid="{1952D43C-7B36-4ED2-8091-FE8F32016D10}"/>
    <cellStyle name="Comma 2 3 3 2 2 2 2 3" xfId="815" xr:uid="{B4249F5C-7364-4BB7-8B0E-B48B659EBD1D}"/>
    <cellStyle name="Comma 2 3 3 2 2 2 2 3 2" xfId="1775" xr:uid="{A0399BFA-99C7-441D-B673-DCA8F7615BB0}"/>
    <cellStyle name="Comma 2 3 3 2 2 2 2 3 2 2" xfId="3695" xr:uid="{8E240B80-58CA-4327-91D2-48F92286A6D4}"/>
    <cellStyle name="Comma 2 3 3 2 2 2 2 3 2 2 2" xfId="7535" xr:uid="{36CCD7A8-E882-4995-8098-7F623A53EA58}"/>
    <cellStyle name="Comma 2 3 3 2 2 2 2 3 2 2 2 2" xfId="15215" xr:uid="{5BD6EA0B-50E5-4531-8DE4-F786AC013F3D}"/>
    <cellStyle name="Comma 2 3 3 2 2 2 2 3 2 2 2 2 2" xfId="30575" xr:uid="{A1097E72-39FA-449E-8EBD-72D4769F2548}"/>
    <cellStyle name="Comma 2 3 3 2 2 2 2 3 2 2 2 3" xfId="22895" xr:uid="{ACB778AF-FC1B-4B34-B0E2-7CFE6F3EF4BA}"/>
    <cellStyle name="Comma 2 3 3 2 2 2 2 3 2 2 3" xfId="11375" xr:uid="{CE8CF7D2-0CC1-4B09-B40A-896511AD3C4C}"/>
    <cellStyle name="Comma 2 3 3 2 2 2 2 3 2 2 3 2" xfId="26735" xr:uid="{8686CA18-388B-47E1-A25C-E32B16A935D0}"/>
    <cellStyle name="Comma 2 3 3 2 2 2 2 3 2 2 4" xfId="19055" xr:uid="{C6380C29-5D1B-4D00-9025-9612CBA6899D}"/>
    <cellStyle name="Comma 2 3 3 2 2 2 2 3 2 3" xfId="5615" xr:uid="{3B9A8E68-CCCC-4EB4-826B-6E4736649FF0}"/>
    <cellStyle name="Comma 2 3 3 2 2 2 2 3 2 3 2" xfId="13295" xr:uid="{4FDD375B-7083-4927-B331-E836BE19482E}"/>
    <cellStyle name="Comma 2 3 3 2 2 2 2 3 2 3 2 2" xfId="28655" xr:uid="{828351D2-78DB-40C9-9F44-FDE71B3E2E1E}"/>
    <cellStyle name="Comma 2 3 3 2 2 2 2 3 2 3 3" xfId="20975" xr:uid="{30211671-61A1-4B83-919F-521E2BBC065A}"/>
    <cellStyle name="Comma 2 3 3 2 2 2 2 3 2 4" xfId="9455" xr:uid="{8573C103-2F51-48CC-81E4-BC3428BF01B8}"/>
    <cellStyle name="Comma 2 3 3 2 2 2 2 3 2 4 2" xfId="24815" xr:uid="{40085A20-A473-4EE1-A4E7-67598E6CC64C}"/>
    <cellStyle name="Comma 2 3 3 2 2 2 2 3 2 5" xfId="17135" xr:uid="{DEBD66BE-380F-4156-B2AE-D4DED26FEE04}"/>
    <cellStyle name="Comma 2 3 3 2 2 2 2 3 3" xfId="2735" xr:uid="{4A1DECDE-FC62-4429-931E-8171BB552478}"/>
    <cellStyle name="Comma 2 3 3 2 2 2 2 3 3 2" xfId="6575" xr:uid="{5AD2DD10-2475-48F7-8BDE-50D0DBE39C9A}"/>
    <cellStyle name="Comma 2 3 3 2 2 2 2 3 3 2 2" xfId="14255" xr:uid="{0796ED00-93C7-4990-8FA1-42FD73C3B0A9}"/>
    <cellStyle name="Comma 2 3 3 2 2 2 2 3 3 2 2 2" xfId="29615" xr:uid="{12FC640F-C7A6-40A4-A69E-E3952CCBAA6C}"/>
    <cellStyle name="Comma 2 3 3 2 2 2 2 3 3 2 3" xfId="21935" xr:uid="{594F6391-9C27-4CBD-A553-112D7E364571}"/>
    <cellStyle name="Comma 2 3 3 2 2 2 2 3 3 3" xfId="10415" xr:uid="{22C8E760-422D-4177-BDB8-271CE054F57A}"/>
    <cellStyle name="Comma 2 3 3 2 2 2 2 3 3 3 2" xfId="25775" xr:uid="{B4C02E2B-3A30-4BA6-90E2-AA8F5F1C2ADA}"/>
    <cellStyle name="Comma 2 3 3 2 2 2 2 3 3 4" xfId="18095" xr:uid="{6D14B99F-BC98-44D1-BD2B-3E95DDC9080E}"/>
    <cellStyle name="Comma 2 3 3 2 2 2 2 3 4" xfId="4655" xr:uid="{D4437B37-AA4E-44D7-B2FF-54CF4FB4F359}"/>
    <cellStyle name="Comma 2 3 3 2 2 2 2 3 4 2" xfId="12335" xr:uid="{23A8EF5A-991A-4E45-AF02-8B1396912C7F}"/>
    <cellStyle name="Comma 2 3 3 2 2 2 2 3 4 2 2" xfId="27695" xr:uid="{7A8EE68C-8589-495F-87D2-C01FEFEF0AF6}"/>
    <cellStyle name="Comma 2 3 3 2 2 2 2 3 4 3" xfId="20015" xr:uid="{59C6701E-3417-4DFE-A165-E3CEFE25A842}"/>
    <cellStyle name="Comma 2 3 3 2 2 2 2 3 5" xfId="8495" xr:uid="{FE8DAD43-A70B-4746-9614-108FD7C7D9EB}"/>
    <cellStyle name="Comma 2 3 3 2 2 2 2 3 5 2" xfId="23855" xr:uid="{2E13F2D8-79E3-4F8B-8C57-7F212EE8377B}"/>
    <cellStyle name="Comma 2 3 3 2 2 2 2 3 6" xfId="16175" xr:uid="{36854030-0100-4A3F-9089-B4562A5235D4}"/>
    <cellStyle name="Comma 2 3 3 2 2 2 2 4" xfId="1295" xr:uid="{642B99FC-B7E8-4DA9-A587-C556D3C7BB5F}"/>
    <cellStyle name="Comma 2 3 3 2 2 2 2 4 2" xfId="3215" xr:uid="{9EB54149-3BBE-4008-94DA-A843D8EB1AB7}"/>
    <cellStyle name="Comma 2 3 3 2 2 2 2 4 2 2" xfId="7055" xr:uid="{247DD364-9267-4163-B2D5-42A47DAC7046}"/>
    <cellStyle name="Comma 2 3 3 2 2 2 2 4 2 2 2" xfId="14735" xr:uid="{15F777A1-039C-4FCF-8AC4-3C615850FDFD}"/>
    <cellStyle name="Comma 2 3 3 2 2 2 2 4 2 2 2 2" xfId="30095" xr:uid="{9DDF3ACD-5F0A-4521-AFFC-1E9FB274B81C}"/>
    <cellStyle name="Comma 2 3 3 2 2 2 2 4 2 2 3" xfId="22415" xr:uid="{CEA8C5CA-7E33-414E-A1A4-960C3037962D}"/>
    <cellStyle name="Comma 2 3 3 2 2 2 2 4 2 3" xfId="10895" xr:uid="{0FE8432A-430B-4886-AA61-C6763392ABAC}"/>
    <cellStyle name="Comma 2 3 3 2 2 2 2 4 2 3 2" xfId="26255" xr:uid="{23C104AB-F432-4987-92AB-F0B2DC5BD9BC}"/>
    <cellStyle name="Comma 2 3 3 2 2 2 2 4 2 4" xfId="18575" xr:uid="{5F174BA8-020D-4BA4-B7F2-FF73A988807F}"/>
    <cellStyle name="Comma 2 3 3 2 2 2 2 4 3" xfId="5135" xr:uid="{B951054D-FEA9-4A50-BFCF-3B2F9400934D}"/>
    <cellStyle name="Comma 2 3 3 2 2 2 2 4 3 2" xfId="12815" xr:uid="{06438C30-95CF-433B-A75F-0DB288BFDD42}"/>
    <cellStyle name="Comma 2 3 3 2 2 2 2 4 3 2 2" xfId="28175" xr:uid="{5C5F3371-7AE7-4FA3-A9CD-1DE6AB178AF1}"/>
    <cellStyle name="Comma 2 3 3 2 2 2 2 4 3 3" xfId="20495" xr:uid="{1CE6129D-1CFF-42E2-8432-B32B3073C0F1}"/>
    <cellStyle name="Comma 2 3 3 2 2 2 2 4 4" xfId="8975" xr:uid="{2234F9D9-1A44-49E8-A6D7-D9558CF83B11}"/>
    <cellStyle name="Comma 2 3 3 2 2 2 2 4 4 2" xfId="24335" xr:uid="{4A427135-7C87-4425-BB9C-560916B30C34}"/>
    <cellStyle name="Comma 2 3 3 2 2 2 2 4 5" xfId="16655" xr:uid="{2D1E3999-532A-4AC2-AD69-40334D77EF9E}"/>
    <cellStyle name="Comma 2 3 3 2 2 2 2 5" xfId="2255" xr:uid="{D6CE8377-E120-4193-8815-7DDCEB2A384E}"/>
    <cellStyle name="Comma 2 3 3 2 2 2 2 5 2" xfId="6095" xr:uid="{576ABBFA-C6B4-4F36-9F63-593D517CC025}"/>
    <cellStyle name="Comma 2 3 3 2 2 2 2 5 2 2" xfId="13775" xr:uid="{FB7BBC84-57C1-4CF8-8589-6AA20E334ED9}"/>
    <cellStyle name="Comma 2 3 3 2 2 2 2 5 2 2 2" xfId="29135" xr:uid="{E2A86C44-C57C-49D8-AAAE-1B89E02C4AAE}"/>
    <cellStyle name="Comma 2 3 3 2 2 2 2 5 2 3" xfId="21455" xr:uid="{E15EA72D-0D1E-45A1-B729-D411D0EC6578}"/>
    <cellStyle name="Comma 2 3 3 2 2 2 2 5 3" xfId="9935" xr:uid="{58C09416-D607-4320-A207-E165E51197A3}"/>
    <cellStyle name="Comma 2 3 3 2 2 2 2 5 3 2" xfId="25295" xr:uid="{019EBDE1-832B-4C18-BCD3-06A38DCD8AAE}"/>
    <cellStyle name="Comma 2 3 3 2 2 2 2 5 4" xfId="17615" xr:uid="{75AFD006-C92A-4576-ADFD-6566CF67BCD7}"/>
    <cellStyle name="Comma 2 3 3 2 2 2 2 6" xfId="4175" xr:uid="{785A215A-35D4-4610-9ED8-A0CCD5143CF2}"/>
    <cellStyle name="Comma 2 3 3 2 2 2 2 6 2" xfId="11855" xr:uid="{4C635AD8-3AB9-4F85-AD78-E28DE14FECE7}"/>
    <cellStyle name="Comma 2 3 3 2 2 2 2 6 2 2" xfId="27215" xr:uid="{CF57C6AF-F807-4BFC-A345-B0293AC8C442}"/>
    <cellStyle name="Comma 2 3 3 2 2 2 2 6 3" xfId="19535" xr:uid="{3EE80315-7293-40EC-87FA-E5E4E5C23A70}"/>
    <cellStyle name="Comma 2 3 3 2 2 2 2 7" xfId="8015" xr:uid="{D9FD3E74-93D2-4E5A-A25D-E97A3C66F286}"/>
    <cellStyle name="Comma 2 3 3 2 2 2 2 7 2" xfId="23375" xr:uid="{DFBDB26D-0179-4056-A488-3AEDD5E46E77}"/>
    <cellStyle name="Comma 2 3 3 2 2 2 2 8" xfId="15695" xr:uid="{90B999EC-2F13-4EA3-A3AA-963C42302656}"/>
    <cellStyle name="Comma 2 3 3 2 2 2 3" xfId="455" xr:uid="{636B6124-A5C5-4A06-BA97-3346EFB0091A}"/>
    <cellStyle name="Comma 2 3 3 2 2 2 3 2" xfId="935" xr:uid="{65BD72A2-1343-4E7F-ABB2-180224DC39AD}"/>
    <cellStyle name="Comma 2 3 3 2 2 2 3 2 2" xfId="1895" xr:uid="{092E5EC2-A661-48D8-BEF4-CB65F250B6E7}"/>
    <cellStyle name="Comma 2 3 3 2 2 2 3 2 2 2" xfId="3815" xr:uid="{C18E53FE-5999-4885-908E-6F0022791947}"/>
    <cellStyle name="Comma 2 3 3 2 2 2 3 2 2 2 2" xfId="7655" xr:uid="{4C0D0C89-2DB6-4BEB-B66D-EBF60AEDFAEC}"/>
    <cellStyle name="Comma 2 3 3 2 2 2 3 2 2 2 2 2" xfId="15335" xr:uid="{49E63117-F6EF-4D9A-9964-49E7F723699D}"/>
    <cellStyle name="Comma 2 3 3 2 2 2 3 2 2 2 2 2 2" xfId="30695" xr:uid="{1DCA6EE3-51DB-47A0-A564-549B0C619D9C}"/>
    <cellStyle name="Comma 2 3 3 2 2 2 3 2 2 2 2 3" xfId="23015" xr:uid="{06A4112B-856A-4FE4-9666-1B7A157FBD51}"/>
    <cellStyle name="Comma 2 3 3 2 2 2 3 2 2 2 3" xfId="11495" xr:uid="{7AD7E554-26D8-4827-A519-6943FF923B9E}"/>
    <cellStyle name="Comma 2 3 3 2 2 2 3 2 2 2 3 2" xfId="26855" xr:uid="{74D38972-3FE6-462E-AA00-3FBCCC01E01A}"/>
    <cellStyle name="Comma 2 3 3 2 2 2 3 2 2 2 4" xfId="19175" xr:uid="{0A5BD657-F5FC-40AE-999F-E7571CB69131}"/>
    <cellStyle name="Comma 2 3 3 2 2 2 3 2 2 3" xfId="5735" xr:uid="{82C41DD3-275A-47E7-9CCD-B3771CC3AB91}"/>
    <cellStyle name="Comma 2 3 3 2 2 2 3 2 2 3 2" xfId="13415" xr:uid="{35773583-060E-42D7-B72B-268FD74CE749}"/>
    <cellStyle name="Comma 2 3 3 2 2 2 3 2 2 3 2 2" xfId="28775" xr:uid="{F72EED20-8DEC-45BB-A780-964906A499EA}"/>
    <cellStyle name="Comma 2 3 3 2 2 2 3 2 2 3 3" xfId="21095" xr:uid="{571F52CA-0E31-4CD9-A3C3-4D16DAF7903B}"/>
    <cellStyle name="Comma 2 3 3 2 2 2 3 2 2 4" xfId="9575" xr:uid="{4DC3D70B-A44A-49B6-936B-03DA7A325F91}"/>
    <cellStyle name="Comma 2 3 3 2 2 2 3 2 2 4 2" xfId="24935" xr:uid="{EE88619B-877C-4719-9F83-934395A93158}"/>
    <cellStyle name="Comma 2 3 3 2 2 2 3 2 2 5" xfId="17255" xr:uid="{1E88C72A-A2B6-4B20-9D9B-033EFB77C5F1}"/>
    <cellStyle name="Comma 2 3 3 2 2 2 3 2 3" xfId="2855" xr:uid="{D8A9B8E2-1190-42A2-999E-EC5581E8DCF5}"/>
    <cellStyle name="Comma 2 3 3 2 2 2 3 2 3 2" xfId="6695" xr:uid="{BC8BCE64-B1C4-4221-B32F-5AC06168D05F}"/>
    <cellStyle name="Comma 2 3 3 2 2 2 3 2 3 2 2" xfId="14375" xr:uid="{BCB629C2-C581-4BE1-BE7A-E9BE73C94C83}"/>
    <cellStyle name="Comma 2 3 3 2 2 2 3 2 3 2 2 2" xfId="29735" xr:uid="{60847505-2685-46B0-8FFA-EB19D86AE6D0}"/>
    <cellStyle name="Comma 2 3 3 2 2 2 3 2 3 2 3" xfId="22055" xr:uid="{93487FFC-2D57-42E7-A1B8-D421CA00ED6D}"/>
    <cellStyle name="Comma 2 3 3 2 2 2 3 2 3 3" xfId="10535" xr:uid="{809D33AB-F509-4279-B719-657BE4BA9D9B}"/>
    <cellStyle name="Comma 2 3 3 2 2 2 3 2 3 3 2" xfId="25895" xr:uid="{0B50C6C4-45E5-48FC-8CE1-0E9317C38900}"/>
    <cellStyle name="Comma 2 3 3 2 2 2 3 2 3 4" xfId="18215" xr:uid="{5A6C9999-251C-4844-ABBD-854E1B17D495}"/>
    <cellStyle name="Comma 2 3 3 2 2 2 3 2 4" xfId="4775" xr:uid="{C2770E8D-EB04-4588-B807-EC8EA8BC80E7}"/>
    <cellStyle name="Comma 2 3 3 2 2 2 3 2 4 2" xfId="12455" xr:uid="{4FC7CE95-804C-4D0F-890E-618F8F1E7BF8}"/>
    <cellStyle name="Comma 2 3 3 2 2 2 3 2 4 2 2" xfId="27815" xr:uid="{5FF0EA6C-895C-48A6-8090-1C97FCBCA7BE}"/>
    <cellStyle name="Comma 2 3 3 2 2 2 3 2 4 3" xfId="20135" xr:uid="{8A37D7AA-0819-4592-B037-6A5428BDFC54}"/>
    <cellStyle name="Comma 2 3 3 2 2 2 3 2 5" xfId="8615" xr:uid="{631CA440-8015-421A-B385-F3D62FBB1799}"/>
    <cellStyle name="Comma 2 3 3 2 2 2 3 2 5 2" xfId="23975" xr:uid="{466BA98E-2EA3-4D93-A309-29A940786563}"/>
    <cellStyle name="Comma 2 3 3 2 2 2 3 2 6" xfId="16295" xr:uid="{956044A5-B3A9-4D9D-A554-CA7763F00CE9}"/>
    <cellStyle name="Comma 2 3 3 2 2 2 3 3" xfId="1415" xr:uid="{0DC296D1-3E8B-414C-957F-EF7BE4324575}"/>
    <cellStyle name="Comma 2 3 3 2 2 2 3 3 2" xfId="3335" xr:uid="{2E7E55D0-9939-40BF-BE4C-B0BFD4AEBE9A}"/>
    <cellStyle name="Comma 2 3 3 2 2 2 3 3 2 2" xfId="7175" xr:uid="{E886FDE1-B1ED-4314-B04F-463B687414AE}"/>
    <cellStyle name="Comma 2 3 3 2 2 2 3 3 2 2 2" xfId="14855" xr:uid="{F90041A9-37B2-4A34-B99A-B5533F5DF213}"/>
    <cellStyle name="Comma 2 3 3 2 2 2 3 3 2 2 2 2" xfId="30215" xr:uid="{CD73F568-23F9-4259-8E67-C3D31F49893E}"/>
    <cellStyle name="Comma 2 3 3 2 2 2 3 3 2 2 3" xfId="22535" xr:uid="{5AEF77DE-0DD1-44A6-A317-8F9CDD8A07A8}"/>
    <cellStyle name="Comma 2 3 3 2 2 2 3 3 2 3" xfId="11015" xr:uid="{E88D2BE2-A990-4A6E-ADEE-E347598F6524}"/>
    <cellStyle name="Comma 2 3 3 2 2 2 3 3 2 3 2" xfId="26375" xr:uid="{C800303C-1507-4740-A532-2FD4FB0FA89A}"/>
    <cellStyle name="Comma 2 3 3 2 2 2 3 3 2 4" xfId="18695" xr:uid="{6A9AC31C-1B20-48B2-ACB9-9F179108AA58}"/>
    <cellStyle name="Comma 2 3 3 2 2 2 3 3 3" xfId="5255" xr:uid="{BE6A395E-0D95-49ED-A01A-0EBE4E96E958}"/>
    <cellStyle name="Comma 2 3 3 2 2 2 3 3 3 2" xfId="12935" xr:uid="{3DE8A2B3-1E6F-43CA-8889-E88B5178C47B}"/>
    <cellStyle name="Comma 2 3 3 2 2 2 3 3 3 2 2" xfId="28295" xr:uid="{317A25BC-EBC0-4BC0-9C36-7335D77E6EA2}"/>
    <cellStyle name="Comma 2 3 3 2 2 2 3 3 3 3" xfId="20615" xr:uid="{46F63B97-9D31-40B6-951C-C9EA5A635A47}"/>
    <cellStyle name="Comma 2 3 3 2 2 2 3 3 4" xfId="9095" xr:uid="{CA6A37CC-BCE7-4588-9DB3-D0C1AE968627}"/>
    <cellStyle name="Comma 2 3 3 2 2 2 3 3 4 2" xfId="24455" xr:uid="{F71FA493-EE99-456D-852D-C7D66B2CCF46}"/>
    <cellStyle name="Comma 2 3 3 2 2 2 3 3 5" xfId="16775" xr:uid="{A53ADBD6-3823-4B57-A42A-5A10010F80FD}"/>
    <cellStyle name="Comma 2 3 3 2 2 2 3 4" xfId="2375" xr:uid="{12769474-CA79-4C27-A4A0-409D84E6B8BB}"/>
    <cellStyle name="Comma 2 3 3 2 2 2 3 4 2" xfId="6215" xr:uid="{402097B3-1F4A-4986-B238-5021A111316D}"/>
    <cellStyle name="Comma 2 3 3 2 2 2 3 4 2 2" xfId="13895" xr:uid="{74279896-370E-4952-A2C6-7C6AEAED8E32}"/>
    <cellStyle name="Comma 2 3 3 2 2 2 3 4 2 2 2" xfId="29255" xr:uid="{1D0674EE-90BE-4E1A-814D-8ECCA5611472}"/>
    <cellStyle name="Comma 2 3 3 2 2 2 3 4 2 3" xfId="21575" xr:uid="{B09D25C5-5F46-4FE4-8569-4843E7CAFF66}"/>
    <cellStyle name="Comma 2 3 3 2 2 2 3 4 3" xfId="10055" xr:uid="{CE5CED89-F637-493E-80A2-2CED62E3EAC1}"/>
    <cellStyle name="Comma 2 3 3 2 2 2 3 4 3 2" xfId="25415" xr:uid="{92AA2EFD-1219-4D10-B9B1-CCD98D98758E}"/>
    <cellStyle name="Comma 2 3 3 2 2 2 3 4 4" xfId="17735" xr:uid="{D94C231D-99FF-490E-906B-EF89FACEEDD2}"/>
    <cellStyle name="Comma 2 3 3 2 2 2 3 5" xfId="4295" xr:uid="{33F6CFA1-3504-4D37-8441-8508A146BEA1}"/>
    <cellStyle name="Comma 2 3 3 2 2 2 3 5 2" xfId="11975" xr:uid="{66860841-6259-47B4-BFEC-9457FB518FCD}"/>
    <cellStyle name="Comma 2 3 3 2 2 2 3 5 2 2" xfId="27335" xr:uid="{BF21B2C1-9CD7-4AF5-85E5-0F3A2F5B9BC1}"/>
    <cellStyle name="Comma 2 3 3 2 2 2 3 5 3" xfId="19655" xr:uid="{4DBBC301-D5D9-463E-8BC1-688400693D92}"/>
    <cellStyle name="Comma 2 3 3 2 2 2 3 6" xfId="8135" xr:uid="{DC6381B7-427A-4723-8D4A-DA705C4F396C}"/>
    <cellStyle name="Comma 2 3 3 2 2 2 3 6 2" xfId="23495" xr:uid="{E343D4B1-E586-4952-A381-7E0C6BFAC8B9}"/>
    <cellStyle name="Comma 2 3 3 2 2 2 3 7" xfId="15815" xr:uid="{40A46D85-CF6E-40D0-A86C-A47473B98BC9}"/>
    <cellStyle name="Comma 2 3 3 2 2 2 4" xfId="695" xr:uid="{F7FF11DB-C68D-49C7-9BB8-87026764458E}"/>
    <cellStyle name="Comma 2 3 3 2 2 2 4 2" xfId="1655" xr:uid="{DB9DCD02-EB03-4098-9B86-A04104C4AF28}"/>
    <cellStyle name="Comma 2 3 3 2 2 2 4 2 2" xfId="3575" xr:uid="{26AA0E0A-ED6B-4CCB-A993-D4C581B8BAB5}"/>
    <cellStyle name="Comma 2 3 3 2 2 2 4 2 2 2" xfId="7415" xr:uid="{449297B3-C4F1-4605-84EE-4B8759098A3A}"/>
    <cellStyle name="Comma 2 3 3 2 2 2 4 2 2 2 2" xfId="15095" xr:uid="{F8CFB07D-218F-49C7-A83A-2C792F9A38BD}"/>
    <cellStyle name="Comma 2 3 3 2 2 2 4 2 2 2 2 2" xfId="30455" xr:uid="{F77FDF50-8210-479F-8FF1-FFEF6A12E145}"/>
    <cellStyle name="Comma 2 3 3 2 2 2 4 2 2 2 3" xfId="22775" xr:uid="{AF66866E-FE6E-4E13-9C8C-0ACC79855081}"/>
    <cellStyle name="Comma 2 3 3 2 2 2 4 2 2 3" xfId="11255" xr:uid="{E341FB26-5E2B-42E8-BEC7-2816639D80E8}"/>
    <cellStyle name="Comma 2 3 3 2 2 2 4 2 2 3 2" xfId="26615" xr:uid="{2968DE3C-AA60-4665-8E50-AB090732852F}"/>
    <cellStyle name="Comma 2 3 3 2 2 2 4 2 2 4" xfId="18935" xr:uid="{8C5F3EB5-DAA3-4A44-971E-3DF2EDDF1FB5}"/>
    <cellStyle name="Comma 2 3 3 2 2 2 4 2 3" xfId="5495" xr:uid="{A9EE132E-FA3D-4A74-95F2-303A0894AC18}"/>
    <cellStyle name="Comma 2 3 3 2 2 2 4 2 3 2" xfId="13175" xr:uid="{72800771-464F-497A-9636-C218321A6305}"/>
    <cellStyle name="Comma 2 3 3 2 2 2 4 2 3 2 2" xfId="28535" xr:uid="{C6870433-7E55-4390-A7F3-6203E65CAE07}"/>
    <cellStyle name="Comma 2 3 3 2 2 2 4 2 3 3" xfId="20855" xr:uid="{98692089-BF80-481E-A3CE-30F0B2F03493}"/>
    <cellStyle name="Comma 2 3 3 2 2 2 4 2 4" xfId="9335" xr:uid="{43CAF92E-5487-4DA5-AE6D-A1A0C3FE62C9}"/>
    <cellStyle name="Comma 2 3 3 2 2 2 4 2 4 2" xfId="24695" xr:uid="{BA09E02E-E287-402D-9581-E5C6446FB607}"/>
    <cellStyle name="Comma 2 3 3 2 2 2 4 2 5" xfId="17015" xr:uid="{9343DEFE-2022-497A-950C-F8487F0BEB1C}"/>
    <cellStyle name="Comma 2 3 3 2 2 2 4 3" xfId="2615" xr:uid="{1B6E5D93-B7CE-428E-BB32-32A131E7AD53}"/>
    <cellStyle name="Comma 2 3 3 2 2 2 4 3 2" xfId="6455" xr:uid="{B57D9E32-C73E-4A27-A2A7-9FBE7DBFB28B}"/>
    <cellStyle name="Comma 2 3 3 2 2 2 4 3 2 2" xfId="14135" xr:uid="{43A03FFA-F8F2-4DA3-BF71-4C0BC8AE4D94}"/>
    <cellStyle name="Comma 2 3 3 2 2 2 4 3 2 2 2" xfId="29495" xr:uid="{C291E8FA-2AF3-45F4-B580-5E6CFB63E620}"/>
    <cellStyle name="Comma 2 3 3 2 2 2 4 3 2 3" xfId="21815" xr:uid="{90DAAF25-E4FF-406D-8CD8-6FC55EF06568}"/>
    <cellStyle name="Comma 2 3 3 2 2 2 4 3 3" xfId="10295" xr:uid="{127642A8-5F02-4BE6-B17B-77286A60479A}"/>
    <cellStyle name="Comma 2 3 3 2 2 2 4 3 3 2" xfId="25655" xr:uid="{7F99511D-70CA-43DD-86ED-3003842AD66C}"/>
    <cellStyle name="Comma 2 3 3 2 2 2 4 3 4" xfId="17975" xr:uid="{AA518DC6-99B3-4DD8-A424-30569B89FE9B}"/>
    <cellStyle name="Comma 2 3 3 2 2 2 4 4" xfId="4535" xr:uid="{3E318144-05BB-4AC3-8156-B626C23EF510}"/>
    <cellStyle name="Comma 2 3 3 2 2 2 4 4 2" xfId="12215" xr:uid="{910C6A8F-A683-4DE5-B6DC-B9B84ED69C30}"/>
    <cellStyle name="Comma 2 3 3 2 2 2 4 4 2 2" xfId="27575" xr:uid="{5B1A2D8C-4A39-48B0-99AA-E8BD84C4BD2B}"/>
    <cellStyle name="Comma 2 3 3 2 2 2 4 4 3" xfId="19895" xr:uid="{983C688C-FBE4-469A-B3E4-0E078D2BD630}"/>
    <cellStyle name="Comma 2 3 3 2 2 2 4 5" xfId="8375" xr:uid="{D23A7816-ABCD-49D9-982C-01B82D6AC2D8}"/>
    <cellStyle name="Comma 2 3 3 2 2 2 4 5 2" xfId="23735" xr:uid="{2B5D0037-4F9E-4652-A759-7D53509ECC33}"/>
    <cellStyle name="Comma 2 3 3 2 2 2 4 6" xfId="16055" xr:uid="{7970F845-CE70-4CB2-9F9F-87BD25CE1CF7}"/>
    <cellStyle name="Comma 2 3 3 2 2 2 5" xfId="1175" xr:uid="{3552A255-2C0C-4B7C-9068-5BE0B257C7AD}"/>
    <cellStyle name="Comma 2 3 3 2 2 2 5 2" xfId="3095" xr:uid="{46D70ACF-D674-484C-A08D-43DEDB12DD19}"/>
    <cellStyle name="Comma 2 3 3 2 2 2 5 2 2" xfId="6935" xr:uid="{E6ECFFEA-C48A-462D-AE3C-45CA72395684}"/>
    <cellStyle name="Comma 2 3 3 2 2 2 5 2 2 2" xfId="14615" xr:uid="{9078AD5A-5813-430D-8D85-FACD18513D19}"/>
    <cellStyle name="Comma 2 3 3 2 2 2 5 2 2 2 2" xfId="29975" xr:uid="{3C209DD0-66A2-4AB4-AEC5-259AAA6D1741}"/>
    <cellStyle name="Comma 2 3 3 2 2 2 5 2 2 3" xfId="22295" xr:uid="{F150211C-0ABA-445C-8C00-3EB71F88FCAC}"/>
    <cellStyle name="Comma 2 3 3 2 2 2 5 2 3" xfId="10775" xr:uid="{B4E11253-C4B9-4B94-AF6C-36626E230C38}"/>
    <cellStyle name="Comma 2 3 3 2 2 2 5 2 3 2" xfId="26135" xr:uid="{7CDA789C-3B0D-4CF2-B773-AA5A0B7FFD82}"/>
    <cellStyle name="Comma 2 3 3 2 2 2 5 2 4" xfId="18455" xr:uid="{8EA8449F-0BA2-42B5-80E1-A0B6A3B36182}"/>
    <cellStyle name="Comma 2 3 3 2 2 2 5 3" xfId="5015" xr:uid="{492A42DA-E9CD-47B9-ABBC-42B9C93B62A0}"/>
    <cellStyle name="Comma 2 3 3 2 2 2 5 3 2" xfId="12695" xr:uid="{ACD9C312-025E-45B3-9738-918F6F67C092}"/>
    <cellStyle name="Comma 2 3 3 2 2 2 5 3 2 2" xfId="28055" xr:uid="{C8315B35-8831-4303-9E68-788A0F8859DF}"/>
    <cellStyle name="Comma 2 3 3 2 2 2 5 3 3" xfId="20375" xr:uid="{0B634DD4-772D-4728-828A-447FE0E051F8}"/>
    <cellStyle name="Comma 2 3 3 2 2 2 5 4" xfId="8855" xr:uid="{696C6A30-E6D0-40EF-A715-03D3C7483EB6}"/>
    <cellStyle name="Comma 2 3 3 2 2 2 5 4 2" xfId="24215" xr:uid="{AA1BCCB9-6C9B-4C21-BD54-5F7904B7FFB0}"/>
    <cellStyle name="Comma 2 3 3 2 2 2 5 5" xfId="16535" xr:uid="{F96506A4-08B1-4CAD-ACC8-62BD7B846E0E}"/>
    <cellStyle name="Comma 2 3 3 2 2 2 6" xfId="2135" xr:uid="{D13F41BC-6A36-4536-8D56-2013BEB05773}"/>
    <cellStyle name="Comma 2 3 3 2 2 2 6 2" xfId="5975" xr:uid="{54E65A14-BF13-4130-8CBF-F37CB0CBEF45}"/>
    <cellStyle name="Comma 2 3 3 2 2 2 6 2 2" xfId="13655" xr:uid="{0C9AC5C2-1D97-4E25-ABA3-86B2A7A493F1}"/>
    <cellStyle name="Comma 2 3 3 2 2 2 6 2 2 2" xfId="29015" xr:uid="{30A71B16-9D98-425C-979E-76AC2E2692A7}"/>
    <cellStyle name="Comma 2 3 3 2 2 2 6 2 3" xfId="21335" xr:uid="{93AAB335-7703-4F94-BC1D-F522A1C1CEED}"/>
    <cellStyle name="Comma 2 3 3 2 2 2 6 3" xfId="9815" xr:uid="{6366ACB6-9B9D-4F26-BEEC-9C5DAA14FF0D}"/>
    <cellStyle name="Comma 2 3 3 2 2 2 6 3 2" xfId="25175" xr:uid="{29EFE0B7-BE02-4679-908A-CFCE08E394E3}"/>
    <cellStyle name="Comma 2 3 3 2 2 2 6 4" xfId="17495" xr:uid="{AEBFB821-A407-40DA-86C0-8E165BBD57BB}"/>
    <cellStyle name="Comma 2 3 3 2 2 2 7" xfId="4055" xr:uid="{D2E46AD7-C358-46D5-B7FD-DA02B0AE1529}"/>
    <cellStyle name="Comma 2 3 3 2 2 2 7 2" xfId="11735" xr:uid="{54BEFE35-74C7-4830-80B6-85B3B8DD9604}"/>
    <cellStyle name="Comma 2 3 3 2 2 2 7 2 2" xfId="27095" xr:uid="{DEAE1E0B-9644-4C28-8320-F818594FC5C3}"/>
    <cellStyle name="Comma 2 3 3 2 2 2 7 3" xfId="19415" xr:uid="{031BEC0A-CB5D-4BF4-A96E-52AA6C1ACE19}"/>
    <cellStyle name="Comma 2 3 3 2 2 2 8" xfId="7895" xr:uid="{8D7D66BE-8E05-4A59-A982-593CF0BFD92A}"/>
    <cellStyle name="Comma 2 3 3 2 2 2 8 2" xfId="23255" xr:uid="{8F4CDD33-7977-4702-9BF7-14D698AE863F}"/>
    <cellStyle name="Comma 2 3 3 2 2 2 9" xfId="15575" xr:uid="{A3F3C40E-3B4B-4D8D-B80B-220CFE854E4D}"/>
    <cellStyle name="Comma 2 3 3 2 2 3" xfId="275" xr:uid="{D4ECBEF6-CDAC-46E4-9E4A-1BBDA644BC54}"/>
    <cellStyle name="Comma 2 3 3 2 2 3 2" xfId="515" xr:uid="{0BAF70E2-D9C1-424D-B225-8E9F40EECD00}"/>
    <cellStyle name="Comma 2 3 3 2 2 3 2 2" xfId="995" xr:uid="{E7999EE2-6E5F-4D01-8D4C-00544B5A14E5}"/>
    <cellStyle name="Comma 2 3 3 2 2 3 2 2 2" xfId="1955" xr:uid="{D8194A69-AF87-4FF6-BA8D-337C5E7B2140}"/>
    <cellStyle name="Comma 2 3 3 2 2 3 2 2 2 2" xfId="3875" xr:uid="{78FEBA75-0E06-45F6-A66A-5A41BB88F8AD}"/>
    <cellStyle name="Comma 2 3 3 2 2 3 2 2 2 2 2" xfId="7715" xr:uid="{1A70F9F7-37ED-4F1B-9181-518923923589}"/>
    <cellStyle name="Comma 2 3 3 2 2 3 2 2 2 2 2 2" xfId="15395" xr:uid="{40363B57-3CD9-4B2B-984F-0AB30C3F2598}"/>
    <cellStyle name="Comma 2 3 3 2 2 3 2 2 2 2 2 2 2" xfId="30755" xr:uid="{557E0CDE-49D4-4DE6-8FB6-DC42D13871C5}"/>
    <cellStyle name="Comma 2 3 3 2 2 3 2 2 2 2 2 3" xfId="23075" xr:uid="{CDBD0ED3-AB7F-4279-80AE-9154BD21B0DE}"/>
    <cellStyle name="Comma 2 3 3 2 2 3 2 2 2 2 3" xfId="11555" xr:uid="{1846376F-1A9C-463A-89B5-F34563C1B481}"/>
    <cellStyle name="Comma 2 3 3 2 2 3 2 2 2 2 3 2" xfId="26915" xr:uid="{61E3D632-AE3E-4904-AC59-FC5857623B5C}"/>
    <cellStyle name="Comma 2 3 3 2 2 3 2 2 2 2 4" xfId="19235" xr:uid="{7CB16B37-DB2B-42FB-8D8F-9CF8A3FCB384}"/>
    <cellStyle name="Comma 2 3 3 2 2 3 2 2 2 3" xfId="5795" xr:uid="{7909933D-B9E7-4188-8A2C-C0E3BD88D2FE}"/>
    <cellStyle name="Comma 2 3 3 2 2 3 2 2 2 3 2" xfId="13475" xr:uid="{5AE5A3D5-25E9-4E32-9738-649138F2A7E8}"/>
    <cellStyle name="Comma 2 3 3 2 2 3 2 2 2 3 2 2" xfId="28835" xr:uid="{8BAF9EDE-6F16-43AF-99C6-321EF70A04EC}"/>
    <cellStyle name="Comma 2 3 3 2 2 3 2 2 2 3 3" xfId="21155" xr:uid="{BA134413-AB1D-4987-89F5-AC954FB01784}"/>
    <cellStyle name="Comma 2 3 3 2 2 3 2 2 2 4" xfId="9635" xr:uid="{9AF0FC13-2CF4-49F5-816A-9A40BAB5EDD0}"/>
    <cellStyle name="Comma 2 3 3 2 2 3 2 2 2 4 2" xfId="24995" xr:uid="{8BC95BA1-92A5-4B54-96B0-908F239F9D0C}"/>
    <cellStyle name="Comma 2 3 3 2 2 3 2 2 2 5" xfId="17315" xr:uid="{B0C2BE6E-79D8-4EFB-BC4E-7C5F741A9E3F}"/>
    <cellStyle name="Comma 2 3 3 2 2 3 2 2 3" xfId="2915" xr:uid="{591D0106-D03D-4BDE-ADB4-3729CD543018}"/>
    <cellStyle name="Comma 2 3 3 2 2 3 2 2 3 2" xfId="6755" xr:uid="{6A44B1D8-45F9-4BBD-B08A-2DD306B76D44}"/>
    <cellStyle name="Comma 2 3 3 2 2 3 2 2 3 2 2" xfId="14435" xr:uid="{BE29CB7F-9917-4BA0-B313-01551506DFB9}"/>
    <cellStyle name="Comma 2 3 3 2 2 3 2 2 3 2 2 2" xfId="29795" xr:uid="{EFFC3259-D9AA-4AEA-B2D3-A2A528376EAA}"/>
    <cellStyle name="Comma 2 3 3 2 2 3 2 2 3 2 3" xfId="22115" xr:uid="{31C4FD70-B02C-4428-A2B6-9EFC6F7C6FC4}"/>
    <cellStyle name="Comma 2 3 3 2 2 3 2 2 3 3" xfId="10595" xr:uid="{E62EF278-D4E1-4302-A860-C09B67FF2C1C}"/>
    <cellStyle name="Comma 2 3 3 2 2 3 2 2 3 3 2" xfId="25955" xr:uid="{33469B49-9055-467D-A790-AE1FB4454055}"/>
    <cellStyle name="Comma 2 3 3 2 2 3 2 2 3 4" xfId="18275" xr:uid="{871A0269-FFF5-4726-9200-0F61E173DBD3}"/>
    <cellStyle name="Comma 2 3 3 2 2 3 2 2 4" xfId="4835" xr:uid="{BCB1A516-8ABE-4D58-A6F9-610B15AD1749}"/>
    <cellStyle name="Comma 2 3 3 2 2 3 2 2 4 2" xfId="12515" xr:uid="{FBD63DF7-C19A-4093-A9C3-BE8457D200B7}"/>
    <cellStyle name="Comma 2 3 3 2 2 3 2 2 4 2 2" xfId="27875" xr:uid="{780716FB-BF20-41BA-B752-648F591805FA}"/>
    <cellStyle name="Comma 2 3 3 2 2 3 2 2 4 3" xfId="20195" xr:uid="{9306A805-76EA-4592-8C80-30005692E7A2}"/>
    <cellStyle name="Comma 2 3 3 2 2 3 2 2 5" xfId="8675" xr:uid="{7B741735-BD98-4A75-AA3C-DF8DF6EC57C9}"/>
    <cellStyle name="Comma 2 3 3 2 2 3 2 2 5 2" xfId="24035" xr:uid="{47E164C4-CEB0-4615-B116-99579DEEC82A}"/>
    <cellStyle name="Comma 2 3 3 2 2 3 2 2 6" xfId="16355" xr:uid="{41011B15-743B-458E-9347-BE909054B25C}"/>
    <cellStyle name="Comma 2 3 3 2 2 3 2 3" xfId="1475" xr:uid="{4ADE6B94-4BD0-4514-99FF-E0A2A5439DBF}"/>
    <cellStyle name="Comma 2 3 3 2 2 3 2 3 2" xfId="3395" xr:uid="{5F0669C0-365F-4D4B-B43D-62C5C9B5F365}"/>
    <cellStyle name="Comma 2 3 3 2 2 3 2 3 2 2" xfId="7235" xr:uid="{74539490-864D-4CA6-A931-D0C550136FB1}"/>
    <cellStyle name="Comma 2 3 3 2 2 3 2 3 2 2 2" xfId="14915" xr:uid="{918966E4-9D1E-48E2-A54F-570AD9002B18}"/>
    <cellStyle name="Comma 2 3 3 2 2 3 2 3 2 2 2 2" xfId="30275" xr:uid="{6479D327-477B-4C2A-BB43-781CE6A5900F}"/>
    <cellStyle name="Comma 2 3 3 2 2 3 2 3 2 2 3" xfId="22595" xr:uid="{A0665767-AE5F-4B38-8360-B9B4B4CAD1BD}"/>
    <cellStyle name="Comma 2 3 3 2 2 3 2 3 2 3" xfId="11075" xr:uid="{60AE50C8-217A-4C29-A3F8-0E6B4D74B4D3}"/>
    <cellStyle name="Comma 2 3 3 2 2 3 2 3 2 3 2" xfId="26435" xr:uid="{F83EFB67-AA66-4BC7-ABDC-4F3481A8DE18}"/>
    <cellStyle name="Comma 2 3 3 2 2 3 2 3 2 4" xfId="18755" xr:uid="{A41B4EA0-F3CC-442F-9270-4784F2AC691B}"/>
    <cellStyle name="Comma 2 3 3 2 2 3 2 3 3" xfId="5315" xr:uid="{E24F417C-2B2D-4A50-9CF8-4B55383A2BF2}"/>
    <cellStyle name="Comma 2 3 3 2 2 3 2 3 3 2" xfId="12995" xr:uid="{ABF94A53-0238-42C7-A081-13E9B3EF510D}"/>
    <cellStyle name="Comma 2 3 3 2 2 3 2 3 3 2 2" xfId="28355" xr:uid="{813B2E39-85AD-4968-B0D9-32BD06677369}"/>
    <cellStyle name="Comma 2 3 3 2 2 3 2 3 3 3" xfId="20675" xr:uid="{C3A66603-F212-4BA4-8213-91C90B855DDB}"/>
    <cellStyle name="Comma 2 3 3 2 2 3 2 3 4" xfId="9155" xr:uid="{49FC3FA4-BD69-4CAA-91A4-22A5F8F247EC}"/>
    <cellStyle name="Comma 2 3 3 2 2 3 2 3 4 2" xfId="24515" xr:uid="{C4D4BD1A-AB9A-4EE5-AFCE-51E1B4E8AA94}"/>
    <cellStyle name="Comma 2 3 3 2 2 3 2 3 5" xfId="16835" xr:uid="{B09A370A-7029-404F-B8B9-B92AAE5C939D}"/>
    <cellStyle name="Comma 2 3 3 2 2 3 2 4" xfId="2435" xr:uid="{884D7B1B-E7D5-4516-9462-45E34191A2D9}"/>
    <cellStyle name="Comma 2 3 3 2 2 3 2 4 2" xfId="6275" xr:uid="{41532210-4597-47AB-9303-C6F891FB5D3D}"/>
    <cellStyle name="Comma 2 3 3 2 2 3 2 4 2 2" xfId="13955" xr:uid="{7EFD7909-B816-4934-B924-E15EA6CE6FA3}"/>
    <cellStyle name="Comma 2 3 3 2 2 3 2 4 2 2 2" xfId="29315" xr:uid="{C329C050-6667-4AA0-AEF1-84257F9B1D3E}"/>
    <cellStyle name="Comma 2 3 3 2 2 3 2 4 2 3" xfId="21635" xr:uid="{5EAD5D0E-E0AC-4F0C-8BE9-585F45901EE4}"/>
    <cellStyle name="Comma 2 3 3 2 2 3 2 4 3" xfId="10115" xr:uid="{F679F2CB-EE82-4718-A81F-1EBD123E5A4C}"/>
    <cellStyle name="Comma 2 3 3 2 2 3 2 4 3 2" xfId="25475" xr:uid="{B07C1B62-3A3C-4222-81D3-B4754838ACC8}"/>
    <cellStyle name="Comma 2 3 3 2 2 3 2 4 4" xfId="17795" xr:uid="{45CB0E3F-4AC4-4F3A-9981-8FECB048CDA0}"/>
    <cellStyle name="Comma 2 3 3 2 2 3 2 5" xfId="4355" xr:uid="{FE0F9F6F-DF66-4958-AFF2-A4D4CC5ACD96}"/>
    <cellStyle name="Comma 2 3 3 2 2 3 2 5 2" xfId="12035" xr:uid="{A2DF429C-9E22-417B-A7BF-17BFD8ADD1C1}"/>
    <cellStyle name="Comma 2 3 3 2 2 3 2 5 2 2" xfId="27395" xr:uid="{0FD8C8CB-FECA-421B-9AC2-16E9FEDB6279}"/>
    <cellStyle name="Comma 2 3 3 2 2 3 2 5 3" xfId="19715" xr:uid="{5FFE60A6-2716-4829-9797-852EE93CD620}"/>
    <cellStyle name="Comma 2 3 3 2 2 3 2 6" xfId="8195" xr:uid="{1C75CACF-9762-4CB2-BBB7-9FECF6E65490}"/>
    <cellStyle name="Comma 2 3 3 2 2 3 2 6 2" xfId="23555" xr:uid="{2D725F81-A6A6-4F3A-A586-32D94B8CFF40}"/>
    <cellStyle name="Comma 2 3 3 2 2 3 2 7" xfId="15875" xr:uid="{9FD25BA3-6894-4664-B741-2D94127018BD}"/>
    <cellStyle name="Comma 2 3 3 2 2 3 3" xfId="755" xr:uid="{91D806B1-BE4D-4C46-B142-BE03D64DD072}"/>
    <cellStyle name="Comma 2 3 3 2 2 3 3 2" xfId="1715" xr:uid="{D80D7B9C-B411-496B-A6A7-75BB8A616B96}"/>
    <cellStyle name="Comma 2 3 3 2 2 3 3 2 2" xfId="3635" xr:uid="{8622A263-546E-493C-B6BC-DF9EA0F5C33B}"/>
    <cellStyle name="Comma 2 3 3 2 2 3 3 2 2 2" xfId="7475" xr:uid="{E262B76D-93FC-4E59-BD36-D03F1F0D6C4D}"/>
    <cellStyle name="Comma 2 3 3 2 2 3 3 2 2 2 2" xfId="15155" xr:uid="{6DB51472-80F9-48AB-8FC3-D1D9C39C9AE1}"/>
    <cellStyle name="Comma 2 3 3 2 2 3 3 2 2 2 2 2" xfId="30515" xr:uid="{2589D0C3-BA3A-4A96-8DF9-482974D4207C}"/>
    <cellStyle name="Comma 2 3 3 2 2 3 3 2 2 2 3" xfId="22835" xr:uid="{7D8F5858-11D7-4130-8CE6-BBC02644C0EC}"/>
    <cellStyle name="Comma 2 3 3 2 2 3 3 2 2 3" xfId="11315" xr:uid="{3A38C3BC-6B59-464B-A1B5-E50A4501F421}"/>
    <cellStyle name="Comma 2 3 3 2 2 3 3 2 2 3 2" xfId="26675" xr:uid="{3057A230-2451-4481-8E1F-8705FFE20171}"/>
    <cellStyle name="Comma 2 3 3 2 2 3 3 2 2 4" xfId="18995" xr:uid="{39962B0F-2EB3-40D9-AFDB-60107C08BB5E}"/>
    <cellStyle name="Comma 2 3 3 2 2 3 3 2 3" xfId="5555" xr:uid="{96A00229-8CDE-4076-8032-25A2FDCFC718}"/>
    <cellStyle name="Comma 2 3 3 2 2 3 3 2 3 2" xfId="13235" xr:uid="{AC5A006E-05E0-4CBA-9B18-F345AB30B445}"/>
    <cellStyle name="Comma 2 3 3 2 2 3 3 2 3 2 2" xfId="28595" xr:uid="{66E3C9AE-E568-45C0-A133-0DFCC2881B7C}"/>
    <cellStyle name="Comma 2 3 3 2 2 3 3 2 3 3" xfId="20915" xr:uid="{F2BDF5F9-5BCC-442F-B5AB-C19F7627AA53}"/>
    <cellStyle name="Comma 2 3 3 2 2 3 3 2 4" xfId="9395" xr:uid="{E524E7B7-75E5-4917-93F6-36429A142915}"/>
    <cellStyle name="Comma 2 3 3 2 2 3 3 2 4 2" xfId="24755" xr:uid="{653C6F15-3E7F-4549-89F6-9C508664A9B2}"/>
    <cellStyle name="Comma 2 3 3 2 2 3 3 2 5" xfId="17075" xr:uid="{CE970367-0C1A-428C-B35C-075D450D23C0}"/>
    <cellStyle name="Comma 2 3 3 2 2 3 3 3" xfId="2675" xr:uid="{7974DFA5-3061-4D89-B4C7-552B1A56103C}"/>
    <cellStyle name="Comma 2 3 3 2 2 3 3 3 2" xfId="6515" xr:uid="{E57418D6-7562-4335-ACD7-BFE3740A338D}"/>
    <cellStyle name="Comma 2 3 3 2 2 3 3 3 2 2" xfId="14195" xr:uid="{0A41FE72-42D4-4818-850B-AB813DA9E618}"/>
    <cellStyle name="Comma 2 3 3 2 2 3 3 3 2 2 2" xfId="29555" xr:uid="{1EEE9046-1CAA-4EB8-878A-CB9FF2D2CB6F}"/>
    <cellStyle name="Comma 2 3 3 2 2 3 3 3 2 3" xfId="21875" xr:uid="{2B195EF8-27CF-4FF0-AA5D-F2DBE5AE4D55}"/>
    <cellStyle name="Comma 2 3 3 2 2 3 3 3 3" xfId="10355" xr:uid="{C82AD4F0-EA40-4667-93FC-63FAB75BA558}"/>
    <cellStyle name="Comma 2 3 3 2 2 3 3 3 3 2" xfId="25715" xr:uid="{79F57C71-122C-439F-978A-FA831D4C4EF6}"/>
    <cellStyle name="Comma 2 3 3 2 2 3 3 3 4" xfId="18035" xr:uid="{A393465D-9FEC-4D66-BA90-FCFDF50C5480}"/>
    <cellStyle name="Comma 2 3 3 2 2 3 3 4" xfId="4595" xr:uid="{423D7C30-330F-45C0-B81C-98414A512AA4}"/>
    <cellStyle name="Comma 2 3 3 2 2 3 3 4 2" xfId="12275" xr:uid="{016E3ED5-8E17-43D5-A886-40CDE25167F9}"/>
    <cellStyle name="Comma 2 3 3 2 2 3 3 4 2 2" xfId="27635" xr:uid="{D31D6723-A9EC-4A47-A502-C409691C442B}"/>
    <cellStyle name="Comma 2 3 3 2 2 3 3 4 3" xfId="19955" xr:uid="{B41CE5DE-9579-41F0-B2BC-BD7CB8A8D887}"/>
    <cellStyle name="Comma 2 3 3 2 2 3 3 5" xfId="8435" xr:uid="{0AFE7863-5409-405C-AC9F-6663176787FA}"/>
    <cellStyle name="Comma 2 3 3 2 2 3 3 5 2" xfId="23795" xr:uid="{6748DDB5-02F2-420D-A624-DC861E5C39CE}"/>
    <cellStyle name="Comma 2 3 3 2 2 3 3 6" xfId="16115" xr:uid="{68AC670F-A4B5-4446-8DD0-307A4852C1C1}"/>
    <cellStyle name="Comma 2 3 3 2 2 3 4" xfId="1235" xr:uid="{2545BF3B-9F64-4934-A286-13D57ECF8B5C}"/>
    <cellStyle name="Comma 2 3 3 2 2 3 4 2" xfId="3155" xr:uid="{1630ADAC-F0ED-4FDE-9016-83F253D192A1}"/>
    <cellStyle name="Comma 2 3 3 2 2 3 4 2 2" xfId="6995" xr:uid="{ED9B3990-6332-460F-8B12-602840187D07}"/>
    <cellStyle name="Comma 2 3 3 2 2 3 4 2 2 2" xfId="14675" xr:uid="{4EA4FABD-DB0A-4F40-B76E-0D3EE10FAFB6}"/>
    <cellStyle name="Comma 2 3 3 2 2 3 4 2 2 2 2" xfId="30035" xr:uid="{83590946-8C94-4454-966A-33448CC5A27C}"/>
    <cellStyle name="Comma 2 3 3 2 2 3 4 2 2 3" xfId="22355" xr:uid="{A98ACFDE-4949-400C-AA92-0CAB6FDB2065}"/>
    <cellStyle name="Comma 2 3 3 2 2 3 4 2 3" xfId="10835" xr:uid="{A0F45071-9B44-45F0-BE72-CB7DFE7D4C37}"/>
    <cellStyle name="Comma 2 3 3 2 2 3 4 2 3 2" xfId="26195" xr:uid="{98FE17EF-5036-4364-9D12-B5A41AC79CD0}"/>
    <cellStyle name="Comma 2 3 3 2 2 3 4 2 4" xfId="18515" xr:uid="{1A23DB37-E77F-4F1C-9B87-74ECD8657313}"/>
    <cellStyle name="Comma 2 3 3 2 2 3 4 3" xfId="5075" xr:uid="{DF5843A9-6ABF-493C-BF09-84C0C0F3AC8A}"/>
    <cellStyle name="Comma 2 3 3 2 2 3 4 3 2" xfId="12755" xr:uid="{ABBB242F-DCB4-4E2D-B6DB-AC71BC49F5FA}"/>
    <cellStyle name="Comma 2 3 3 2 2 3 4 3 2 2" xfId="28115" xr:uid="{A84F3896-78FC-48A8-9973-75749D87BB19}"/>
    <cellStyle name="Comma 2 3 3 2 2 3 4 3 3" xfId="20435" xr:uid="{52DE55FC-51A4-4814-8CF9-857E4AB10585}"/>
    <cellStyle name="Comma 2 3 3 2 2 3 4 4" xfId="8915" xr:uid="{8664F844-71D0-41AE-9833-3B02909C1052}"/>
    <cellStyle name="Comma 2 3 3 2 2 3 4 4 2" xfId="24275" xr:uid="{B08DE56E-53AC-455B-A64E-834CD797853A}"/>
    <cellStyle name="Comma 2 3 3 2 2 3 4 5" xfId="16595" xr:uid="{5621FFD5-9D08-4B6E-882E-F1F4AB0832B1}"/>
    <cellStyle name="Comma 2 3 3 2 2 3 5" xfId="2195" xr:uid="{EE19C1A0-EFAD-41FF-AC6D-A1A2E0F9DD17}"/>
    <cellStyle name="Comma 2 3 3 2 2 3 5 2" xfId="6035" xr:uid="{7C5F4E4B-E8C7-4E2D-90B7-70B0D2D1835A}"/>
    <cellStyle name="Comma 2 3 3 2 2 3 5 2 2" xfId="13715" xr:uid="{6447E402-83C4-452B-B03F-2D8F84695C44}"/>
    <cellStyle name="Comma 2 3 3 2 2 3 5 2 2 2" xfId="29075" xr:uid="{A15D6FDB-F15D-48C3-A964-A848D79E3643}"/>
    <cellStyle name="Comma 2 3 3 2 2 3 5 2 3" xfId="21395" xr:uid="{DE462884-C864-42F2-AE5F-1606C14BC06B}"/>
    <cellStyle name="Comma 2 3 3 2 2 3 5 3" xfId="9875" xr:uid="{645CAD31-9D63-4DB2-B74B-76025878D375}"/>
    <cellStyle name="Comma 2 3 3 2 2 3 5 3 2" xfId="25235" xr:uid="{6A2DAFEF-7E9E-469D-B093-4BC6BF7D54C5}"/>
    <cellStyle name="Comma 2 3 3 2 2 3 5 4" xfId="17555" xr:uid="{683DA229-A1EA-4B51-81DD-D7FC2BF97154}"/>
    <cellStyle name="Comma 2 3 3 2 2 3 6" xfId="4115" xr:uid="{5910D68E-73EC-488A-A289-24B6BE7CB351}"/>
    <cellStyle name="Comma 2 3 3 2 2 3 6 2" xfId="11795" xr:uid="{8BBBE445-C76A-4505-83AD-3850745B6C2A}"/>
    <cellStyle name="Comma 2 3 3 2 2 3 6 2 2" xfId="27155" xr:uid="{09A5FD9E-DEB4-43F9-8F8B-CB6170AF5C19}"/>
    <cellStyle name="Comma 2 3 3 2 2 3 6 3" xfId="19475" xr:uid="{D7F7611E-BB05-4B61-A89D-09BBEB2D0AD3}"/>
    <cellStyle name="Comma 2 3 3 2 2 3 7" xfId="7955" xr:uid="{A81D9359-0A03-4EBE-B4CB-5109AC9E76D5}"/>
    <cellStyle name="Comma 2 3 3 2 2 3 7 2" xfId="23315" xr:uid="{82AF5083-BC0C-4046-B362-BD458F8552FF}"/>
    <cellStyle name="Comma 2 3 3 2 2 3 8" xfId="15635" xr:uid="{69455E22-22CE-44B3-9382-93EABE467A6C}"/>
    <cellStyle name="Comma 2 3 3 2 2 4" xfId="395" xr:uid="{BD22B48C-220D-4877-A2E5-CA2976A2A75B}"/>
    <cellStyle name="Comma 2 3 3 2 2 4 2" xfId="875" xr:uid="{4F1F01D3-85BC-4CD0-A30B-D6D30C5D02C5}"/>
    <cellStyle name="Comma 2 3 3 2 2 4 2 2" xfId="1835" xr:uid="{1871F703-284B-4DE7-B834-0C3D69D2F22F}"/>
    <cellStyle name="Comma 2 3 3 2 2 4 2 2 2" xfId="3755" xr:uid="{7476CB3F-1012-4CEA-A976-9ABA65F62CBC}"/>
    <cellStyle name="Comma 2 3 3 2 2 4 2 2 2 2" xfId="7595" xr:uid="{A240C66D-6180-4F9E-A095-0E1D3C3070B9}"/>
    <cellStyle name="Comma 2 3 3 2 2 4 2 2 2 2 2" xfId="15275" xr:uid="{9ABDFD9D-AA14-40F3-AA70-FC07C219EB3E}"/>
    <cellStyle name="Comma 2 3 3 2 2 4 2 2 2 2 2 2" xfId="30635" xr:uid="{B29BA06F-72F0-40C4-9C03-FC97600F760D}"/>
    <cellStyle name="Comma 2 3 3 2 2 4 2 2 2 2 3" xfId="22955" xr:uid="{03F6E7EE-7B9D-4F77-8F7B-96ABC7BCCC4E}"/>
    <cellStyle name="Comma 2 3 3 2 2 4 2 2 2 3" xfId="11435" xr:uid="{9E5BF64A-50F5-42A4-B976-CB366A81061A}"/>
    <cellStyle name="Comma 2 3 3 2 2 4 2 2 2 3 2" xfId="26795" xr:uid="{995DFDCB-8D28-45D2-9F06-B3E4014759C9}"/>
    <cellStyle name="Comma 2 3 3 2 2 4 2 2 2 4" xfId="19115" xr:uid="{AE058932-74FD-4099-A528-0210BA206BEB}"/>
    <cellStyle name="Comma 2 3 3 2 2 4 2 2 3" xfId="5675" xr:uid="{6EEED867-DB31-4AB7-A6C4-994EE06E1B9B}"/>
    <cellStyle name="Comma 2 3 3 2 2 4 2 2 3 2" xfId="13355" xr:uid="{4D3F3B92-C76D-4472-866E-83B308633088}"/>
    <cellStyle name="Comma 2 3 3 2 2 4 2 2 3 2 2" xfId="28715" xr:uid="{A31D3937-B81A-4429-B796-C051987207CA}"/>
    <cellStyle name="Comma 2 3 3 2 2 4 2 2 3 3" xfId="21035" xr:uid="{9267D1C9-F836-4398-8D3B-C1BCD585FCBE}"/>
    <cellStyle name="Comma 2 3 3 2 2 4 2 2 4" xfId="9515" xr:uid="{20042E92-A24D-47D7-8CFE-B85BF9210B37}"/>
    <cellStyle name="Comma 2 3 3 2 2 4 2 2 4 2" xfId="24875" xr:uid="{D5CF9F35-55A0-4CE4-AC1B-6B5CD202776D}"/>
    <cellStyle name="Comma 2 3 3 2 2 4 2 2 5" xfId="17195" xr:uid="{1BA10ECA-80D4-4718-93F3-9FA99D829E61}"/>
    <cellStyle name="Comma 2 3 3 2 2 4 2 3" xfId="2795" xr:uid="{81FF3550-102C-468F-BEE2-8961BE4C199B}"/>
    <cellStyle name="Comma 2 3 3 2 2 4 2 3 2" xfId="6635" xr:uid="{E710B633-4371-49D1-957C-38EAE691524E}"/>
    <cellStyle name="Comma 2 3 3 2 2 4 2 3 2 2" xfId="14315" xr:uid="{EBAB872E-DEB2-440F-8DFB-380C33F7831C}"/>
    <cellStyle name="Comma 2 3 3 2 2 4 2 3 2 2 2" xfId="29675" xr:uid="{B7E51C80-DDC5-442A-B0BD-9B10664FF986}"/>
    <cellStyle name="Comma 2 3 3 2 2 4 2 3 2 3" xfId="21995" xr:uid="{A5BD01D4-711A-4714-AAE1-6477157DF30C}"/>
    <cellStyle name="Comma 2 3 3 2 2 4 2 3 3" xfId="10475" xr:uid="{605D178B-E4B2-4126-A485-CF47B5CA9303}"/>
    <cellStyle name="Comma 2 3 3 2 2 4 2 3 3 2" xfId="25835" xr:uid="{D52ABB3A-25C4-4EBB-98DD-8386D9B06F88}"/>
    <cellStyle name="Comma 2 3 3 2 2 4 2 3 4" xfId="18155" xr:uid="{861A24ED-0F1C-4EA0-A0C2-A7444DC13CC6}"/>
    <cellStyle name="Comma 2 3 3 2 2 4 2 4" xfId="4715" xr:uid="{AEB6A2C7-011A-4ABB-AD94-474F92657EAF}"/>
    <cellStyle name="Comma 2 3 3 2 2 4 2 4 2" xfId="12395" xr:uid="{89E049E0-0BD0-4CE6-8D6B-B2C41101BB16}"/>
    <cellStyle name="Comma 2 3 3 2 2 4 2 4 2 2" xfId="27755" xr:uid="{C9D952CB-BE17-4CF2-95A6-30AA1D9353BD}"/>
    <cellStyle name="Comma 2 3 3 2 2 4 2 4 3" xfId="20075" xr:uid="{33BA6CFF-27FD-49B6-9CAD-D876442D0539}"/>
    <cellStyle name="Comma 2 3 3 2 2 4 2 5" xfId="8555" xr:uid="{4E022AA0-6B3E-4966-B5BA-4DE1DCA3795C}"/>
    <cellStyle name="Comma 2 3 3 2 2 4 2 5 2" xfId="23915" xr:uid="{CA92E3B8-0CD3-4302-972B-3A6EBC88BABB}"/>
    <cellStyle name="Comma 2 3 3 2 2 4 2 6" xfId="16235" xr:uid="{B550CE5B-08F6-43BE-8B7F-B45608AB42EA}"/>
    <cellStyle name="Comma 2 3 3 2 2 4 3" xfId="1355" xr:uid="{0535B986-BC19-4889-8B62-4DFA66D05CE1}"/>
    <cellStyle name="Comma 2 3 3 2 2 4 3 2" xfId="3275" xr:uid="{FCBDE722-C3FA-4547-B4A1-87FAB19A8AC5}"/>
    <cellStyle name="Comma 2 3 3 2 2 4 3 2 2" xfId="7115" xr:uid="{416B858D-BE72-40B6-9877-D2A8F332E50D}"/>
    <cellStyle name="Comma 2 3 3 2 2 4 3 2 2 2" xfId="14795" xr:uid="{5780CF07-81BB-4746-8012-C6DB53C6831E}"/>
    <cellStyle name="Comma 2 3 3 2 2 4 3 2 2 2 2" xfId="30155" xr:uid="{54D35A88-4C4F-43DC-B2C0-89AC668BE53D}"/>
    <cellStyle name="Comma 2 3 3 2 2 4 3 2 2 3" xfId="22475" xr:uid="{6CB83A1C-5490-46F0-96F0-9EC5E7814D09}"/>
    <cellStyle name="Comma 2 3 3 2 2 4 3 2 3" xfId="10955" xr:uid="{088653FB-2783-4E68-BC7F-ED6495126EB8}"/>
    <cellStyle name="Comma 2 3 3 2 2 4 3 2 3 2" xfId="26315" xr:uid="{D6B8D8ED-0610-407C-AE10-2DA886ED53C1}"/>
    <cellStyle name="Comma 2 3 3 2 2 4 3 2 4" xfId="18635" xr:uid="{9DD9054F-5B3B-4CF2-93FD-281A7E9A274F}"/>
    <cellStyle name="Comma 2 3 3 2 2 4 3 3" xfId="5195" xr:uid="{B78B3E64-0C4B-4949-8DE9-1E62DE6791A0}"/>
    <cellStyle name="Comma 2 3 3 2 2 4 3 3 2" xfId="12875" xr:uid="{E0C42BDA-BBD3-4A0A-B892-CDD34D3FAF40}"/>
    <cellStyle name="Comma 2 3 3 2 2 4 3 3 2 2" xfId="28235" xr:uid="{8E0C80FC-BC7B-4C68-B3D3-EE7E177CD70C}"/>
    <cellStyle name="Comma 2 3 3 2 2 4 3 3 3" xfId="20555" xr:uid="{93B2AECE-51D6-41F3-99E6-27DCCCD835F5}"/>
    <cellStyle name="Comma 2 3 3 2 2 4 3 4" xfId="9035" xr:uid="{F8F5E6AA-A973-405C-BDA5-210311F84CC7}"/>
    <cellStyle name="Comma 2 3 3 2 2 4 3 4 2" xfId="24395" xr:uid="{3F6FE435-8BDA-447D-9464-A876471A196A}"/>
    <cellStyle name="Comma 2 3 3 2 2 4 3 5" xfId="16715" xr:uid="{6FCB10D5-6802-4D2B-B759-FBB88616EBCD}"/>
    <cellStyle name="Comma 2 3 3 2 2 4 4" xfId="2315" xr:uid="{335B64BA-8C5D-4145-A768-115987FCF626}"/>
    <cellStyle name="Comma 2 3 3 2 2 4 4 2" xfId="6155" xr:uid="{44349ED7-2D30-4910-BBFB-E1249BDFE551}"/>
    <cellStyle name="Comma 2 3 3 2 2 4 4 2 2" xfId="13835" xr:uid="{1C9938D6-3AF5-4A82-B9BE-0D2A5143A230}"/>
    <cellStyle name="Comma 2 3 3 2 2 4 4 2 2 2" xfId="29195" xr:uid="{AAE570A0-15EF-49C1-9650-8BDC1A9ED13C}"/>
    <cellStyle name="Comma 2 3 3 2 2 4 4 2 3" xfId="21515" xr:uid="{81C630C1-BE7F-4B51-A3BF-15F13664C39D}"/>
    <cellStyle name="Comma 2 3 3 2 2 4 4 3" xfId="9995" xr:uid="{41C76B4C-7812-44B7-BB91-A603ADD17D0C}"/>
    <cellStyle name="Comma 2 3 3 2 2 4 4 3 2" xfId="25355" xr:uid="{3343C7F8-3AFF-4BA8-8B9E-E5A113005E53}"/>
    <cellStyle name="Comma 2 3 3 2 2 4 4 4" xfId="17675" xr:uid="{A51DF729-F8A9-4C79-9564-712F06A7C117}"/>
    <cellStyle name="Comma 2 3 3 2 2 4 5" xfId="4235" xr:uid="{365E9642-CA00-4128-AE8A-14AD8256181B}"/>
    <cellStyle name="Comma 2 3 3 2 2 4 5 2" xfId="11915" xr:uid="{0EC8DC60-1AA4-442F-A9F2-9B3F705E23C6}"/>
    <cellStyle name="Comma 2 3 3 2 2 4 5 2 2" xfId="27275" xr:uid="{6AB15527-E79D-454C-93C0-D763054E601E}"/>
    <cellStyle name="Comma 2 3 3 2 2 4 5 3" xfId="19595" xr:uid="{BD48F176-1064-46DF-ADDB-AA7BAE9E253D}"/>
    <cellStyle name="Comma 2 3 3 2 2 4 6" xfId="8075" xr:uid="{A9812A1C-03C3-423C-A4A1-ED1CF1616069}"/>
    <cellStyle name="Comma 2 3 3 2 2 4 6 2" xfId="23435" xr:uid="{6E1065B6-70ED-46EA-AC20-6A0294DA91B9}"/>
    <cellStyle name="Comma 2 3 3 2 2 4 7" xfId="15755" xr:uid="{99B0A895-57B2-418A-ACE8-413770F1D6B7}"/>
    <cellStyle name="Comma 2 3 3 2 2 5" xfId="635" xr:uid="{77995D0F-69B5-4032-A379-D526176BF044}"/>
    <cellStyle name="Comma 2 3 3 2 2 5 2" xfId="1595" xr:uid="{6E2588E2-91AF-4FE8-8EDB-07842A9DEB40}"/>
    <cellStyle name="Comma 2 3 3 2 2 5 2 2" xfId="3515" xr:uid="{DEBB8256-7BD0-45B1-A71B-86D09DEBE82F}"/>
    <cellStyle name="Comma 2 3 3 2 2 5 2 2 2" xfId="7355" xr:uid="{B21C9995-6118-4B79-9739-BAD81EAE47D0}"/>
    <cellStyle name="Comma 2 3 3 2 2 5 2 2 2 2" xfId="15035" xr:uid="{5BD49A2B-6869-4A33-BCCA-0B3832A23996}"/>
    <cellStyle name="Comma 2 3 3 2 2 5 2 2 2 2 2" xfId="30395" xr:uid="{D8EF3142-B94A-4B47-9F79-CBCA20B014BE}"/>
    <cellStyle name="Comma 2 3 3 2 2 5 2 2 2 3" xfId="22715" xr:uid="{90321983-12BA-455F-B7EB-D67FF9F1E278}"/>
    <cellStyle name="Comma 2 3 3 2 2 5 2 2 3" xfId="11195" xr:uid="{0A3DC913-349F-4ACB-B189-8704A9F1F6D4}"/>
    <cellStyle name="Comma 2 3 3 2 2 5 2 2 3 2" xfId="26555" xr:uid="{86063E2D-E8D2-4E0E-9974-40B3B83C7974}"/>
    <cellStyle name="Comma 2 3 3 2 2 5 2 2 4" xfId="18875" xr:uid="{FCF638B0-55A0-400F-B2E9-8F05CD701BD8}"/>
    <cellStyle name="Comma 2 3 3 2 2 5 2 3" xfId="5435" xr:uid="{F7ED2914-8BFC-46D9-88C8-5850FD8EF781}"/>
    <cellStyle name="Comma 2 3 3 2 2 5 2 3 2" xfId="13115" xr:uid="{5345DC26-3AF6-40DB-860C-29D856DDBE58}"/>
    <cellStyle name="Comma 2 3 3 2 2 5 2 3 2 2" xfId="28475" xr:uid="{F18174BA-412D-46C3-98C2-CD89D0DBFFFD}"/>
    <cellStyle name="Comma 2 3 3 2 2 5 2 3 3" xfId="20795" xr:uid="{D7E7D8A3-BAB5-4475-AC63-AABB574051F7}"/>
    <cellStyle name="Comma 2 3 3 2 2 5 2 4" xfId="9275" xr:uid="{BB21C5C0-28AC-424E-9DA7-E93CDCA06C6B}"/>
    <cellStyle name="Comma 2 3 3 2 2 5 2 4 2" xfId="24635" xr:uid="{1FD9B754-9993-42DE-A53C-0775C1125C6D}"/>
    <cellStyle name="Comma 2 3 3 2 2 5 2 5" xfId="16955" xr:uid="{EE4365AF-89D5-4DEC-981E-04D59D3DE8BE}"/>
    <cellStyle name="Comma 2 3 3 2 2 5 3" xfId="2555" xr:uid="{7CDDE412-8E61-4B7A-8FE6-6EFBFFA1EC92}"/>
    <cellStyle name="Comma 2 3 3 2 2 5 3 2" xfId="6395" xr:uid="{9465A9C2-9F8D-4B35-BF5D-ABF054EF690E}"/>
    <cellStyle name="Comma 2 3 3 2 2 5 3 2 2" xfId="14075" xr:uid="{F00F6651-5D7D-48E3-8139-290F8B0F6FE0}"/>
    <cellStyle name="Comma 2 3 3 2 2 5 3 2 2 2" xfId="29435" xr:uid="{204A2AA7-149B-497B-9737-78BFE0EFE297}"/>
    <cellStyle name="Comma 2 3 3 2 2 5 3 2 3" xfId="21755" xr:uid="{F734AA68-3AF5-4240-8058-483BC0145D85}"/>
    <cellStyle name="Comma 2 3 3 2 2 5 3 3" xfId="10235" xr:uid="{2650EBED-AEA6-4DEE-A147-318A53EF3F63}"/>
    <cellStyle name="Comma 2 3 3 2 2 5 3 3 2" xfId="25595" xr:uid="{2A53AEA1-1CC9-413C-8219-B13A8F816451}"/>
    <cellStyle name="Comma 2 3 3 2 2 5 3 4" xfId="17915" xr:uid="{E1A77473-F622-4DD2-A1CA-141AC29E5BE6}"/>
    <cellStyle name="Comma 2 3 3 2 2 5 4" xfId="4475" xr:uid="{82EE4323-8D29-4138-B28F-BBFE4C8A5E66}"/>
    <cellStyle name="Comma 2 3 3 2 2 5 4 2" xfId="12155" xr:uid="{5D3EA832-9D97-4693-9C7D-E7E5298A2261}"/>
    <cellStyle name="Comma 2 3 3 2 2 5 4 2 2" xfId="27515" xr:uid="{5B0392A7-BE95-4EFE-BB29-B10AF5839417}"/>
    <cellStyle name="Comma 2 3 3 2 2 5 4 3" xfId="19835" xr:uid="{86E6027B-4FC2-4395-B8D5-68F3F542FB52}"/>
    <cellStyle name="Comma 2 3 3 2 2 5 5" xfId="8315" xr:uid="{EBED1876-B681-4DB6-9A0C-1FDCC97FEF6E}"/>
    <cellStyle name="Comma 2 3 3 2 2 5 5 2" xfId="23675" xr:uid="{338841BE-0CD8-47A2-8ECF-A6DEC9233B44}"/>
    <cellStyle name="Comma 2 3 3 2 2 5 6" xfId="15995" xr:uid="{80068B4F-EA47-4A32-9283-1FE1293B231B}"/>
    <cellStyle name="Comma 2 3 3 2 2 6" xfId="1115" xr:uid="{D5DAE446-0DF5-46B8-9AF9-A90B66A476F0}"/>
    <cellStyle name="Comma 2 3 3 2 2 6 2" xfId="3035" xr:uid="{601CDE26-C8BC-4340-977C-28CEBB049801}"/>
    <cellStyle name="Comma 2 3 3 2 2 6 2 2" xfId="6875" xr:uid="{7DA39385-D174-4D09-88F3-84D7C29662FE}"/>
    <cellStyle name="Comma 2 3 3 2 2 6 2 2 2" xfId="14555" xr:uid="{56961ED4-E928-4781-BD16-178BCE44C017}"/>
    <cellStyle name="Comma 2 3 3 2 2 6 2 2 2 2" xfId="29915" xr:uid="{5A2DD671-FFBD-4712-BDAC-01E1887981E1}"/>
    <cellStyle name="Comma 2 3 3 2 2 6 2 2 3" xfId="22235" xr:uid="{6A07F5F0-380B-4805-845B-AF29A4F04116}"/>
    <cellStyle name="Comma 2 3 3 2 2 6 2 3" xfId="10715" xr:uid="{18F202CC-AC30-4BFE-BE7F-D5C3AD742C44}"/>
    <cellStyle name="Comma 2 3 3 2 2 6 2 3 2" xfId="26075" xr:uid="{A81BEE14-8EA8-45BA-9EF3-C5812C860298}"/>
    <cellStyle name="Comma 2 3 3 2 2 6 2 4" xfId="18395" xr:uid="{1BB8333F-2E3A-4853-8A92-982F2ADE956A}"/>
    <cellStyle name="Comma 2 3 3 2 2 6 3" xfId="4955" xr:uid="{BBD08EC5-D9F6-491E-B9B4-56311D7CD49A}"/>
    <cellStyle name="Comma 2 3 3 2 2 6 3 2" xfId="12635" xr:uid="{9D1F3DB3-45C2-4E38-A039-324BBA16C48B}"/>
    <cellStyle name="Comma 2 3 3 2 2 6 3 2 2" xfId="27995" xr:uid="{FCD51802-BDDA-4A9C-96A1-C20F0C43C90D}"/>
    <cellStyle name="Comma 2 3 3 2 2 6 3 3" xfId="20315" xr:uid="{2FE0F53A-ED10-4322-8BFC-D2B5CEB2001C}"/>
    <cellStyle name="Comma 2 3 3 2 2 6 4" xfId="8795" xr:uid="{1B3B2383-0D0B-47C5-9A2F-C0BF0556DD1E}"/>
    <cellStyle name="Comma 2 3 3 2 2 6 4 2" xfId="24155" xr:uid="{997AAF06-18C9-46FB-BDC8-9849411DE39C}"/>
    <cellStyle name="Comma 2 3 3 2 2 6 5" xfId="16475" xr:uid="{9CA8BFB3-247A-41AB-BAF1-B4EB977B888C}"/>
    <cellStyle name="Comma 2 3 3 2 2 7" xfId="2075" xr:uid="{9237F399-7597-4A4F-A05C-CB6DF7F14B64}"/>
    <cellStyle name="Comma 2 3 3 2 2 7 2" xfId="5915" xr:uid="{28018FB0-87F2-4B0B-A5E4-1B74466087B1}"/>
    <cellStyle name="Comma 2 3 3 2 2 7 2 2" xfId="13595" xr:uid="{5171BADB-455D-4E90-8C4B-D7B889094782}"/>
    <cellStyle name="Comma 2 3 3 2 2 7 2 2 2" xfId="28955" xr:uid="{880F2437-E149-4779-95A1-90BF8B4D522C}"/>
    <cellStyle name="Comma 2 3 3 2 2 7 2 3" xfId="21275" xr:uid="{D0C4AFDF-0BED-4193-9885-7F80DFE3F2B9}"/>
    <cellStyle name="Comma 2 3 3 2 2 7 3" xfId="9755" xr:uid="{1F6A9044-CB4D-414A-93FE-3AA94B573570}"/>
    <cellStyle name="Comma 2 3 3 2 2 7 3 2" xfId="25115" xr:uid="{0A40DEA5-1849-4BC0-8FA2-B86146E82656}"/>
    <cellStyle name="Comma 2 3 3 2 2 7 4" xfId="17435" xr:uid="{FC790F7D-F8D6-4F18-8E4A-045FEA761A3B}"/>
    <cellStyle name="Comma 2 3 3 2 2 8" xfId="3995" xr:uid="{FCE8D5BF-FB5E-4C73-BA82-0C2AE5F5C856}"/>
    <cellStyle name="Comma 2 3 3 2 2 8 2" xfId="11675" xr:uid="{E3D34029-66C9-4951-A67B-350A8E57C3E9}"/>
    <cellStyle name="Comma 2 3 3 2 2 8 2 2" xfId="27035" xr:uid="{6438E073-1D82-44D3-882E-E66BF941FF0D}"/>
    <cellStyle name="Comma 2 3 3 2 2 8 3" xfId="19355" xr:uid="{302EA7BC-612F-4160-A74A-8F0915749FC6}"/>
    <cellStyle name="Comma 2 3 3 2 2 9" xfId="7835" xr:uid="{2F52EB4F-F4BF-4A8F-BB0D-CED02136D871}"/>
    <cellStyle name="Comma 2 3 3 2 2 9 2" xfId="23195" xr:uid="{4F168A47-3E6E-424B-AE4B-079032CD3EA6}"/>
    <cellStyle name="Comma 2 3 3 2 3" xfId="185" xr:uid="{9ABA153C-1312-47CD-83E5-C33DFCDD8464}"/>
    <cellStyle name="Comma 2 3 3 2 3 2" xfId="305" xr:uid="{75612D9F-EEAE-4035-B8EE-35C753967F43}"/>
    <cellStyle name="Comma 2 3 3 2 3 2 2" xfId="545" xr:uid="{62681066-C651-4248-A5E8-573125E1B423}"/>
    <cellStyle name="Comma 2 3 3 2 3 2 2 2" xfId="1025" xr:uid="{F304159C-E002-43C5-A83B-3B1343D7D24C}"/>
    <cellStyle name="Comma 2 3 3 2 3 2 2 2 2" xfId="1985" xr:uid="{49688FCF-FA63-4A7B-AA3B-0902EBFA3441}"/>
    <cellStyle name="Comma 2 3 3 2 3 2 2 2 2 2" xfId="3905" xr:uid="{85247F26-E063-48D9-BD64-DB027FE8F265}"/>
    <cellStyle name="Comma 2 3 3 2 3 2 2 2 2 2 2" xfId="7745" xr:uid="{64C23CE7-4C59-47F4-B9C9-AC226DD027C4}"/>
    <cellStyle name="Comma 2 3 3 2 3 2 2 2 2 2 2 2" xfId="15425" xr:uid="{E10E910B-D045-4AE0-AC0E-C3AD4056939E}"/>
    <cellStyle name="Comma 2 3 3 2 3 2 2 2 2 2 2 2 2" xfId="30785" xr:uid="{2F5183FB-DC9E-4FE8-AE58-7250C2559532}"/>
    <cellStyle name="Comma 2 3 3 2 3 2 2 2 2 2 2 3" xfId="23105" xr:uid="{EE9E65D6-0F7D-481F-91B9-356BF59272B6}"/>
    <cellStyle name="Comma 2 3 3 2 3 2 2 2 2 2 3" xfId="11585" xr:uid="{C7B493F0-9CFA-4AAF-973E-58ECEDBCC388}"/>
    <cellStyle name="Comma 2 3 3 2 3 2 2 2 2 2 3 2" xfId="26945" xr:uid="{C8D55656-0AB6-46E3-A205-DE4D663BF948}"/>
    <cellStyle name="Comma 2 3 3 2 3 2 2 2 2 2 4" xfId="19265" xr:uid="{C833F428-424C-49C0-843A-80B43C20C496}"/>
    <cellStyle name="Comma 2 3 3 2 3 2 2 2 2 3" xfId="5825" xr:uid="{AAC633CA-8377-40D1-8229-C46D1F4D28F1}"/>
    <cellStyle name="Comma 2 3 3 2 3 2 2 2 2 3 2" xfId="13505" xr:uid="{6F30E21F-D5BF-4F58-94DD-C38AC6CE51BE}"/>
    <cellStyle name="Comma 2 3 3 2 3 2 2 2 2 3 2 2" xfId="28865" xr:uid="{2FF719CA-9CE1-496D-AE0B-65728BFFC702}"/>
    <cellStyle name="Comma 2 3 3 2 3 2 2 2 2 3 3" xfId="21185" xr:uid="{B89A441C-0A11-4D5F-B39F-C83CE7D04545}"/>
    <cellStyle name="Comma 2 3 3 2 3 2 2 2 2 4" xfId="9665" xr:uid="{B79A2517-D5CF-45E3-B122-64E32DAA5FD1}"/>
    <cellStyle name="Comma 2 3 3 2 3 2 2 2 2 4 2" xfId="25025" xr:uid="{557A563B-F563-4D29-9FD7-9DD56C76CF06}"/>
    <cellStyle name="Comma 2 3 3 2 3 2 2 2 2 5" xfId="17345" xr:uid="{417A46BA-196B-48E2-B2C0-5BBA8804CDC1}"/>
    <cellStyle name="Comma 2 3 3 2 3 2 2 2 3" xfId="2945" xr:uid="{5922DC09-4E22-4BB9-85A7-DBA7DA8A7723}"/>
    <cellStyle name="Comma 2 3 3 2 3 2 2 2 3 2" xfId="6785" xr:uid="{CDB28F90-D5B6-40DF-99B3-146A84CFC2E1}"/>
    <cellStyle name="Comma 2 3 3 2 3 2 2 2 3 2 2" xfId="14465" xr:uid="{890D3474-72AB-47FE-AA5D-3248DA4B8BE2}"/>
    <cellStyle name="Comma 2 3 3 2 3 2 2 2 3 2 2 2" xfId="29825" xr:uid="{85F7EB43-F36F-49A4-A326-EC1B56D15B42}"/>
    <cellStyle name="Comma 2 3 3 2 3 2 2 2 3 2 3" xfId="22145" xr:uid="{8D8C7EBB-E961-4327-89B3-9E3E9D06F550}"/>
    <cellStyle name="Comma 2 3 3 2 3 2 2 2 3 3" xfId="10625" xr:uid="{510EB62E-5A20-4C89-A306-7D3BEEC1ED44}"/>
    <cellStyle name="Comma 2 3 3 2 3 2 2 2 3 3 2" xfId="25985" xr:uid="{9A413A6B-7F73-4633-9B62-3043955037B7}"/>
    <cellStyle name="Comma 2 3 3 2 3 2 2 2 3 4" xfId="18305" xr:uid="{F66460B9-5623-4ED3-BC78-E667C58DEA68}"/>
    <cellStyle name="Comma 2 3 3 2 3 2 2 2 4" xfId="4865" xr:uid="{3C052D76-6D6A-454A-8C26-D13FB31BBF03}"/>
    <cellStyle name="Comma 2 3 3 2 3 2 2 2 4 2" xfId="12545" xr:uid="{B0B42AAE-083B-4E87-A363-B7ABF0716328}"/>
    <cellStyle name="Comma 2 3 3 2 3 2 2 2 4 2 2" xfId="27905" xr:uid="{08569261-D10F-4C0B-AC19-68BE7BFF46A9}"/>
    <cellStyle name="Comma 2 3 3 2 3 2 2 2 4 3" xfId="20225" xr:uid="{E289609B-6D06-4D54-A5A1-5245AB5A6888}"/>
    <cellStyle name="Comma 2 3 3 2 3 2 2 2 5" xfId="8705" xr:uid="{1030F6FC-60F0-45DB-AFD4-7A0B5000B40C}"/>
    <cellStyle name="Comma 2 3 3 2 3 2 2 2 5 2" xfId="24065" xr:uid="{03EF22FA-3C90-4E28-B20F-3938CBE49782}"/>
    <cellStyle name="Comma 2 3 3 2 3 2 2 2 6" xfId="16385" xr:uid="{986D6BB8-5161-47D0-8CA1-598547B56E84}"/>
    <cellStyle name="Comma 2 3 3 2 3 2 2 3" xfId="1505" xr:uid="{19F2E7DF-5C5B-4F95-9B06-66597F419E3B}"/>
    <cellStyle name="Comma 2 3 3 2 3 2 2 3 2" xfId="3425" xr:uid="{90522EA5-D23F-4698-A187-53008DD99C55}"/>
    <cellStyle name="Comma 2 3 3 2 3 2 2 3 2 2" xfId="7265" xr:uid="{3CE338E0-FCA8-4886-81B2-182792E17312}"/>
    <cellStyle name="Comma 2 3 3 2 3 2 2 3 2 2 2" xfId="14945" xr:uid="{7748B541-3CE0-45D9-B0AE-B7024C8D7A5F}"/>
    <cellStyle name="Comma 2 3 3 2 3 2 2 3 2 2 2 2" xfId="30305" xr:uid="{B59CDC70-256F-4136-89E7-4A9175DC2687}"/>
    <cellStyle name="Comma 2 3 3 2 3 2 2 3 2 2 3" xfId="22625" xr:uid="{60D27958-315F-44B6-9435-C6A2175335B6}"/>
    <cellStyle name="Comma 2 3 3 2 3 2 2 3 2 3" xfId="11105" xr:uid="{81CD73DE-9351-4103-86CE-09EFA2091F25}"/>
    <cellStyle name="Comma 2 3 3 2 3 2 2 3 2 3 2" xfId="26465" xr:uid="{E525F0F4-2E8C-4A59-B010-3C14D700CFA1}"/>
    <cellStyle name="Comma 2 3 3 2 3 2 2 3 2 4" xfId="18785" xr:uid="{67250688-D6DA-46E6-BAF1-AF7BDF02DD3D}"/>
    <cellStyle name="Comma 2 3 3 2 3 2 2 3 3" xfId="5345" xr:uid="{5351A8C6-97C3-4EA2-8840-A5A30F4BFCAF}"/>
    <cellStyle name="Comma 2 3 3 2 3 2 2 3 3 2" xfId="13025" xr:uid="{79C2B23E-2575-4832-B71B-D69DBAC4A3AC}"/>
    <cellStyle name="Comma 2 3 3 2 3 2 2 3 3 2 2" xfId="28385" xr:uid="{9DD9EAB4-FD5B-41AD-AA33-4FD15D89BB6C}"/>
    <cellStyle name="Comma 2 3 3 2 3 2 2 3 3 3" xfId="20705" xr:uid="{2CA06B9E-5766-4ACC-B9D9-C7766D8FBB6F}"/>
    <cellStyle name="Comma 2 3 3 2 3 2 2 3 4" xfId="9185" xr:uid="{E78E2A26-E55D-4B0B-8D90-AC16B6032806}"/>
    <cellStyle name="Comma 2 3 3 2 3 2 2 3 4 2" xfId="24545" xr:uid="{FFF34501-1DAA-4686-8CBC-4F83CEA2AA15}"/>
    <cellStyle name="Comma 2 3 3 2 3 2 2 3 5" xfId="16865" xr:uid="{52E6F988-6EC3-4676-AFCF-218C62C98851}"/>
    <cellStyle name="Comma 2 3 3 2 3 2 2 4" xfId="2465" xr:uid="{FB76A4C9-0FA6-40C6-BD29-B9CB842B8B5F}"/>
    <cellStyle name="Comma 2 3 3 2 3 2 2 4 2" xfId="6305" xr:uid="{F6EFF8E9-DA4B-4A22-A8E5-A6B68A0193D3}"/>
    <cellStyle name="Comma 2 3 3 2 3 2 2 4 2 2" xfId="13985" xr:uid="{9868E4AE-A91B-4CC1-916F-B2661082738F}"/>
    <cellStyle name="Comma 2 3 3 2 3 2 2 4 2 2 2" xfId="29345" xr:uid="{57CBD57F-5466-4E52-A20F-F5C51A340220}"/>
    <cellStyle name="Comma 2 3 3 2 3 2 2 4 2 3" xfId="21665" xr:uid="{291B7B0D-FAEE-4E48-9CF3-E58CF00D06C5}"/>
    <cellStyle name="Comma 2 3 3 2 3 2 2 4 3" xfId="10145" xr:uid="{B57F0A44-A334-4FC9-AF0A-333C3175095B}"/>
    <cellStyle name="Comma 2 3 3 2 3 2 2 4 3 2" xfId="25505" xr:uid="{4BBD6CA4-178E-4807-95C1-65A65537CD1E}"/>
    <cellStyle name="Comma 2 3 3 2 3 2 2 4 4" xfId="17825" xr:uid="{FF51B593-6AEF-41A7-94AF-81EEA89F400A}"/>
    <cellStyle name="Comma 2 3 3 2 3 2 2 5" xfId="4385" xr:uid="{AF5D793D-EAAA-4A17-B21D-237EA56C4FF0}"/>
    <cellStyle name="Comma 2 3 3 2 3 2 2 5 2" xfId="12065" xr:uid="{5B8DDBDC-DFCD-45D0-9587-70EBE675326E}"/>
    <cellStyle name="Comma 2 3 3 2 3 2 2 5 2 2" xfId="27425" xr:uid="{C5AA6632-AE4F-47ED-807E-29B2E8197F7C}"/>
    <cellStyle name="Comma 2 3 3 2 3 2 2 5 3" xfId="19745" xr:uid="{B454B651-9FAF-4EDF-AC76-40E5C09F5A79}"/>
    <cellStyle name="Comma 2 3 3 2 3 2 2 6" xfId="8225" xr:uid="{CD8E35B9-89D1-46D7-9108-F95CF35EA2AF}"/>
    <cellStyle name="Comma 2 3 3 2 3 2 2 6 2" xfId="23585" xr:uid="{77463280-BB88-4C8F-BF80-E28FC0831E60}"/>
    <cellStyle name="Comma 2 3 3 2 3 2 2 7" xfId="15905" xr:uid="{E7D06179-2A63-491E-A133-0E8710D6D9F7}"/>
    <cellStyle name="Comma 2 3 3 2 3 2 3" xfId="785" xr:uid="{344F4F71-B77D-40AE-9E1A-78A593B91213}"/>
    <cellStyle name="Comma 2 3 3 2 3 2 3 2" xfId="1745" xr:uid="{D88EDF5C-3A4F-40D9-A418-D52881A9F2C4}"/>
    <cellStyle name="Comma 2 3 3 2 3 2 3 2 2" xfId="3665" xr:uid="{1BD6430D-B79C-4189-8565-077E16C94A64}"/>
    <cellStyle name="Comma 2 3 3 2 3 2 3 2 2 2" xfId="7505" xr:uid="{5C470642-3909-4640-8F8D-3B0053211284}"/>
    <cellStyle name="Comma 2 3 3 2 3 2 3 2 2 2 2" xfId="15185" xr:uid="{9FBFD0A5-4F35-49F7-8570-5C5292DBAC8B}"/>
    <cellStyle name="Comma 2 3 3 2 3 2 3 2 2 2 2 2" xfId="30545" xr:uid="{0311E87C-BA14-42F6-8C0C-BE8139BCDCCC}"/>
    <cellStyle name="Comma 2 3 3 2 3 2 3 2 2 2 3" xfId="22865" xr:uid="{99E471E4-8516-44E4-8635-757DCEF4A005}"/>
    <cellStyle name="Comma 2 3 3 2 3 2 3 2 2 3" xfId="11345" xr:uid="{393BA361-20AF-4AE5-BE20-9AA487CDD50A}"/>
    <cellStyle name="Comma 2 3 3 2 3 2 3 2 2 3 2" xfId="26705" xr:uid="{C182941E-C1D9-4420-921C-829316ADB070}"/>
    <cellStyle name="Comma 2 3 3 2 3 2 3 2 2 4" xfId="19025" xr:uid="{DFEBD6F4-0C18-4B80-986F-ECD725670A04}"/>
    <cellStyle name="Comma 2 3 3 2 3 2 3 2 3" xfId="5585" xr:uid="{E4A8EBC2-1D37-4029-BBD2-C1259210AF06}"/>
    <cellStyle name="Comma 2 3 3 2 3 2 3 2 3 2" xfId="13265" xr:uid="{FF306A84-1329-4AC2-890E-2D82C44B26C6}"/>
    <cellStyle name="Comma 2 3 3 2 3 2 3 2 3 2 2" xfId="28625" xr:uid="{C219CF8F-BDB9-4D51-A736-732DDDC78C5D}"/>
    <cellStyle name="Comma 2 3 3 2 3 2 3 2 3 3" xfId="20945" xr:uid="{690E9FC4-26A4-4313-BD3E-037E6026027F}"/>
    <cellStyle name="Comma 2 3 3 2 3 2 3 2 4" xfId="9425" xr:uid="{E2571B79-DD69-49BB-8E20-FD8E3A1E6833}"/>
    <cellStyle name="Comma 2 3 3 2 3 2 3 2 4 2" xfId="24785" xr:uid="{B0E3F998-4BF2-4EE9-8C01-D54379BE2A53}"/>
    <cellStyle name="Comma 2 3 3 2 3 2 3 2 5" xfId="17105" xr:uid="{8FEC696C-005D-4BEE-BC82-605666ABEA6D}"/>
    <cellStyle name="Comma 2 3 3 2 3 2 3 3" xfId="2705" xr:uid="{4592D9A7-A6DD-4452-9AE8-44AF02254DFD}"/>
    <cellStyle name="Comma 2 3 3 2 3 2 3 3 2" xfId="6545" xr:uid="{AB47E35D-59CA-4517-AF96-A00A401DCE1B}"/>
    <cellStyle name="Comma 2 3 3 2 3 2 3 3 2 2" xfId="14225" xr:uid="{E8AF252B-B36A-44CA-9B28-65E5EF1B3FCB}"/>
    <cellStyle name="Comma 2 3 3 2 3 2 3 3 2 2 2" xfId="29585" xr:uid="{0D8E77BA-ECD5-401B-87DC-239554E05719}"/>
    <cellStyle name="Comma 2 3 3 2 3 2 3 3 2 3" xfId="21905" xr:uid="{2D9470DA-146E-41C4-875D-8035296AB538}"/>
    <cellStyle name="Comma 2 3 3 2 3 2 3 3 3" xfId="10385" xr:uid="{F121A956-E097-4D32-ACBF-6975E90BDC5E}"/>
    <cellStyle name="Comma 2 3 3 2 3 2 3 3 3 2" xfId="25745" xr:uid="{333909A1-8F7A-482F-B9BD-7ECD90F3381D}"/>
    <cellStyle name="Comma 2 3 3 2 3 2 3 3 4" xfId="18065" xr:uid="{0075156E-9F04-4FAF-961A-782956F37DF9}"/>
    <cellStyle name="Comma 2 3 3 2 3 2 3 4" xfId="4625" xr:uid="{3B603F1A-D207-459B-B700-79049283A311}"/>
    <cellStyle name="Comma 2 3 3 2 3 2 3 4 2" xfId="12305" xr:uid="{9D969D46-71BB-472E-8825-524682F001A3}"/>
    <cellStyle name="Comma 2 3 3 2 3 2 3 4 2 2" xfId="27665" xr:uid="{CB0A002F-3EA9-4466-9130-C268A1F8600D}"/>
    <cellStyle name="Comma 2 3 3 2 3 2 3 4 3" xfId="19985" xr:uid="{FF0AAB27-6266-4B6F-B6CE-CCE480574F36}"/>
    <cellStyle name="Comma 2 3 3 2 3 2 3 5" xfId="8465" xr:uid="{709F151A-28E0-4FC4-9CF3-A5EA573D68F3}"/>
    <cellStyle name="Comma 2 3 3 2 3 2 3 5 2" xfId="23825" xr:uid="{024C5797-EA09-489F-B3B8-F42E4697CD7E}"/>
    <cellStyle name="Comma 2 3 3 2 3 2 3 6" xfId="16145" xr:uid="{85E60BE3-7FE9-4BA3-A666-A5AA09B40512}"/>
    <cellStyle name="Comma 2 3 3 2 3 2 4" xfId="1265" xr:uid="{D957061A-520C-4740-AD95-308B3CCB04C0}"/>
    <cellStyle name="Comma 2 3 3 2 3 2 4 2" xfId="3185" xr:uid="{8F05CAE5-A800-47F1-8CD3-6DD048825C39}"/>
    <cellStyle name="Comma 2 3 3 2 3 2 4 2 2" xfId="7025" xr:uid="{20145916-57A6-49DF-A719-7C3B6E4412E5}"/>
    <cellStyle name="Comma 2 3 3 2 3 2 4 2 2 2" xfId="14705" xr:uid="{5FBB3DC5-D53C-4854-B5D3-19C92FFCB6AD}"/>
    <cellStyle name="Comma 2 3 3 2 3 2 4 2 2 2 2" xfId="30065" xr:uid="{79706C50-BE58-480F-BD6E-A91DABAD28B3}"/>
    <cellStyle name="Comma 2 3 3 2 3 2 4 2 2 3" xfId="22385" xr:uid="{F3EC3B00-4F39-4DB4-A7CE-D9380B47230F}"/>
    <cellStyle name="Comma 2 3 3 2 3 2 4 2 3" xfId="10865" xr:uid="{A42F4137-C14D-472F-8C60-6ADF39CFEFF4}"/>
    <cellStyle name="Comma 2 3 3 2 3 2 4 2 3 2" xfId="26225" xr:uid="{66E69660-19EA-4572-97D6-1183B026F8BC}"/>
    <cellStyle name="Comma 2 3 3 2 3 2 4 2 4" xfId="18545" xr:uid="{A22151D9-3533-4DB2-8A84-8AD87B258657}"/>
    <cellStyle name="Comma 2 3 3 2 3 2 4 3" xfId="5105" xr:uid="{62B9808E-6415-4ADD-8DB5-EF1417E9E059}"/>
    <cellStyle name="Comma 2 3 3 2 3 2 4 3 2" xfId="12785" xr:uid="{6B1175EA-9D9F-4C23-A73E-64C03ECFFFE0}"/>
    <cellStyle name="Comma 2 3 3 2 3 2 4 3 2 2" xfId="28145" xr:uid="{F57BB785-13C8-406E-AD9A-74D876311EB3}"/>
    <cellStyle name="Comma 2 3 3 2 3 2 4 3 3" xfId="20465" xr:uid="{48678C25-88ED-4A99-9079-3C37A951AB01}"/>
    <cellStyle name="Comma 2 3 3 2 3 2 4 4" xfId="8945" xr:uid="{2CBAC686-565C-4F62-8385-EF86CE5124AD}"/>
    <cellStyle name="Comma 2 3 3 2 3 2 4 4 2" xfId="24305" xr:uid="{6F0FD102-2CC2-4158-AD23-92B90823ECC6}"/>
    <cellStyle name="Comma 2 3 3 2 3 2 4 5" xfId="16625" xr:uid="{433EECBE-BC72-41FD-98F9-32042E1E56F6}"/>
    <cellStyle name="Comma 2 3 3 2 3 2 5" xfId="2225" xr:uid="{0AD70D5A-C090-4F07-8B5E-E70BDE168371}"/>
    <cellStyle name="Comma 2 3 3 2 3 2 5 2" xfId="6065" xr:uid="{33CC62C0-51FB-4B71-BFCA-F7CEB72FDB83}"/>
    <cellStyle name="Comma 2 3 3 2 3 2 5 2 2" xfId="13745" xr:uid="{7724066A-1965-4C09-8458-0E433D9637DA}"/>
    <cellStyle name="Comma 2 3 3 2 3 2 5 2 2 2" xfId="29105" xr:uid="{AB9A5623-B6E3-43D7-BDE4-B1277D9A520E}"/>
    <cellStyle name="Comma 2 3 3 2 3 2 5 2 3" xfId="21425" xr:uid="{B52FBAEA-28DB-442F-9AF7-9B48076A3BD5}"/>
    <cellStyle name="Comma 2 3 3 2 3 2 5 3" xfId="9905" xr:uid="{2A82788E-7AA9-4780-A3D7-21CA956FCC0F}"/>
    <cellStyle name="Comma 2 3 3 2 3 2 5 3 2" xfId="25265" xr:uid="{89346C1A-3CA2-4A6E-A4E7-1EBA9B8F7516}"/>
    <cellStyle name="Comma 2 3 3 2 3 2 5 4" xfId="17585" xr:uid="{94A33CC2-D092-4952-86B8-7E866FC3FFF9}"/>
    <cellStyle name="Comma 2 3 3 2 3 2 6" xfId="4145" xr:uid="{D87BAB4C-CADB-4A7E-8AF9-AAD61B747C81}"/>
    <cellStyle name="Comma 2 3 3 2 3 2 6 2" xfId="11825" xr:uid="{A6C0DDA7-6652-44F9-9D33-17CDA32D3B12}"/>
    <cellStyle name="Comma 2 3 3 2 3 2 6 2 2" xfId="27185" xr:uid="{F376422B-3979-426E-AEB3-399D9305E53D}"/>
    <cellStyle name="Comma 2 3 3 2 3 2 6 3" xfId="19505" xr:uid="{179B444B-99BD-40C6-85D9-8A7369C4F0C5}"/>
    <cellStyle name="Comma 2 3 3 2 3 2 7" xfId="7985" xr:uid="{39D41B5A-7327-4FC8-BA25-5C35B0D67DE0}"/>
    <cellStyle name="Comma 2 3 3 2 3 2 7 2" xfId="23345" xr:uid="{56700B2A-DDFD-4CD5-88C4-052A1E303506}"/>
    <cellStyle name="Comma 2 3 3 2 3 2 8" xfId="15665" xr:uid="{FF66EF8A-62ED-4E5E-B34A-3696CA4F782C}"/>
    <cellStyle name="Comma 2 3 3 2 3 3" xfId="425" xr:uid="{E837914B-7681-414A-B912-542420018226}"/>
    <cellStyle name="Comma 2 3 3 2 3 3 2" xfId="905" xr:uid="{A0E031C9-92A3-4EE2-8156-9D8751C3A7CF}"/>
    <cellStyle name="Comma 2 3 3 2 3 3 2 2" xfId="1865" xr:uid="{5A5174A6-53B4-415F-9360-664A5A50D709}"/>
    <cellStyle name="Comma 2 3 3 2 3 3 2 2 2" xfId="3785" xr:uid="{E5FA0AC9-1DC7-4113-93A7-7403E6807646}"/>
    <cellStyle name="Comma 2 3 3 2 3 3 2 2 2 2" xfId="7625" xr:uid="{C42A01A3-6D22-4469-9C6E-E508848A53D1}"/>
    <cellStyle name="Comma 2 3 3 2 3 3 2 2 2 2 2" xfId="15305" xr:uid="{F2CDEFD5-1F3E-4BC3-8162-FCE45D3D40BC}"/>
    <cellStyle name="Comma 2 3 3 2 3 3 2 2 2 2 2 2" xfId="30665" xr:uid="{2D3FF2C5-71CD-4C6C-9C0D-0FD1F926E75C}"/>
    <cellStyle name="Comma 2 3 3 2 3 3 2 2 2 2 3" xfId="22985" xr:uid="{FC0FEAAB-A9E6-4DB2-9735-3E62C7E0F584}"/>
    <cellStyle name="Comma 2 3 3 2 3 3 2 2 2 3" xfId="11465" xr:uid="{6B570A8E-FBA4-4F5D-8730-1D37C003F5C7}"/>
    <cellStyle name="Comma 2 3 3 2 3 3 2 2 2 3 2" xfId="26825" xr:uid="{5C59A7FB-FC57-4133-AFBD-3657948F4A48}"/>
    <cellStyle name="Comma 2 3 3 2 3 3 2 2 2 4" xfId="19145" xr:uid="{5431C7A6-40E5-4FF4-9D04-685FA097A3DC}"/>
    <cellStyle name="Comma 2 3 3 2 3 3 2 2 3" xfId="5705" xr:uid="{654971EF-33A6-45AB-8E9B-8A4ED229A08F}"/>
    <cellStyle name="Comma 2 3 3 2 3 3 2 2 3 2" xfId="13385" xr:uid="{CAAEB408-B088-465A-B200-4961C286D615}"/>
    <cellStyle name="Comma 2 3 3 2 3 3 2 2 3 2 2" xfId="28745" xr:uid="{4872442E-6153-44E6-8156-7A74F41AFB79}"/>
    <cellStyle name="Comma 2 3 3 2 3 3 2 2 3 3" xfId="21065" xr:uid="{F7B2B175-7953-4DDD-9EE2-01006DB5D1D1}"/>
    <cellStyle name="Comma 2 3 3 2 3 3 2 2 4" xfId="9545" xr:uid="{D9E421C0-50E0-4AD4-9DE2-7599D79F3BB4}"/>
    <cellStyle name="Comma 2 3 3 2 3 3 2 2 4 2" xfId="24905" xr:uid="{FA200E3B-8851-427D-B66C-D820ADE2E683}"/>
    <cellStyle name="Comma 2 3 3 2 3 3 2 2 5" xfId="17225" xr:uid="{3F2AB240-302A-4677-9DE2-79539F4BC230}"/>
    <cellStyle name="Comma 2 3 3 2 3 3 2 3" xfId="2825" xr:uid="{695960A5-337C-4600-AE03-D5A295C06FBE}"/>
    <cellStyle name="Comma 2 3 3 2 3 3 2 3 2" xfId="6665" xr:uid="{0606E61F-2F7E-4293-8E50-E64C65479D1E}"/>
    <cellStyle name="Comma 2 3 3 2 3 3 2 3 2 2" xfId="14345" xr:uid="{70B3C660-D0B2-4869-9AF8-C7F3DB304857}"/>
    <cellStyle name="Comma 2 3 3 2 3 3 2 3 2 2 2" xfId="29705" xr:uid="{6451F75F-D7BF-4915-A1A7-E97163F587B7}"/>
    <cellStyle name="Comma 2 3 3 2 3 3 2 3 2 3" xfId="22025" xr:uid="{9FAFDFB5-9AF8-4AA7-A3DA-6B4ABEB9F7DE}"/>
    <cellStyle name="Comma 2 3 3 2 3 3 2 3 3" xfId="10505" xr:uid="{EAE61E77-E6E0-49ED-BCC2-12D5D54F3E9D}"/>
    <cellStyle name="Comma 2 3 3 2 3 3 2 3 3 2" xfId="25865" xr:uid="{721F99A0-BE4A-48EF-A8AF-BFCA1A2A2CA6}"/>
    <cellStyle name="Comma 2 3 3 2 3 3 2 3 4" xfId="18185" xr:uid="{D02FD797-67B7-4900-A2B7-94572E89DB6E}"/>
    <cellStyle name="Comma 2 3 3 2 3 3 2 4" xfId="4745" xr:uid="{DCDD1A8D-02D6-4FBE-99E6-1CDCBAB64A60}"/>
    <cellStyle name="Comma 2 3 3 2 3 3 2 4 2" xfId="12425" xr:uid="{3CB39B90-7C04-4EF9-BA65-C8764388D2E3}"/>
    <cellStyle name="Comma 2 3 3 2 3 3 2 4 2 2" xfId="27785" xr:uid="{831D4D07-D899-4259-812B-5EC837FF1597}"/>
    <cellStyle name="Comma 2 3 3 2 3 3 2 4 3" xfId="20105" xr:uid="{90FA015E-33BA-4F30-AEF6-B9587EA4D39D}"/>
    <cellStyle name="Comma 2 3 3 2 3 3 2 5" xfId="8585" xr:uid="{CB67A35C-F406-431F-A805-0CB0F96EEEB8}"/>
    <cellStyle name="Comma 2 3 3 2 3 3 2 5 2" xfId="23945" xr:uid="{E482AB5B-8423-4F60-8393-BB749F8E557B}"/>
    <cellStyle name="Comma 2 3 3 2 3 3 2 6" xfId="16265" xr:uid="{6BFAE6D4-1BF6-4F66-B04D-9CEF5E3EFE34}"/>
    <cellStyle name="Comma 2 3 3 2 3 3 3" xfId="1385" xr:uid="{2AE634F2-24CF-4893-9EBC-E6AA3748BEED}"/>
    <cellStyle name="Comma 2 3 3 2 3 3 3 2" xfId="3305" xr:uid="{2AF769B8-4F23-4832-88B3-D1F2DBE5E748}"/>
    <cellStyle name="Comma 2 3 3 2 3 3 3 2 2" xfId="7145" xr:uid="{F24AAC4B-30BF-4D5F-B44D-7BA7BCD0F99B}"/>
    <cellStyle name="Comma 2 3 3 2 3 3 3 2 2 2" xfId="14825" xr:uid="{97DA8900-A358-4A75-A9E1-DA7C84005CAE}"/>
    <cellStyle name="Comma 2 3 3 2 3 3 3 2 2 2 2" xfId="30185" xr:uid="{C53C1B52-2B3B-430B-8D18-B86504EAB77B}"/>
    <cellStyle name="Comma 2 3 3 2 3 3 3 2 2 3" xfId="22505" xr:uid="{99ECBD6B-8603-49BC-9713-D9FAF5440BBF}"/>
    <cellStyle name="Comma 2 3 3 2 3 3 3 2 3" xfId="10985" xr:uid="{A99A8A4F-1CEF-4FAF-8A92-F408D04EC537}"/>
    <cellStyle name="Comma 2 3 3 2 3 3 3 2 3 2" xfId="26345" xr:uid="{4D32F63F-86B5-49D6-A039-A809CFC06D55}"/>
    <cellStyle name="Comma 2 3 3 2 3 3 3 2 4" xfId="18665" xr:uid="{5C0075C5-CA7C-42F0-A55C-F1EBE8BE36D9}"/>
    <cellStyle name="Comma 2 3 3 2 3 3 3 3" xfId="5225" xr:uid="{8CBDB32B-EA51-4781-99EE-7757B0BF5837}"/>
    <cellStyle name="Comma 2 3 3 2 3 3 3 3 2" xfId="12905" xr:uid="{A846A92F-0F92-4615-A2EA-DDAED972F305}"/>
    <cellStyle name="Comma 2 3 3 2 3 3 3 3 2 2" xfId="28265" xr:uid="{E4E4A30B-69A8-4823-81FF-A67296CF7C17}"/>
    <cellStyle name="Comma 2 3 3 2 3 3 3 3 3" xfId="20585" xr:uid="{153663F7-6ADD-4343-BB4F-F8D5822FA3E4}"/>
    <cellStyle name="Comma 2 3 3 2 3 3 3 4" xfId="9065" xr:uid="{DB8F5ABE-9CE0-40D6-821C-5FAF847D96A6}"/>
    <cellStyle name="Comma 2 3 3 2 3 3 3 4 2" xfId="24425" xr:uid="{4C9D955F-D4DC-47AA-B65B-11A6E00DFE63}"/>
    <cellStyle name="Comma 2 3 3 2 3 3 3 5" xfId="16745" xr:uid="{7F061D0B-D13F-4C7E-AB3F-CD380C44057F}"/>
    <cellStyle name="Comma 2 3 3 2 3 3 4" xfId="2345" xr:uid="{A7BEB1B1-EC00-4888-B057-2795E6BD2961}"/>
    <cellStyle name="Comma 2 3 3 2 3 3 4 2" xfId="6185" xr:uid="{80F9F22E-0C13-459C-87F3-83590480FB8C}"/>
    <cellStyle name="Comma 2 3 3 2 3 3 4 2 2" xfId="13865" xr:uid="{4C1AB6B2-FD0B-4F8E-9083-0C0D4BF77C43}"/>
    <cellStyle name="Comma 2 3 3 2 3 3 4 2 2 2" xfId="29225" xr:uid="{7046B178-6239-4D6C-8362-6F95A348C15E}"/>
    <cellStyle name="Comma 2 3 3 2 3 3 4 2 3" xfId="21545" xr:uid="{5E2B2CAB-271A-4FF1-926B-5EF55EB62282}"/>
    <cellStyle name="Comma 2 3 3 2 3 3 4 3" xfId="10025" xr:uid="{2420D0D0-FAF4-459B-BE08-CAB99DF4AD16}"/>
    <cellStyle name="Comma 2 3 3 2 3 3 4 3 2" xfId="25385" xr:uid="{8C77B57F-5277-4F19-BFB2-BED181D2C6E1}"/>
    <cellStyle name="Comma 2 3 3 2 3 3 4 4" xfId="17705" xr:uid="{9EFEB2E8-D146-487D-B5D8-A5904B5C1698}"/>
    <cellStyle name="Comma 2 3 3 2 3 3 5" xfId="4265" xr:uid="{F591A5CA-E76E-4189-BC19-C8FD73B1CA5B}"/>
    <cellStyle name="Comma 2 3 3 2 3 3 5 2" xfId="11945" xr:uid="{086FA744-6910-4EEE-B784-D5DBD2E7FDB3}"/>
    <cellStyle name="Comma 2 3 3 2 3 3 5 2 2" xfId="27305" xr:uid="{EAF75218-C81D-412B-BC29-EE67F106BF5B}"/>
    <cellStyle name="Comma 2 3 3 2 3 3 5 3" xfId="19625" xr:uid="{F5D171E9-39A2-475D-A2FB-44A314E5813D}"/>
    <cellStyle name="Comma 2 3 3 2 3 3 6" xfId="8105" xr:uid="{3D30868D-CDDF-49B2-9635-A787A4420180}"/>
    <cellStyle name="Comma 2 3 3 2 3 3 6 2" xfId="23465" xr:uid="{41A35D3D-8A43-4974-B262-554F20C5AF94}"/>
    <cellStyle name="Comma 2 3 3 2 3 3 7" xfId="15785" xr:uid="{9BB2CAA2-70DC-41C5-912E-BD8D14437DD8}"/>
    <cellStyle name="Comma 2 3 3 2 3 4" xfId="665" xr:uid="{EF01EC37-47C6-4817-9513-D78391F88A9D}"/>
    <cellStyle name="Comma 2 3 3 2 3 4 2" xfId="1625" xr:uid="{E0D6EB7A-2DDA-4A67-8998-4888B5E78176}"/>
    <cellStyle name="Comma 2 3 3 2 3 4 2 2" xfId="3545" xr:uid="{A2594AAA-EA4A-45AC-8DAA-4CD88502C6BB}"/>
    <cellStyle name="Comma 2 3 3 2 3 4 2 2 2" xfId="7385" xr:uid="{2D39326A-F606-4B2C-8B0B-4E5D899EA749}"/>
    <cellStyle name="Comma 2 3 3 2 3 4 2 2 2 2" xfId="15065" xr:uid="{58F0FA41-19CD-4FC2-AF8A-D9A84630F652}"/>
    <cellStyle name="Comma 2 3 3 2 3 4 2 2 2 2 2" xfId="30425" xr:uid="{B98EA35D-6F28-4060-AFCD-CD1755AB4619}"/>
    <cellStyle name="Comma 2 3 3 2 3 4 2 2 2 3" xfId="22745" xr:uid="{E764892E-887D-473D-8D09-A198D77879C8}"/>
    <cellStyle name="Comma 2 3 3 2 3 4 2 2 3" xfId="11225" xr:uid="{F2550488-2F88-4E82-A0FE-79EE8FFB7775}"/>
    <cellStyle name="Comma 2 3 3 2 3 4 2 2 3 2" xfId="26585" xr:uid="{E3FB7759-7452-4314-801D-6C22B3A5DE32}"/>
    <cellStyle name="Comma 2 3 3 2 3 4 2 2 4" xfId="18905" xr:uid="{C35D18F6-1A9F-4C50-9F1C-053958C12EF2}"/>
    <cellStyle name="Comma 2 3 3 2 3 4 2 3" xfId="5465" xr:uid="{B1958830-6D22-41AE-BA73-8FE8CCEDA197}"/>
    <cellStyle name="Comma 2 3 3 2 3 4 2 3 2" xfId="13145" xr:uid="{12134E70-1774-4B52-A2FE-627BFE4EA3F4}"/>
    <cellStyle name="Comma 2 3 3 2 3 4 2 3 2 2" xfId="28505" xr:uid="{68CD8A1A-2297-4B53-B763-D8C0A12A6EB5}"/>
    <cellStyle name="Comma 2 3 3 2 3 4 2 3 3" xfId="20825" xr:uid="{454AFBF9-B32D-465D-8BF2-3DFE41CBD676}"/>
    <cellStyle name="Comma 2 3 3 2 3 4 2 4" xfId="9305" xr:uid="{867D4700-572E-4B2E-B5B5-1B7E083F0F73}"/>
    <cellStyle name="Comma 2 3 3 2 3 4 2 4 2" xfId="24665" xr:uid="{7AC153EF-F465-4604-9C26-AAFD989B3D00}"/>
    <cellStyle name="Comma 2 3 3 2 3 4 2 5" xfId="16985" xr:uid="{15370293-8FF9-46CE-A064-544CA91A254F}"/>
    <cellStyle name="Comma 2 3 3 2 3 4 3" xfId="2585" xr:uid="{17C4144D-617F-4A07-ADEF-166A9EA74A3F}"/>
    <cellStyle name="Comma 2 3 3 2 3 4 3 2" xfId="6425" xr:uid="{16ED7BA1-5BDE-4E78-9567-1251EAA85FD8}"/>
    <cellStyle name="Comma 2 3 3 2 3 4 3 2 2" xfId="14105" xr:uid="{15CE0D73-3045-4CC3-B3F2-EBC4887BCF82}"/>
    <cellStyle name="Comma 2 3 3 2 3 4 3 2 2 2" xfId="29465" xr:uid="{DA52E113-65BE-48E0-911C-B9AA5F1D5576}"/>
    <cellStyle name="Comma 2 3 3 2 3 4 3 2 3" xfId="21785" xr:uid="{5B7B2D90-D4C4-4143-A2F6-EE14DBF3E0CA}"/>
    <cellStyle name="Comma 2 3 3 2 3 4 3 3" xfId="10265" xr:uid="{623BC930-8A94-464F-9415-BA8D8A50CB5A}"/>
    <cellStyle name="Comma 2 3 3 2 3 4 3 3 2" xfId="25625" xr:uid="{37A415B5-13D2-4B67-B62A-5DFF54AA7442}"/>
    <cellStyle name="Comma 2 3 3 2 3 4 3 4" xfId="17945" xr:uid="{EB87091B-48A0-49A2-9B65-C67FA4CA14AF}"/>
    <cellStyle name="Comma 2 3 3 2 3 4 4" xfId="4505" xr:uid="{E4814A06-EB8C-4C08-ACE5-026E9A1F3F72}"/>
    <cellStyle name="Comma 2 3 3 2 3 4 4 2" xfId="12185" xr:uid="{0F2C7425-571B-4264-86A1-BFF691015277}"/>
    <cellStyle name="Comma 2 3 3 2 3 4 4 2 2" xfId="27545" xr:uid="{AA81C3B4-27D1-45CD-8994-94E4A6B47670}"/>
    <cellStyle name="Comma 2 3 3 2 3 4 4 3" xfId="19865" xr:uid="{64F6EF83-0FA7-48D8-85AA-D91EEB079F49}"/>
    <cellStyle name="Comma 2 3 3 2 3 4 5" xfId="8345" xr:uid="{E06DAD19-9AF5-4B9B-82B2-52C6AF82C94C}"/>
    <cellStyle name="Comma 2 3 3 2 3 4 5 2" xfId="23705" xr:uid="{9CF13945-642C-41A7-B7FA-7474D0538FBD}"/>
    <cellStyle name="Comma 2 3 3 2 3 4 6" xfId="16025" xr:uid="{6C486C2A-5C65-4EB2-B072-F3BA1044A4BA}"/>
    <cellStyle name="Comma 2 3 3 2 3 5" xfId="1145" xr:uid="{3C4602D6-DD50-4ED9-AB30-C0865BC195AC}"/>
    <cellStyle name="Comma 2 3 3 2 3 5 2" xfId="3065" xr:uid="{3A52F8B3-B61C-49C4-A5CE-DFC219005D18}"/>
    <cellStyle name="Comma 2 3 3 2 3 5 2 2" xfId="6905" xr:uid="{5270D2E9-C98D-4EB5-9896-C3F7C75E18E1}"/>
    <cellStyle name="Comma 2 3 3 2 3 5 2 2 2" xfId="14585" xr:uid="{13713461-D947-4F30-9F59-173C4312558E}"/>
    <cellStyle name="Comma 2 3 3 2 3 5 2 2 2 2" xfId="29945" xr:uid="{04998A35-D309-4251-9E08-A3B1955BE5FE}"/>
    <cellStyle name="Comma 2 3 3 2 3 5 2 2 3" xfId="22265" xr:uid="{595FA9DF-6BAB-45FB-A1EC-F813F7E2EB26}"/>
    <cellStyle name="Comma 2 3 3 2 3 5 2 3" xfId="10745" xr:uid="{DCB67695-C4B7-4211-8534-5224BE2A45AE}"/>
    <cellStyle name="Comma 2 3 3 2 3 5 2 3 2" xfId="26105" xr:uid="{AD042B06-25E1-44CE-8A06-CA84DD4B4F3B}"/>
    <cellStyle name="Comma 2 3 3 2 3 5 2 4" xfId="18425" xr:uid="{CA7AAF7B-FD75-4A37-A8CA-147F9A96D521}"/>
    <cellStyle name="Comma 2 3 3 2 3 5 3" xfId="4985" xr:uid="{B5D0C387-9292-425D-AED3-67058ADAC10C}"/>
    <cellStyle name="Comma 2 3 3 2 3 5 3 2" xfId="12665" xr:uid="{81AC41C2-2229-4CB6-AB0B-E70FF93E4E37}"/>
    <cellStyle name="Comma 2 3 3 2 3 5 3 2 2" xfId="28025" xr:uid="{F7256922-CDBC-4508-A4C4-606B481C1470}"/>
    <cellStyle name="Comma 2 3 3 2 3 5 3 3" xfId="20345" xr:uid="{301CEBFD-CFDE-4C75-B6C2-734B64500259}"/>
    <cellStyle name="Comma 2 3 3 2 3 5 4" xfId="8825" xr:uid="{E8690AFD-A770-4470-A466-401EBE58C1AE}"/>
    <cellStyle name="Comma 2 3 3 2 3 5 4 2" xfId="24185" xr:uid="{54245B94-1E95-4BF2-8102-B4A94D396B8D}"/>
    <cellStyle name="Comma 2 3 3 2 3 5 5" xfId="16505" xr:uid="{10FBF97C-A1B7-4FC6-BAE6-9B4A19A83417}"/>
    <cellStyle name="Comma 2 3 3 2 3 6" xfId="2105" xr:uid="{173EB6A3-3BBB-4C75-9709-79AE4E71119C}"/>
    <cellStyle name="Comma 2 3 3 2 3 6 2" xfId="5945" xr:uid="{12656E46-642E-43BB-A217-21F1E078FFD5}"/>
    <cellStyle name="Comma 2 3 3 2 3 6 2 2" xfId="13625" xr:uid="{ED25B032-B702-4122-9443-C5A1F54F4C89}"/>
    <cellStyle name="Comma 2 3 3 2 3 6 2 2 2" xfId="28985" xr:uid="{5FCD38FA-2D90-48DE-A932-8E9F49ED8989}"/>
    <cellStyle name="Comma 2 3 3 2 3 6 2 3" xfId="21305" xr:uid="{A05A9A07-9E44-40A4-A1FC-B75460CA973E}"/>
    <cellStyle name="Comma 2 3 3 2 3 6 3" xfId="9785" xr:uid="{53B1E539-6566-4983-98C4-C4ABF3BB33B5}"/>
    <cellStyle name="Comma 2 3 3 2 3 6 3 2" xfId="25145" xr:uid="{EF10BDCB-30E1-4AFD-815D-62B3209BB10C}"/>
    <cellStyle name="Comma 2 3 3 2 3 6 4" xfId="17465" xr:uid="{04A02A2A-66BD-43F0-850D-478B2E03A3FB}"/>
    <cellStyle name="Comma 2 3 3 2 3 7" xfId="4025" xr:uid="{EBDF418D-69C6-430C-A1C8-4D801F5549FA}"/>
    <cellStyle name="Comma 2 3 3 2 3 7 2" xfId="11705" xr:uid="{378E2FAC-2A00-4C46-BDBA-FBC016EFCCE3}"/>
    <cellStyle name="Comma 2 3 3 2 3 7 2 2" xfId="27065" xr:uid="{402C729B-1EA0-46BE-B245-7FEE72074377}"/>
    <cellStyle name="Comma 2 3 3 2 3 7 3" xfId="19385" xr:uid="{4BA244A2-1341-48E7-B190-E52EE104C231}"/>
    <cellStyle name="Comma 2 3 3 2 3 8" xfId="7865" xr:uid="{4ACA1967-0599-4479-AC94-D1D33C23B847}"/>
    <cellStyle name="Comma 2 3 3 2 3 8 2" xfId="23225" xr:uid="{9C646507-12AF-451A-BCBA-62AF45815F2C}"/>
    <cellStyle name="Comma 2 3 3 2 3 9" xfId="15545" xr:uid="{9AB81AF4-2359-4421-A357-DC9FDF36BE46}"/>
    <cellStyle name="Comma 2 3 3 2 4" xfId="245" xr:uid="{EFEF0857-CA8D-4416-AB3C-32CB5E8E1588}"/>
    <cellStyle name="Comma 2 3 3 2 4 2" xfId="485" xr:uid="{98F7B184-7604-44CA-A0A2-6146E8ED6AA6}"/>
    <cellStyle name="Comma 2 3 3 2 4 2 2" xfId="965" xr:uid="{4A5AD050-69C2-4AE2-984F-F87E3A6FDB34}"/>
    <cellStyle name="Comma 2 3 3 2 4 2 2 2" xfId="1925" xr:uid="{2E264A66-7CC9-4FCC-A093-AA72B1395A60}"/>
    <cellStyle name="Comma 2 3 3 2 4 2 2 2 2" xfId="3845" xr:uid="{43DE5219-2D9F-4B0E-B502-EE7E776807A9}"/>
    <cellStyle name="Comma 2 3 3 2 4 2 2 2 2 2" xfId="7685" xr:uid="{E5690AD4-DE64-46FC-9D8C-BDCD7F759CA2}"/>
    <cellStyle name="Comma 2 3 3 2 4 2 2 2 2 2 2" xfId="15365" xr:uid="{FB22BA1F-6B6D-4ABB-81AB-89D4A7D0813D}"/>
    <cellStyle name="Comma 2 3 3 2 4 2 2 2 2 2 2 2" xfId="30725" xr:uid="{A04782D2-CC76-4083-83C6-CC7D66950755}"/>
    <cellStyle name="Comma 2 3 3 2 4 2 2 2 2 2 3" xfId="23045" xr:uid="{54AA1BA2-5691-4EE9-9DBC-5CFE975DC7A3}"/>
    <cellStyle name="Comma 2 3 3 2 4 2 2 2 2 3" xfId="11525" xr:uid="{6661C89E-596D-4A0E-BF2C-4C53836E6F2E}"/>
    <cellStyle name="Comma 2 3 3 2 4 2 2 2 2 3 2" xfId="26885" xr:uid="{59B155B3-8A7A-4887-8EE7-4CDCC394B27C}"/>
    <cellStyle name="Comma 2 3 3 2 4 2 2 2 2 4" xfId="19205" xr:uid="{9BC8A802-9560-424B-965E-E4FBDC8994BF}"/>
    <cellStyle name="Comma 2 3 3 2 4 2 2 2 3" xfId="5765" xr:uid="{55B5A30F-1396-45B1-95E1-1CD142CF3B10}"/>
    <cellStyle name="Comma 2 3 3 2 4 2 2 2 3 2" xfId="13445" xr:uid="{6A6E8C26-E564-40E1-9460-9217A7B72A70}"/>
    <cellStyle name="Comma 2 3 3 2 4 2 2 2 3 2 2" xfId="28805" xr:uid="{B7385C1C-1F03-4251-84FC-8DDF085767C5}"/>
    <cellStyle name="Comma 2 3 3 2 4 2 2 2 3 3" xfId="21125" xr:uid="{BCF69A10-A2C6-4397-9B53-8464A4873194}"/>
    <cellStyle name="Comma 2 3 3 2 4 2 2 2 4" xfId="9605" xr:uid="{DFE3ABC4-7FA7-4CF5-BFE8-3836E491406A}"/>
    <cellStyle name="Comma 2 3 3 2 4 2 2 2 4 2" xfId="24965" xr:uid="{4F191378-1BE4-4AEA-BF6A-D229FCEA3D18}"/>
    <cellStyle name="Comma 2 3 3 2 4 2 2 2 5" xfId="17285" xr:uid="{6E1D1ECC-9200-414F-B751-7A189EAE2ED0}"/>
    <cellStyle name="Comma 2 3 3 2 4 2 2 3" xfId="2885" xr:uid="{56DBCF93-BF9E-4842-87DC-C9A4422E9DC1}"/>
    <cellStyle name="Comma 2 3 3 2 4 2 2 3 2" xfId="6725" xr:uid="{C8D8FD26-76B8-4319-A57C-8CDC83DC007C}"/>
    <cellStyle name="Comma 2 3 3 2 4 2 2 3 2 2" xfId="14405" xr:uid="{5355D36E-52CE-4932-B17C-DBD24CDAEDD2}"/>
    <cellStyle name="Comma 2 3 3 2 4 2 2 3 2 2 2" xfId="29765" xr:uid="{4A6E718E-123D-4037-9D54-8FB91C67F50C}"/>
    <cellStyle name="Comma 2 3 3 2 4 2 2 3 2 3" xfId="22085" xr:uid="{C8654FA2-FEF1-464E-8263-0A4A62B104EB}"/>
    <cellStyle name="Comma 2 3 3 2 4 2 2 3 3" xfId="10565" xr:uid="{64F1EB12-E374-49BB-84B6-72A3C0D101B8}"/>
    <cellStyle name="Comma 2 3 3 2 4 2 2 3 3 2" xfId="25925" xr:uid="{2487C038-C5A6-48AB-9915-D430E1C0EE9A}"/>
    <cellStyle name="Comma 2 3 3 2 4 2 2 3 4" xfId="18245" xr:uid="{5AEEF161-9028-4AB0-B5F8-D79ADFF7FEED}"/>
    <cellStyle name="Comma 2 3 3 2 4 2 2 4" xfId="4805" xr:uid="{8B014FA6-746E-45BE-84DD-396D546EE265}"/>
    <cellStyle name="Comma 2 3 3 2 4 2 2 4 2" xfId="12485" xr:uid="{67152183-2914-48E5-9CF2-764F7144B072}"/>
    <cellStyle name="Comma 2 3 3 2 4 2 2 4 2 2" xfId="27845" xr:uid="{067AB955-A73F-440D-8F40-F10AE9292457}"/>
    <cellStyle name="Comma 2 3 3 2 4 2 2 4 3" xfId="20165" xr:uid="{74A0E10B-2C64-4EA9-9CE2-A23B8BE319DE}"/>
    <cellStyle name="Comma 2 3 3 2 4 2 2 5" xfId="8645" xr:uid="{6DF15C6A-485A-4CAA-958E-DEFF975A4408}"/>
    <cellStyle name="Comma 2 3 3 2 4 2 2 5 2" xfId="24005" xr:uid="{B30A82A2-F147-4BF9-A407-641B186B2536}"/>
    <cellStyle name="Comma 2 3 3 2 4 2 2 6" xfId="16325" xr:uid="{E0B752F0-C324-4B26-8C50-2DF14B302AFC}"/>
    <cellStyle name="Comma 2 3 3 2 4 2 3" xfId="1445" xr:uid="{7858E885-8C71-495D-AEC9-9F32DEF538FB}"/>
    <cellStyle name="Comma 2 3 3 2 4 2 3 2" xfId="3365" xr:uid="{6A0FA046-C0E8-4E05-BC96-714065C7ABAB}"/>
    <cellStyle name="Comma 2 3 3 2 4 2 3 2 2" xfId="7205" xr:uid="{D016B56B-DAC1-478B-B295-40F096F129D3}"/>
    <cellStyle name="Comma 2 3 3 2 4 2 3 2 2 2" xfId="14885" xr:uid="{EEA3B6BB-FD23-45A1-8760-B46A3B5049ED}"/>
    <cellStyle name="Comma 2 3 3 2 4 2 3 2 2 2 2" xfId="30245" xr:uid="{0FC8FF3A-089E-4CE1-9CD1-0E97212A2A7C}"/>
    <cellStyle name="Comma 2 3 3 2 4 2 3 2 2 3" xfId="22565" xr:uid="{B28E0972-6B17-4DCE-A134-9692EACF2F01}"/>
    <cellStyle name="Comma 2 3 3 2 4 2 3 2 3" xfId="11045" xr:uid="{F7B60896-3690-4B92-89A0-945651DC70E7}"/>
    <cellStyle name="Comma 2 3 3 2 4 2 3 2 3 2" xfId="26405" xr:uid="{1B597BD4-F5B7-41C4-8E1C-06306BAA9965}"/>
    <cellStyle name="Comma 2 3 3 2 4 2 3 2 4" xfId="18725" xr:uid="{4538F4BD-47F7-4427-88A7-6589DDC81575}"/>
    <cellStyle name="Comma 2 3 3 2 4 2 3 3" xfId="5285" xr:uid="{7A560241-92AB-4E37-AFBC-5CD63479A4A7}"/>
    <cellStyle name="Comma 2 3 3 2 4 2 3 3 2" xfId="12965" xr:uid="{C775E368-7559-43E3-BB7D-45AA7DEB91C9}"/>
    <cellStyle name="Comma 2 3 3 2 4 2 3 3 2 2" xfId="28325" xr:uid="{5C26313E-1936-46D8-B001-1AE1BB6D1E5B}"/>
    <cellStyle name="Comma 2 3 3 2 4 2 3 3 3" xfId="20645" xr:uid="{E21F73D4-AD4B-4CB1-8AE5-A7B043A7C91C}"/>
    <cellStyle name="Comma 2 3 3 2 4 2 3 4" xfId="9125" xr:uid="{08245279-0FC1-4086-B068-45F807113CC0}"/>
    <cellStyle name="Comma 2 3 3 2 4 2 3 4 2" xfId="24485" xr:uid="{CE55B6E2-126D-402C-9BE7-C5D007240EB4}"/>
    <cellStyle name="Comma 2 3 3 2 4 2 3 5" xfId="16805" xr:uid="{CD0B3301-955B-4E72-B86D-C4739BFD675A}"/>
    <cellStyle name="Comma 2 3 3 2 4 2 4" xfId="2405" xr:uid="{95FD829B-68FB-41E7-B63C-26D464EA1896}"/>
    <cellStyle name="Comma 2 3 3 2 4 2 4 2" xfId="6245" xr:uid="{0A4EC6AB-8777-479B-BF87-30025C3E485A}"/>
    <cellStyle name="Comma 2 3 3 2 4 2 4 2 2" xfId="13925" xr:uid="{103D33CE-63CC-4169-B936-9DE75129597D}"/>
    <cellStyle name="Comma 2 3 3 2 4 2 4 2 2 2" xfId="29285" xr:uid="{6B46EE18-06FD-4A5C-8BEC-A5E981478CB7}"/>
    <cellStyle name="Comma 2 3 3 2 4 2 4 2 3" xfId="21605" xr:uid="{93846763-7B58-4D68-BD06-49D19D56EC0C}"/>
    <cellStyle name="Comma 2 3 3 2 4 2 4 3" xfId="10085" xr:uid="{C77E7B7D-30A8-46D9-9BF7-3E785E98B40B}"/>
    <cellStyle name="Comma 2 3 3 2 4 2 4 3 2" xfId="25445" xr:uid="{4C98DEE6-8241-4305-930A-D26408A3412B}"/>
    <cellStyle name="Comma 2 3 3 2 4 2 4 4" xfId="17765" xr:uid="{C8912264-1091-4E62-8D58-8850271FCD1F}"/>
    <cellStyle name="Comma 2 3 3 2 4 2 5" xfId="4325" xr:uid="{1F407B9A-997F-4A1B-8AFD-1F7E99C9687A}"/>
    <cellStyle name="Comma 2 3 3 2 4 2 5 2" xfId="12005" xr:uid="{ED2292D8-FA7B-4D80-B3DE-2904D5DBBE4F}"/>
    <cellStyle name="Comma 2 3 3 2 4 2 5 2 2" xfId="27365" xr:uid="{CB2EEE0E-173F-41C8-9367-109683361902}"/>
    <cellStyle name="Comma 2 3 3 2 4 2 5 3" xfId="19685" xr:uid="{CB54B766-B94B-4634-B21D-84D1E2B86677}"/>
    <cellStyle name="Comma 2 3 3 2 4 2 6" xfId="8165" xr:uid="{81F538B1-173C-40DD-B2A2-E06A50895A36}"/>
    <cellStyle name="Comma 2 3 3 2 4 2 6 2" xfId="23525" xr:uid="{21B45FA1-8D63-4935-8E79-92B508DEEE25}"/>
    <cellStyle name="Comma 2 3 3 2 4 2 7" xfId="15845" xr:uid="{B2E68B27-2651-4F4D-9B71-8DEC80D3EEBF}"/>
    <cellStyle name="Comma 2 3 3 2 4 3" xfId="725" xr:uid="{5EB045B7-107D-4759-8AB7-0E2903DE333B}"/>
    <cellStyle name="Comma 2 3 3 2 4 3 2" xfId="1685" xr:uid="{547DCE24-1740-4B15-B750-304AF281D3BA}"/>
    <cellStyle name="Comma 2 3 3 2 4 3 2 2" xfId="3605" xr:uid="{317BB4BC-F279-49AC-977C-8EBF4178034D}"/>
    <cellStyle name="Comma 2 3 3 2 4 3 2 2 2" xfId="7445" xr:uid="{5787E1C9-15DD-492A-B97F-E6DBF2B52C1E}"/>
    <cellStyle name="Comma 2 3 3 2 4 3 2 2 2 2" xfId="15125" xr:uid="{29BF0043-6463-45A1-B4F4-2F8AACCE40E1}"/>
    <cellStyle name="Comma 2 3 3 2 4 3 2 2 2 2 2" xfId="30485" xr:uid="{9753E810-2042-4DB7-A155-1F92461B8580}"/>
    <cellStyle name="Comma 2 3 3 2 4 3 2 2 2 3" xfId="22805" xr:uid="{0E290451-E652-4C52-A6D9-A82C4574A572}"/>
    <cellStyle name="Comma 2 3 3 2 4 3 2 2 3" xfId="11285" xr:uid="{30E2C66D-52D4-444D-8B7C-E9738B510571}"/>
    <cellStyle name="Comma 2 3 3 2 4 3 2 2 3 2" xfId="26645" xr:uid="{217FC42A-C70F-45E3-AFCA-13672058A87D}"/>
    <cellStyle name="Comma 2 3 3 2 4 3 2 2 4" xfId="18965" xr:uid="{ECAC8369-98F9-4E76-BDBC-466001EA3D4C}"/>
    <cellStyle name="Comma 2 3 3 2 4 3 2 3" xfId="5525" xr:uid="{844A807B-0B32-4688-9CCC-12B3D23678E5}"/>
    <cellStyle name="Comma 2 3 3 2 4 3 2 3 2" xfId="13205" xr:uid="{94107970-C170-4722-B8B2-07196AC41841}"/>
    <cellStyle name="Comma 2 3 3 2 4 3 2 3 2 2" xfId="28565" xr:uid="{5A39ACF9-9D88-4AC1-8A83-CFC348089913}"/>
    <cellStyle name="Comma 2 3 3 2 4 3 2 3 3" xfId="20885" xr:uid="{7512EFA3-C10C-47EA-B02E-35E6DCFFDC09}"/>
    <cellStyle name="Comma 2 3 3 2 4 3 2 4" xfId="9365" xr:uid="{AD037F7F-4A46-41C8-933B-9B5DF9DA5BB6}"/>
    <cellStyle name="Comma 2 3 3 2 4 3 2 4 2" xfId="24725" xr:uid="{1B58D84D-3D7B-46D5-8AAF-CAD0749EDB38}"/>
    <cellStyle name="Comma 2 3 3 2 4 3 2 5" xfId="17045" xr:uid="{FE0C4F4F-C72C-4416-9171-18815AB51567}"/>
    <cellStyle name="Comma 2 3 3 2 4 3 3" xfId="2645" xr:uid="{14BFC2B3-8529-4245-BCAF-45E16AB0A6E5}"/>
    <cellStyle name="Comma 2 3 3 2 4 3 3 2" xfId="6485" xr:uid="{BA880E93-95AA-4FF1-BA0A-1A08CC4B0B25}"/>
    <cellStyle name="Comma 2 3 3 2 4 3 3 2 2" xfId="14165" xr:uid="{35A3A0E2-E32F-4E85-B080-BB2ECFE6934C}"/>
    <cellStyle name="Comma 2 3 3 2 4 3 3 2 2 2" xfId="29525" xr:uid="{146D2CD0-0C1D-4C9E-8535-292AA6BED582}"/>
    <cellStyle name="Comma 2 3 3 2 4 3 3 2 3" xfId="21845" xr:uid="{E9ED3584-A7D9-4313-AF29-DEB90338F066}"/>
    <cellStyle name="Comma 2 3 3 2 4 3 3 3" xfId="10325" xr:uid="{32186848-5377-4913-A88D-6DE29CAF877F}"/>
    <cellStyle name="Comma 2 3 3 2 4 3 3 3 2" xfId="25685" xr:uid="{9C274EAF-9AFC-42A1-88D5-C17330375A9B}"/>
    <cellStyle name="Comma 2 3 3 2 4 3 3 4" xfId="18005" xr:uid="{85AC8C2F-B77B-45DF-9577-86D95EE7ED02}"/>
    <cellStyle name="Comma 2 3 3 2 4 3 4" xfId="4565" xr:uid="{CEB09A20-448E-496C-9150-A32EB447CF12}"/>
    <cellStyle name="Comma 2 3 3 2 4 3 4 2" xfId="12245" xr:uid="{823777B1-6307-4D16-8216-CB52F31CE8EF}"/>
    <cellStyle name="Comma 2 3 3 2 4 3 4 2 2" xfId="27605" xr:uid="{4532C55E-DD23-4EB8-A346-367496A21D48}"/>
    <cellStyle name="Comma 2 3 3 2 4 3 4 3" xfId="19925" xr:uid="{33BCFDAF-D8A0-43DA-8EA0-CE310236FF96}"/>
    <cellStyle name="Comma 2 3 3 2 4 3 5" xfId="8405" xr:uid="{4B12BE0B-EC21-4908-B7EB-58C2EDC61850}"/>
    <cellStyle name="Comma 2 3 3 2 4 3 5 2" xfId="23765" xr:uid="{EAB6C106-D197-4075-AADB-D714D3320F1D}"/>
    <cellStyle name="Comma 2 3 3 2 4 3 6" xfId="16085" xr:uid="{D9E480B7-CA50-497F-B865-F2F7AC7E597D}"/>
    <cellStyle name="Comma 2 3 3 2 4 4" xfId="1205" xr:uid="{4D39A971-3F54-4210-9989-DE5434F111D6}"/>
    <cellStyle name="Comma 2 3 3 2 4 4 2" xfId="3125" xr:uid="{C5C93C3B-E1BA-4DEA-9252-2E4A5A12A862}"/>
    <cellStyle name="Comma 2 3 3 2 4 4 2 2" xfId="6965" xr:uid="{DB517A53-3FCE-49CE-8D75-0C91A7FB1C03}"/>
    <cellStyle name="Comma 2 3 3 2 4 4 2 2 2" xfId="14645" xr:uid="{7430A049-7338-4664-B049-7A083BFEDE2A}"/>
    <cellStyle name="Comma 2 3 3 2 4 4 2 2 2 2" xfId="30005" xr:uid="{CF8AD458-E806-4E4E-9685-947404FC438D}"/>
    <cellStyle name="Comma 2 3 3 2 4 4 2 2 3" xfId="22325" xr:uid="{8ACA0EF9-8DC7-4A1B-9E11-FC0A56FCA59D}"/>
    <cellStyle name="Comma 2 3 3 2 4 4 2 3" xfId="10805" xr:uid="{27DE47B5-BBFA-49BA-8AD1-D98E1F3925B5}"/>
    <cellStyle name="Comma 2 3 3 2 4 4 2 3 2" xfId="26165" xr:uid="{200A4446-C4FB-4F20-8DCF-19312D90704F}"/>
    <cellStyle name="Comma 2 3 3 2 4 4 2 4" xfId="18485" xr:uid="{C7AE0CA4-0C4C-4A42-83FD-7E69D65504DF}"/>
    <cellStyle name="Comma 2 3 3 2 4 4 3" xfId="5045" xr:uid="{181C62F6-CF9A-498F-80F3-0AF5747C9846}"/>
    <cellStyle name="Comma 2 3 3 2 4 4 3 2" xfId="12725" xr:uid="{9117DFEB-2818-4F45-ACE6-19C53C0B9D7D}"/>
    <cellStyle name="Comma 2 3 3 2 4 4 3 2 2" xfId="28085" xr:uid="{BD34C350-E0ED-41AF-9E63-F9CDCE9721CD}"/>
    <cellStyle name="Comma 2 3 3 2 4 4 3 3" xfId="20405" xr:uid="{D8E8F296-D150-4AC9-A963-C3F634C5B936}"/>
    <cellStyle name="Comma 2 3 3 2 4 4 4" xfId="8885" xr:uid="{EB0FD1CA-9DB4-4DD2-A740-75D46CCC47FF}"/>
    <cellStyle name="Comma 2 3 3 2 4 4 4 2" xfId="24245" xr:uid="{7B6DF2C0-3214-4795-AE61-5D8F72810865}"/>
    <cellStyle name="Comma 2 3 3 2 4 4 5" xfId="16565" xr:uid="{13AF02A9-BAA4-4450-ACAC-6FBF31BE08AE}"/>
    <cellStyle name="Comma 2 3 3 2 4 5" xfId="2165" xr:uid="{8DC549AF-69F8-41F3-8376-B86ABCB09029}"/>
    <cellStyle name="Comma 2 3 3 2 4 5 2" xfId="6005" xr:uid="{B92C98E7-30BD-4AD3-8FEA-C7C136F717A7}"/>
    <cellStyle name="Comma 2 3 3 2 4 5 2 2" xfId="13685" xr:uid="{002CA0C7-1B2C-45BF-8C02-5250FB02318A}"/>
    <cellStyle name="Comma 2 3 3 2 4 5 2 2 2" xfId="29045" xr:uid="{82386371-B890-401A-B6B5-D9CEF4B7E349}"/>
    <cellStyle name="Comma 2 3 3 2 4 5 2 3" xfId="21365" xr:uid="{9FDA3396-81C9-4FF4-9C9E-F6BFEF73FC15}"/>
    <cellStyle name="Comma 2 3 3 2 4 5 3" xfId="9845" xr:uid="{5F8109CF-A9D8-49BE-BEED-30E71049F31A}"/>
    <cellStyle name="Comma 2 3 3 2 4 5 3 2" xfId="25205" xr:uid="{1309A1CF-CFDC-4423-9BC2-631701B59E02}"/>
    <cellStyle name="Comma 2 3 3 2 4 5 4" xfId="17525" xr:uid="{829CD6A0-1B9E-4358-99DC-C3071640C4DA}"/>
    <cellStyle name="Comma 2 3 3 2 4 6" xfId="4085" xr:uid="{DC42E7FE-EAF5-4E1F-A596-52D5148C99A3}"/>
    <cellStyle name="Comma 2 3 3 2 4 6 2" xfId="11765" xr:uid="{D7787EEF-50B7-411F-88CA-B59408E2C16C}"/>
    <cellStyle name="Comma 2 3 3 2 4 6 2 2" xfId="27125" xr:uid="{4B5715ED-FA42-4671-8F6C-FA9AE8F1269B}"/>
    <cellStyle name="Comma 2 3 3 2 4 6 3" xfId="19445" xr:uid="{0C7BDD0F-7AE3-4319-99EA-73908DFD2A57}"/>
    <cellStyle name="Comma 2 3 3 2 4 7" xfId="7925" xr:uid="{92E2BE39-CF54-4006-A25A-EB7C9115CE88}"/>
    <cellStyle name="Comma 2 3 3 2 4 7 2" xfId="23285" xr:uid="{8A24252F-7D67-457B-8F0C-8419A30A6BD8}"/>
    <cellStyle name="Comma 2 3 3 2 4 8" xfId="15605" xr:uid="{2C1A40B9-9583-4F18-83DD-EAAD1FC64E71}"/>
    <cellStyle name="Comma 2 3 3 2 5" xfId="365" xr:uid="{2F4D040A-5D40-4AD4-B1F1-D8D715793BEA}"/>
    <cellStyle name="Comma 2 3 3 2 5 2" xfId="845" xr:uid="{3F07F8DD-4D39-49E0-B014-F70EDB3F6138}"/>
    <cellStyle name="Comma 2 3 3 2 5 2 2" xfId="1805" xr:uid="{D1713C01-C008-4284-A0A1-E39132F2F5B4}"/>
    <cellStyle name="Comma 2 3 3 2 5 2 2 2" xfId="3725" xr:uid="{49DFD414-328B-4875-B977-D5096323F623}"/>
    <cellStyle name="Comma 2 3 3 2 5 2 2 2 2" xfId="7565" xr:uid="{DEA7CB00-231C-43BE-839F-75E95423E214}"/>
    <cellStyle name="Comma 2 3 3 2 5 2 2 2 2 2" xfId="15245" xr:uid="{78EE249C-7585-47D4-9892-B8185E2D2769}"/>
    <cellStyle name="Comma 2 3 3 2 5 2 2 2 2 2 2" xfId="30605" xr:uid="{551EFCDB-7AA2-4940-8D19-9C5396DC2C84}"/>
    <cellStyle name="Comma 2 3 3 2 5 2 2 2 2 3" xfId="22925" xr:uid="{31DA1B2B-D5CE-496C-887A-E951C943AE98}"/>
    <cellStyle name="Comma 2 3 3 2 5 2 2 2 3" xfId="11405" xr:uid="{68E9FF8A-2EA9-4E12-A29B-F7FA5966E713}"/>
    <cellStyle name="Comma 2 3 3 2 5 2 2 2 3 2" xfId="26765" xr:uid="{F70C1EA0-A536-4E46-8AD5-D5EE200FEF79}"/>
    <cellStyle name="Comma 2 3 3 2 5 2 2 2 4" xfId="19085" xr:uid="{83899D9A-68CC-4C74-8A76-4BBBED365045}"/>
    <cellStyle name="Comma 2 3 3 2 5 2 2 3" xfId="5645" xr:uid="{4B350723-3BB1-4D91-96AA-7D42E4C24FAA}"/>
    <cellStyle name="Comma 2 3 3 2 5 2 2 3 2" xfId="13325" xr:uid="{B4D185F2-52FE-44B8-BFA5-EFC28A142DC2}"/>
    <cellStyle name="Comma 2 3 3 2 5 2 2 3 2 2" xfId="28685" xr:uid="{54A923DD-0386-4E3B-9592-7ED56499795A}"/>
    <cellStyle name="Comma 2 3 3 2 5 2 2 3 3" xfId="21005" xr:uid="{D03EA1B8-EA4D-4D2B-9CDE-5D28D5609279}"/>
    <cellStyle name="Comma 2 3 3 2 5 2 2 4" xfId="9485" xr:uid="{1F76CC30-FA87-454C-94AB-C4F74C785CEF}"/>
    <cellStyle name="Comma 2 3 3 2 5 2 2 4 2" xfId="24845" xr:uid="{37460A9D-6BDC-4205-8006-8B67EB0ABA8F}"/>
    <cellStyle name="Comma 2 3 3 2 5 2 2 5" xfId="17165" xr:uid="{2C43D17A-F925-45B8-A6D1-1FC905315E97}"/>
    <cellStyle name="Comma 2 3 3 2 5 2 3" xfId="2765" xr:uid="{BFD3887F-CB02-4E82-B7C7-ADED0D122072}"/>
    <cellStyle name="Comma 2 3 3 2 5 2 3 2" xfId="6605" xr:uid="{7296A394-D9FC-4910-8944-7ABF4FFDBB21}"/>
    <cellStyle name="Comma 2 3 3 2 5 2 3 2 2" xfId="14285" xr:uid="{DC2C5CF9-8B19-4946-8865-A7F3CBCED128}"/>
    <cellStyle name="Comma 2 3 3 2 5 2 3 2 2 2" xfId="29645" xr:uid="{A97043B4-987F-4CAA-A3B4-597EEEC96D56}"/>
    <cellStyle name="Comma 2 3 3 2 5 2 3 2 3" xfId="21965" xr:uid="{3A27E9D7-EFFB-4B40-8929-269DC0B27A13}"/>
    <cellStyle name="Comma 2 3 3 2 5 2 3 3" xfId="10445" xr:uid="{446955B8-06F5-4D3A-9F31-EBFBF4F97843}"/>
    <cellStyle name="Comma 2 3 3 2 5 2 3 3 2" xfId="25805" xr:uid="{2B465FFC-9305-47D1-8F24-39AF1BDD70B9}"/>
    <cellStyle name="Comma 2 3 3 2 5 2 3 4" xfId="18125" xr:uid="{23FAAD66-535E-4DC5-9346-5B8F88EFFB47}"/>
    <cellStyle name="Comma 2 3 3 2 5 2 4" xfId="4685" xr:uid="{C5376D13-93BE-4408-9BB2-0FACD90E3AAF}"/>
    <cellStyle name="Comma 2 3 3 2 5 2 4 2" xfId="12365" xr:uid="{EF000999-FB6C-4944-8472-B49227CCC1F6}"/>
    <cellStyle name="Comma 2 3 3 2 5 2 4 2 2" xfId="27725" xr:uid="{5AFFF60C-082F-4C51-8395-BFBD5BD481D7}"/>
    <cellStyle name="Comma 2 3 3 2 5 2 4 3" xfId="20045" xr:uid="{9E0587B1-9C7E-428B-A200-6014E0B8C195}"/>
    <cellStyle name="Comma 2 3 3 2 5 2 5" xfId="8525" xr:uid="{9E037A22-49F6-41BA-A858-AE248D6FD468}"/>
    <cellStyle name="Comma 2 3 3 2 5 2 5 2" xfId="23885" xr:uid="{9896A4BD-A6B9-46AF-8930-38BF02CA5554}"/>
    <cellStyle name="Comma 2 3 3 2 5 2 6" xfId="16205" xr:uid="{8AFEBDC2-750B-4AB7-B9D5-DE7B3E7FE851}"/>
    <cellStyle name="Comma 2 3 3 2 5 3" xfId="1325" xr:uid="{94C4FF1C-0EA5-45B0-8586-AE633FB188F4}"/>
    <cellStyle name="Comma 2 3 3 2 5 3 2" xfId="3245" xr:uid="{036A49FC-3880-4A74-826F-F898484F9CFC}"/>
    <cellStyle name="Comma 2 3 3 2 5 3 2 2" xfId="7085" xr:uid="{E798CEDF-A2F9-4D79-B5B4-3348178ED7C8}"/>
    <cellStyle name="Comma 2 3 3 2 5 3 2 2 2" xfId="14765" xr:uid="{E67F0A10-A6F3-4460-8F26-48BEB7F21A0A}"/>
    <cellStyle name="Comma 2 3 3 2 5 3 2 2 2 2" xfId="30125" xr:uid="{A25DBD12-519A-4C59-8C41-9EBCCDC625F1}"/>
    <cellStyle name="Comma 2 3 3 2 5 3 2 2 3" xfId="22445" xr:uid="{7AB4750E-CA3E-4917-B61C-8E9CE4CAE523}"/>
    <cellStyle name="Comma 2 3 3 2 5 3 2 3" xfId="10925" xr:uid="{1E41C24E-2E46-4FC2-AF49-0ABC6AAA3FF3}"/>
    <cellStyle name="Comma 2 3 3 2 5 3 2 3 2" xfId="26285" xr:uid="{22AD2174-188C-4221-B484-AA73AF59EDE2}"/>
    <cellStyle name="Comma 2 3 3 2 5 3 2 4" xfId="18605" xr:uid="{6662884B-30A4-44DA-9DF2-AD9F21570B16}"/>
    <cellStyle name="Comma 2 3 3 2 5 3 3" xfId="5165" xr:uid="{59B33BA1-D84C-4D10-8350-D4523D0B4766}"/>
    <cellStyle name="Comma 2 3 3 2 5 3 3 2" xfId="12845" xr:uid="{1A5CBB50-A984-4A4C-8992-23751A0C1D0F}"/>
    <cellStyle name="Comma 2 3 3 2 5 3 3 2 2" xfId="28205" xr:uid="{BB72DAAC-0C8C-4751-A823-EED083C492B7}"/>
    <cellStyle name="Comma 2 3 3 2 5 3 3 3" xfId="20525" xr:uid="{DA3F7B53-0FDC-4BD4-97A1-94F992BFF994}"/>
    <cellStyle name="Comma 2 3 3 2 5 3 4" xfId="9005" xr:uid="{A9A288A1-D006-4A07-9A8F-F1F37130A125}"/>
    <cellStyle name="Comma 2 3 3 2 5 3 4 2" xfId="24365" xr:uid="{59F499DC-00F0-4A15-A446-006F25BF8BD1}"/>
    <cellStyle name="Comma 2 3 3 2 5 3 5" xfId="16685" xr:uid="{8353573E-1E55-4714-A8DE-106B405E895D}"/>
    <cellStyle name="Comma 2 3 3 2 5 4" xfId="2285" xr:uid="{B24AD7DC-68E5-47B8-90F8-93060A442A44}"/>
    <cellStyle name="Comma 2 3 3 2 5 4 2" xfId="6125" xr:uid="{F1805B5A-DB8B-4A0D-AB28-C7A15F49203A}"/>
    <cellStyle name="Comma 2 3 3 2 5 4 2 2" xfId="13805" xr:uid="{8F5BB897-950B-4578-9E76-44E9EB82E19A}"/>
    <cellStyle name="Comma 2 3 3 2 5 4 2 2 2" xfId="29165" xr:uid="{BBC36EC2-DC86-444D-83A7-3E636E59D0A5}"/>
    <cellStyle name="Comma 2 3 3 2 5 4 2 3" xfId="21485" xr:uid="{63C6261A-D199-4F5D-889B-587777546AC9}"/>
    <cellStyle name="Comma 2 3 3 2 5 4 3" xfId="9965" xr:uid="{F73BEC0F-7860-4A3F-B0B4-62213833CD64}"/>
    <cellStyle name="Comma 2 3 3 2 5 4 3 2" xfId="25325" xr:uid="{BE676774-FBB3-4BEF-B5EF-A9AE45843F2E}"/>
    <cellStyle name="Comma 2 3 3 2 5 4 4" xfId="17645" xr:uid="{85F12823-3BE7-4998-89ED-1F5D673275A6}"/>
    <cellStyle name="Comma 2 3 3 2 5 5" xfId="4205" xr:uid="{AA5D526F-BB4A-4DFB-B809-461AD815080A}"/>
    <cellStyle name="Comma 2 3 3 2 5 5 2" xfId="11885" xr:uid="{A2ED7165-E792-43BE-B7D1-C9C33ED709AB}"/>
    <cellStyle name="Comma 2 3 3 2 5 5 2 2" xfId="27245" xr:uid="{8AB501F8-A6DC-4A68-8BA0-10B33FC02616}"/>
    <cellStyle name="Comma 2 3 3 2 5 5 3" xfId="19565" xr:uid="{1D406E14-5C7F-4EEE-880D-F4E5825DCB09}"/>
    <cellStyle name="Comma 2 3 3 2 5 6" xfId="8045" xr:uid="{DA48364F-EBB4-4C1F-92B6-EDF075080F28}"/>
    <cellStyle name="Comma 2 3 3 2 5 6 2" xfId="23405" xr:uid="{38642319-943A-4584-A12A-EE5FB8B4021C}"/>
    <cellStyle name="Comma 2 3 3 2 5 7" xfId="15725" xr:uid="{76D3872F-D58D-4A36-9359-7132912611D7}"/>
    <cellStyle name="Comma 2 3 3 2 6" xfId="605" xr:uid="{D8E53D7A-32AF-4245-94F9-451F439BC3B1}"/>
    <cellStyle name="Comma 2 3 3 2 6 2" xfId="1565" xr:uid="{4E7C48DC-EA2E-43E9-B018-08EA0E35736F}"/>
    <cellStyle name="Comma 2 3 3 2 6 2 2" xfId="3485" xr:uid="{934504DC-8516-40B6-A357-E3E1D66E4C2B}"/>
    <cellStyle name="Comma 2 3 3 2 6 2 2 2" xfId="7325" xr:uid="{4A7C2F41-9415-4297-8DA9-011054A3EAA6}"/>
    <cellStyle name="Comma 2 3 3 2 6 2 2 2 2" xfId="15005" xr:uid="{DF8B6CD6-1BCF-4659-9065-B8F85451CCA5}"/>
    <cellStyle name="Comma 2 3 3 2 6 2 2 2 2 2" xfId="30365" xr:uid="{B859E8A0-AF73-439D-9E3A-DB2B4B4BE015}"/>
    <cellStyle name="Comma 2 3 3 2 6 2 2 2 3" xfId="22685" xr:uid="{968ED479-CD18-4216-B230-D83B86EF38F1}"/>
    <cellStyle name="Comma 2 3 3 2 6 2 2 3" xfId="11165" xr:uid="{A4C6B474-24C0-48B6-8FF0-CC14B4895D9A}"/>
    <cellStyle name="Comma 2 3 3 2 6 2 2 3 2" xfId="26525" xr:uid="{0DA8EFB9-1F86-4E10-ADB1-0BBDC424F383}"/>
    <cellStyle name="Comma 2 3 3 2 6 2 2 4" xfId="18845" xr:uid="{B2964C18-D02A-428B-A402-A8DF2DD988C9}"/>
    <cellStyle name="Comma 2 3 3 2 6 2 3" xfId="5405" xr:uid="{B571A4A2-8DED-4798-9764-2B1B17CA0100}"/>
    <cellStyle name="Comma 2 3 3 2 6 2 3 2" xfId="13085" xr:uid="{57B0F07F-D804-4A9F-8390-01C07A640F05}"/>
    <cellStyle name="Comma 2 3 3 2 6 2 3 2 2" xfId="28445" xr:uid="{971E1A16-76C2-4F5A-9916-583F65D6F607}"/>
    <cellStyle name="Comma 2 3 3 2 6 2 3 3" xfId="20765" xr:uid="{D1D58508-FA7C-440D-817A-DDAE326AC405}"/>
    <cellStyle name="Comma 2 3 3 2 6 2 4" xfId="9245" xr:uid="{74B78B28-62FB-4408-88DB-9465EC6324C0}"/>
    <cellStyle name="Comma 2 3 3 2 6 2 4 2" xfId="24605" xr:uid="{25E384F4-05C2-4A46-8DBF-036BCC76ED11}"/>
    <cellStyle name="Comma 2 3 3 2 6 2 5" xfId="16925" xr:uid="{3D46C44D-3FA1-42E7-8810-54F324DDAC99}"/>
    <cellStyle name="Comma 2 3 3 2 6 3" xfId="2525" xr:uid="{35977BF0-EF80-4568-8443-E06862D59980}"/>
    <cellStyle name="Comma 2 3 3 2 6 3 2" xfId="6365" xr:uid="{E665DA68-BF46-49D1-BD2B-C9DB9C23C78F}"/>
    <cellStyle name="Comma 2 3 3 2 6 3 2 2" xfId="14045" xr:uid="{3EB27CFF-1A09-4DED-B3B3-F97278B8CABB}"/>
    <cellStyle name="Comma 2 3 3 2 6 3 2 2 2" xfId="29405" xr:uid="{A76CE84F-8F6C-4C4F-A832-F6DDEEE2E01E}"/>
    <cellStyle name="Comma 2 3 3 2 6 3 2 3" xfId="21725" xr:uid="{D401B74D-662C-4140-965E-35B9B04724BD}"/>
    <cellStyle name="Comma 2 3 3 2 6 3 3" xfId="10205" xr:uid="{70592A97-30ED-4482-9547-5719362BD85E}"/>
    <cellStyle name="Comma 2 3 3 2 6 3 3 2" xfId="25565" xr:uid="{A29F1BE1-FD79-4D0E-A752-E8D61E45DE87}"/>
    <cellStyle name="Comma 2 3 3 2 6 3 4" xfId="17885" xr:uid="{DB6FA874-9C68-4FDF-998C-7F0EED9DB535}"/>
    <cellStyle name="Comma 2 3 3 2 6 4" xfId="4445" xr:uid="{1FE73D1A-490D-4BED-AA5E-418A6D91A95F}"/>
    <cellStyle name="Comma 2 3 3 2 6 4 2" xfId="12125" xr:uid="{BADA5243-1D8C-432A-A1B4-28844AB3FCB6}"/>
    <cellStyle name="Comma 2 3 3 2 6 4 2 2" xfId="27485" xr:uid="{B19D2BB6-7D9D-4C7A-B537-A0C3F68D6604}"/>
    <cellStyle name="Comma 2 3 3 2 6 4 3" xfId="19805" xr:uid="{1E8FF357-8059-4323-9C35-1FC0A4768E11}"/>
    <cellStyle name="Comma 2 3 3 2 6 5" xfId="8285" xr:uid="{740601A0-283B-4FA8-A221-3D56496F55F3}"/>
    <cellStyle name="Comma 2 3 3 2 6 5 2" xfId="23645" xr:uid="{827348F8-D78B-44FF-B406-756320F6DE19}"/>
    <cellStyle name="Comma 2 3 3 2 6 6" xfId="15965" xr:uid="{61D19A9C-2318-4F48-900C-7F4B9B7E3F63}"/>
    <cellStyle name="Comma 2 3 3 2 7" xfId="1085" xr:uid="{9BE6FD83-3ACA-4872-B5A5-2E1D288607B4}"/>
    <cellStyle name="Comma 2 3 3 2 7 2" xfId="3005" xr:uid="{E95A1F4B-D834-43A4-926E-1F1C5705AAD7}"/>
    <cellStyle name="Comma 2 3 3 2 7 2 2" xfId="6845" xr:uid="{1CB297F2-787C-4019-9222-9BB93D5297DC}"/>
    <cellStyle name="Comma 2 3 3 2 7 2 2 2" xfId="14525" xr:uid="{2781721F-05D7-4C0F-B789-82A0DF72779F}"/>
    <cellStyle name="Comma 2 3 3 2 7 2 2 2 2" xfId="29885" xr:uid="{7AC00121-F18B-4600-805A-7EF79134178F}"/>
    <cellStyle name="Comma 2 3 3 2 7 2 2 3" xfId="22205" xr:uid="{DCA2077C-70AA-4B8F-8845-8F5E794346AD}"/>
    <cellStyle name="Comma 2 3 3 2 7 2 3" xfId="10685" xr:uid="{97B1BF84-F995-4F44-90E6-54DB3E0690D8}"/>
    <cellStyle name="Comma 2 3 3 2 7 2 3 2" xfId="26045" xr:uid="{F33CDB03-C2B4-4229-B7B6-45CAE55E0390}"/>
    <cellStyle name="Comma 2 3 3 2 7 2 4" xfId="18365" xr:uid="{6BA95404-9627-4A93-B3E6-3F330AE605DD}"/>
    <cellStyle name="Comma 2 3 3 2 7 3" xfId="4925" xr:uid="{BF37FDC7-6FB9-45E0-B84D-BDC67DAFAA9C}"/>
    <cellStyle name="Comma 2 3 3 2 7 3 2" xfId="12605" xr:uid="{644213E5-ED3A-4177-BD30-B1C44F5C148E}"/>
    <cellStyle name="Comma 2 3 3 2 7 3 2 2" xfId="27965" xr:uid="{2289A2B1-8F1B-4AE7-8726-5ECC2CC91721}"/>
    <cellStyle name="Comma 2 3 3 2 7 3 3" xfId="20285" xr:uid="{D5F6B493-30F8-4E73-AC8D-1027E6629ECA}"/>
    <cellStyle name="Comma 2 3 3 2 7 4" xfId="8765" xr:uid="{F772B888-6A8F-419B-B5C3-40B2C109403C}"/>
    <cellStyle name="Comma 2 3 3 2 7 4 2" xfId="24125" xr:uid="{720E0ADB-87CC-4360-A449-626D144D9859}"/>
    <cellStyle name="Comma 2 3 3 2 7 5" xfId="16445" xr:uid="{26217EEF-A880-42A7-ABD0-E8673F81ACE6}"/>
    <cellStyle name="Comma 2 3 3 2 8" xfId="2045" xr:uid="{2AF838F0-01F5-4EF3-BE0E-7460A539BB43}"/>
    <cellStyle name="Comma 2 3 3 2 8 2" xfId="5885" xr:uid="{96B9A0AE-F158-45B6-9A9B-C7DCBBB3EF7D}"/>
    <cellStyle name="Comma 2 3 3 2 8 2 2" xfId="13565" xr:uid="{FEFD975F-FFE1-482B-B260-BC8787C131DF}"/>
    <cellStyle name="Comma 2 3 3 2 8 2 2 2" xfId="28925" xr:uid="{FCD4F282-2E6E-417D-BD58-519893A08147}"/>
    <cellStyle name="Comma 2 3 3 2 8 2 3" xfId="21245" xr:uid="{41B06239-8316-4C0F-9848-DF263601CA45}"/>
    <cellStyle name="Comma 2 3 3 2 8 3" xfId="9725" xr:uid="{79EC452C-9757-49EC-A407-A8D4AC9813BB}"/>
    <cellStyle name="Comma 2 3 3 2 8 3 2" xfId="25085" xr:uid="{AF799455-C499-4E40-B634-8AA93DAFCFFF}"/>
    <cellStyle name="Comma 2 3 3 2 8 4" xfId="17405" xr:uid="{59E00FB7-422B-4239-89CB-1CE5CCB2C0C2}"/>
    <cellStyle name="Comma 2 3 3 2 9" xfId="3965" xr:uid="{D08CED09-9689-449E-9362-EF695D42954E}"/>
    <cellStyle name="Comma 2 3 3 2 9 2" xfId="11645" xr:uid="{D6BA7023-FFCD-4AAD-9F3F-5E630B4654AB}"/>
    <cellStyle name="Comma 2 3 3 2 9 2 2" xfId="27005" xr:uid="{5C0F93E5-F5B0-414F-8BAB-DEC1071FAE98}"/>
    <cellStyle name="Comma 2 3 3 2 9 3" xfId="19325" xr:uid="{C9948811-965A-454C-8083-044CAAD158DF}"/>
    <cellStyle name="Comma 2 3 3 3" xfId="140" xr:uid="{CB84725C-14AE-44F0-9D19-1F16A4CA0E36}"/>
    <cellStyle name="Comma 2 3 3 3 10" xfId="15500" xr:uid="{0332A4DF-75E2-492A-8C25-288D9DE44E4C}"/>
    <cellStyle name="Comma 2 3 3 3 2" xfId="200" xr:uid="{A2869EB5-28C0-4AFC-84E7-6E5791B19E75}"/>
    <cellStyle name="Comma 2 3 3 3 2 2" xfId="320" xr:uid="{058B8103-10F0-4948-B27C-95503383EE2A}"/>
    <cellStyle name="Comma 2 3 3 3 2 2 2" xfId="560" xr:uid="{6F9E8084-3315-4ECC-B896-D773ECC2679E}"/>
    <cellStyle name="Comma 2 3 3 3 2 2 2 2" xfId="1040" xr:uid="{5898B47D-A35B-4E77-A60D-1DF4966E22B0}"/>
    <cellStyle name="Comma 2 3 3 3 2 2 2 2 2" xfId="2000" xr:uid="{0FEC768B-E6A0-40B8-829C-D39BE3D63DDD}"/>
    <cellStyle name="Comma 2 3 3 3 2 2 2 2 2 2" xfId="3920" xr:uid="{E26AEF18-F506-4D86-A6D0-BADE7D2201BC}"/>
    <cellStyle name="Comma 2 3 3 3 2 2 2 2 2 2 2" xfId="7760" xr:uid="{35EA9616-4AFE-4422-80C4-7B4910762BC3}"/>
    <cellStyle name="Comma 2 3 3 3 2 2 2 2 2 2 2 2" xfId="15440" xr:uid="{DAAC1050-827E-467A-A997-EF23DC183238}"/>
    <cellStyle name="Comma 2 3 3 3 2 2 2 2 2 2 2 2 2" xfId="30800" xr:uid="{CD3F6CDF-7107-454C-A5A6-372D4AB2E53C}"/>
    <cellStyle name="Comma 2 3 3 3 2 2 2 2 2 2 2 3" xfId="23120" xr:uid="{A83F5F9C-A5EB-4470-B239-A975C88E7B21}"/>
    <cellStyle name="Comma 2 3 3 3 2 2 2 2 2 2 3" xfId="11600" xr:uid="{412E3B45-B78F-40B5-8425-B263CD0DD3B2}"/>
    <cellStyle name="Comma 2 3 3 3 2 2 2 2 2 2 3 2" xfId="26960" xr:uid="{D116664A-683F-484E-9784-FB490415BA65}"/>
    <cellStyle name="Comma 2 3 3 3 2 2 2 2 2 2 4" xfId="19280" xr:uid="{58A26B22-0E0C-44A6-9D5E-BA03437FE46A}"/>
    <cellStyle name="Comma 2 3 3 3 2 2 2 2 2 3" xfId="5840" xr:uid="{AEB57A8A-007A-47F4-B1CC-FB471F814274}"/>
    <cellStyle name="Comma 2 3 3 3 2 2 2 2 2 3 2" xfId="13520" xr:uid="{E36EBF10-B38E-4919-9123-6EBE1B3B6ACC}"/>
    <cellStyle name="Comma 2 3 3 3 2 2 2 2 2 3 2 2" xfId="28880" xr:uid="{E3EB72B9-E309-4166-AC9C-6E7AC70788E9}"/>
    <cellStyle name="Comma 2 3 3 3 2 2 2 2 2 3 3" xfId="21200" xr:uid="{58109735-ED2F-476F-BBAA-9FA37FBE6BDC}"/>
    <cellStyle name="Comma 2 3 3 3 2 2 2 2 2 4" xfId="9680" xr:uid="{D2DB2937-F39C-4307-AF07-2D0092CF50DF}"/>
    <cellStyle name="Comma 2 3 3 3 2 2 2 2 2 4 2" xfId="25040" xr:uid="{FE01C9A6-E61C-46C4-94A9-35EEECC469F1}"/>
    <cellStyle name="Comma 2 3 3 3 2 2 2 2 2 5" xfId="17360" xr:uid="{F4D5EED3-D9C9-4E7F-AEC4-0A347EE1ECB9}"/>
    <cellStyle name="Comma 2 3 3 3 2 2 2 2 3" xfId="2960" xr:uid="{84B5DFC4-68DA-40B0-95AC-303EA33DA265}"/>
    <cellStyle name="Comma 2 3 3 3 2 2 2 2 3 2" xfId="6800" xr:uid="{44F686A0-2478-48B3-A029-1172ACCD88FB}"/>
    <cellStyle name="Comma 2 3 3 3 2 2 2 2 3 2 2" xfId="14480" xr:uid="{AFA117BA-77CB-4FDB-A1BD-ED2C9D7D600F}"/>
    <cellStyle name="Comma 2 3 3 3 2 2 2 2 3 2 2 2" xfId="29840" xr:uid="{53B1ADA3-FC8E-4CC8-9707-7A5E4C6A3206}"/>
    <cellStyle name="Comma 2 3 3 3 2 2 2 2 3 2 3" xfId="22160" xr:uid="{11279718-BFE6-40B7-A2CD-89FD86E361E4}"/>
    <cellStyle name="Comma 2 3 3 3 2 2 2 2 3 3" xfId="10640" xr:uid="{9B20EBB5-4E33-4BFC-BADF-BD5F74EC0644}"/>
    <cellStyle name="Comma 2 3 3 3 2 2 2 2 3 3 2" xfId="26000" xr:uid="{DFAB3CA2-1057-4AC2-A296-11F1E34D2851}"/>
    <cellStyle name="Comma 2 3 3 3 2 2 2 2 3 4" xfId="18320" xr:uid="{32CE862E-D8E5-41C2-89F7-876925414190}"/>
    <cellStyle name="Comma 2 3 3 3 2 2 2 2 4" xfId="4880" xr:uid="{EF09E500-D438-4FFA-B08D-BC0C22774E71}"/>
    <cellStyle name="Comma 2 3 3 3 2 2 2 2 4 2" xfId="12560" xr:uid="{0BF56773-05A5-41DE-B02F-7E5E768AA19B}"/>
    <cellStyle name="Comma 2 3 3 3 2 2 2 2 4 2 2" xfId="27920" xr:uid="{E9A00480-9546-40D6-A798-89E2316CAB47}"/>
    <cellStyle name="Comma 2 3 3 3 2 2 2 2 4 3" xfId="20240" xr:uid="{E96651E0-8CEF-4A17-93C0-363640FE7CAB}"/>
    <cellStyle name="Comma 2 3 3 3 2 2 2 2 5" xfId="8720" xr:uid="{2957A1A5-7C6E-40D5-8FE1-21E716B24F25}"/>
    <cellStyle name="Comma 2 3 3 3 2 2 2 2 5 2" xfId="24080" xr:uid="{E50C11A9-6B5F-4F3F-B92C-B7558076DFBB}"/>
    <cellStyle name="Comma 2 3 3 3 2 2 2 2 6" xfId="16400" xr:uid="{C2FB19C0-7C44-4591-B29B-323A7692A995}"/>
    <cellStyle name="Comma 2 3 3 3 2 2 2 3" xfId="1520" xr:uid="{EAD4F64A-242E-4D3D-B61E-975D13DDBC5F}"/>
    <cellStyle name="Comma 2 3 3 3 2 2 2 3 2" xfId="3440" xr:uid="{517A165F-8CAF-46E0-A395-431558DFE97C}"/>
    <cellStyle name="Comma 2 3 3 3 2 2 2 3 2 2" xfId="7280" xr:uid="{E3DCA6E3-A525-47FD-85D2-1C39300EC520}"/>
    <cellStyle name="Comma 2 3 3 3 2 2 2 3 2 2 2" xfId="14960" xr:uid="{E10044F4-A800-4D21-BC56-E93A303FE52B}"/>
    <cellStyle name="Comma 2 3 3 3 2 2 2 3 2 2 2 2" xfId="30320" xr:uid="{CAA6EE5A-058C-4D37-9887-1D57A5D3109E}"/>
    <cellStyle name="Comma 2 3 3 3 2 2 2 3 2 2 3" xfId="22640" xr:uid="{7742D3DC-CAED-415C-90E0-165B64FFF247}"/>
    <cellStyle name="Comma 2 3 3 3 2 2 2 3 2 3" xfId="11120" xr:uid="{42AD1990-8CFD-4D9A-9B9E-03B068A38C2C}"/>
    <cellStyle name="Comma 2 3 3 3 2 2 2 3 2 3 2" xfId="26480" xr:uid="{A54B698B-7D4B-4694-B00B-017F9F5478F9}"/>
    <cellStyle name="Comma 2 3 3 3 2 2 2 3 2 4" xfId="18800" xr:uid="{C49AED5D-F30B-4E4B-9C52-928456E1D850}"/>
    <cellStyle name="Comma 2 3 3 3 2 2 2 3 3" xfId="5360" xr:uid="{10FD1321-4D3A-49DF-9493-CFDD5B7583DD}"/>
    <cellStyle name="Comma 2 3 3 3 2 2 2 3 3 2" xfId="13040" xr:uid="{2CC95D39-41C6-4E19-993B-08D11F0E3552}"/>
    <cellStyle name="Comma 2 3 3 3 2 2 2 3 3 2 2" xfId="28400" xr:uid="{7784A0B6-A473-4A1E-A02D-74A9F761AE45}"/>
    <cellStyle name="Comma 2 3 3 3 2 2 2 3 3 3" xfId="20720" xr:uid="{856CBA87-9EBB-41E0-979B-5F04070B710D}"/>
    <cellStyle name="Comma 2 3 3 3 2 2 2 3 4" xfId="9200" xr:uid="{D6917753-C952-466E-B718-642466C96DD3}"/>
    <cellStyle name="Comma 2 3 3 3 2 2 2 3 4 2" xfId="24560" xr:uid="{09A680ED-EE15-442D-9018-7A5309193C63}"/>
    <cellStyle name="Comma 2 3 3 3 2 2 2 3 5" xfId="16880" xr:uid="{6D4CEB0A-2C8A-4AE8-94DF-7F3FD2EEEBA3}"/>
    <cellStyle name="Comma 2 3 3 3 2 2 2 4" xfId="2480" xr:uid="{7AB0E7BD-3D81-44F0-8D0A-DC03F9532298}"/>
    <cellStyle name="Comma 2 3 3 3 2 2 2 4 2" xfId="6320" xr:uid="{B2860582-CB4C-4813-B7F8-480EDE0AADB4}"/>
    <cellStyle name="Comma 2 3 3 3 2 2 2 4 2 2" xfId="14000" xr:uid="{B85F76A4-980D-4AEB-8B95-09341314427F}"/>
    <cellStyle name="Comma 2 3 3 3 2 2 2 4 2 2 2" xfId="29360" xr:uid="{1F8F0C02-74C3-4A07-8545-CD85AA00B3B7}"/>
    <cellStyle name="Comma 2 3 3 3 2 2 2 4 2 3" xfId="21680" xr:uid="{C3AEFFA2-BA3B-475E-A95E-5EC56341A312}"/>
    <cellStyle name="Comma 2 3 3 3 2 2 2 4 3" xfId="10160" xr:uid="{437A5DBA-CE94-4E51-A292-AA628B74F855}"/>
    <cellStyle name="Comma 2 3 3 3 2 2 2 4 3 2" xfId="25520" xr:uid="{80004EC6-9E71-40D5-8BD3-009234D8BB68}"/>
    <cellStyle name="Comma 2 3 3 3 2 2 2 4 4" xfId="17840" xr:uid="{E601E07C-D3FE-49AF-8015-4C2A2DE80EF9}"/>
    <cellStyle name="Comma 2 3 3 3 2 2 2 5" xfId="4400" xr:uid="{D743FF04-F9E8-4B6E-9093-DE0AB9C397E3}"/>
    <cellStyle name="Comma 2 3 3 3 2 2 2 5 2" xfId="12080" xr:uid="{1CDA4FA1-A5A3-4F56-A2AF-76E637458EB5}"/>
    <cellStyle name="Comma 2 3 3 3 2 2 2 5 2 2" xfId="27440" xr:uid="{03FBEFE4-2E4A-4CC8-B3FD-EDCCC7196187}"/>
    <cellStyle name="Comma 2 3 3 3 2 2 2 5 3" xfId="19760" xr:uid="{35CDD75B-B781-4314-B045-8AD0D5C542F2}"/>
    <cellStyle name="Comma 2 3 3 3 2 2 2 6" xfId="8240" xr:uid="{E1A3ADAF-76BC-4164-9936-ABFFA93FC9FB}"/>
    <cellStyle name="Comma 2 3 3 3 2 2 2 6 2" xfId="23600" xr:uid="{B82C087A-BAD7-4DFC-A713-22CA457E2F0F}"/>
    <cellStyle name="Comma 2 3 3 3 2 2 2 7" xfId="15920" xr:uid="{4EA77080-7C0B-4F64-9DF3-697086CD51D9}"/>
    <cellStyle name="Comma 2 3 3 3 2 2 3" xfId="800" xr:uid="{3E115F68-CB2E-4449-9194-0FFDEA8846D4}"/>
    <cellStyle name="Comma 2 3 3 3 2 2 3 2" xfId="1760" xr:uid="{58AD83BD-C959-40CC-9B2A-72ED5F10EAD3}"/>
    <cellStyle name="Comma 2 3 3 3 2 2 3 2 2" xfId="3680" xr:uid="{AEB0639F-7963-45AE-8903-E75EC448B717}"/>
    <cellStyle name="Comma 2 3 3 3 2 2 3 2 2 2" xfId="7520" xr:uid="{0CCD2DDB-1439-4116-BD1E-17B728DE6815}"/>
    <cellStyle name="Comma 2 3 3 3 2 2 3 2 2 2 2" xfId="15200" xr:uid="{31EA890D-7D5A-4A1E-9792-F7E58A59B99B}"/>
    <cellStyle name="Comma 2 3 3 3 2 2 3 2 2 2 2 2" xfId="30560" xr:uid="{9B8FE434-B765-4BC3-82F8-6C2F6EA35459}"/>
    <cellStyle name="Comma 2 3 3 3 2 2 3 2 2 2 3" xfId="22880" xr:uid="{CA1073D4-D63F-4BE7-B2D2-0E97902F31CB}"/>
    <cellStyle name="Comma 2 3 3 3 2 2 3 2 2 3" xfId="11360" xr:uid="{B4A3BE4D-121A-4733-A931-B1F8FC20EB0E}"/>
    <cellStyle name="Comma 2 3 3 3 2 2 3 2 2 3 2" xfId="26720" xr:uid="{78BEB402-B442-4983-80E3-E27C0AF697A5}"/>
    <cellStyle name="Comma 2 3 3 3 2 2 3 2 2 4" xfId="19040" xr:uid="{A7D64FA9-A7B8-4110-ABE1-FF1D037AF738}"/>
    <cellStyle name="Comma 2 3 3 3 2 2 3 2 3" xfId="5600" xr:uid="{81C849BC-3AC6-4352-81FA-D237CC76F772}"/>
    <cellStyle name="Comma 2 3 3 3 2 2 3 2 3 2" xfId="13280" xr:uid="{A6950550-D5BD-4561-B84B-41987EF651AB}"/>
    <cellStyle name="Comma 2 3 3 3 2 2 3 2 3 2 2" xfId="28640" xr:uid="{31D3690A-99B6-4CE9-998E-3C0DB47927FE}"/>
    <cellStyle name="Comma 2 3 3 3 2 2 3 2 3 3" xfId="20960" xr:uid="{A57CAD65-569C-4BA3-8CD3-66E28ED41192}"/>
    <cellStyle name="Comma 2 3 3 3 2 2 3 2 4" xfId="9440" xr:uid="{4878D3DE-5600-4FB4-B0DA-9702202D99B0}"/>
    <cellStyle name="Comma 2 3 3 3 2 2 3 2 4 2" xfId="24800" xr:uid="{8156D7FA-B8B7-4CD2-B1B3-667DE4C816AB}"/>
    <cellStyle name="Comma 2 3 3 3 2 2 3 2 5" xfId="17120" xr:uid="{202DF63D-B2F0-4CE0-B6F2-5B76DE4422F3}"/>
    <cellStyle name="Comma 2 3 3 3 2 2 3 3" xfId="2720" xr:uid="{9F9C2E08-AAE8-4B5D-A506-9BDF2A19799B}"/>
    <cellStyle name="Comma 2 3 3 3 2 2 3 3 2" xfId="6560" xr:uid="{B6837159-FA22-44B0-8064-B2CA7EF72D46}"/>
    <cellStyle name="Comma 2 3 3 3 2 2 3 3 2 2" xfId="14240" xr:uid="{00C27B3F-9AD2-4F77-8FB0-26AFA1D6917F}"/>
    <cellStyle name="Comma 2 3 3 3 2 2 3 3 2 2 2" xfId="29600" xr:uid="{3805BE3E-2FC6-4BE7-BCA8-9DDF18ABD04D}"/>
    <cellStyle name="Comma 2 3 3 3 2 2 3 3 2 3" xfId="21920" xr:uid="{11E6DCFD-2AF5-4605-A0E7-31F505180235}"/>
    <cellStyle name="Comma 2 3 3 3 2 2 3 3 3" xfId="10400" xr:uid="{024171B1-F651-4CA1-A20E-471B46D4B532}"/>
    <cellStyle name="Comma 2 3 3 3 2 2 3 3 3 2" xfId="25760" xr:uid="{BF05DB31-3429-477A-B57E-6B1482653701}"/>
    <cellStyle name="Comma 2 3 3 3 2 2 3 3 4" xfId="18080" xr:uid="{874A9B7B-1461-4AB6-966B-95C794D12581}"/>
    <cellStyle name="Comma 2 3 3 3 2 2 3 4" xfId="4640" xr:uid="{0B308192-4B55-4EDD-9666-2CF9FCB57AD3}"/>
    <cellStyle name="Comma 2 3 3 3 2 2 3 4 2" xfId="12320" xr:uid="{7D3A1B1B-C45E-4C78-B3E9-2CA2005C537C}"/>
    <cellStyle name="Comma 2 3 3 3 2 2 3 4 2 2" xfId="27680" xr:uid="{691AC9C6-DF81-4DF2-B581-305D422686E7}"/>
    <cellStyle name="Comma 2 3 3 3 2 2 3 4 3" xfId="20000" xr:uid="{FEB83D9E-75DC-4718-8AA7-B6610ED1DC5C}"/>
    <cellStyle name="Comma 2 3 3 3 2 2 3 5" xfId="8480" xr:uid="{1337CCF3-4827-485B-AF97-2201DC4E9B4F}"/>
    <cellStyle name="Comma 2 3 3 3 2 2 3 5 2" xfId="23840" xr:uid="{401B8299-4663-4D29-80C6-99746DF9DADF}"/>
    <cellStyle name="Comma 2 3 3 3 2 2 3 6" xfId="16160" xr:uid="{7FFA9C36-5277-470F-9865-968A5B5D3185}"/>
    <cellStyle name="Comma 2 3 3 3 2 2 4" xfId="1280" xr:uid="{4D446545-BAB8-4CA9-9762-A3CDA6C472EC}"/>
    <cellStyle name="Comma 2 3 3 3 2 2 4 2" xfId="3200" xr:uid="{8131D98C-5CDC-4C6D-8DF5-FAE70E8C8321}"/>
    <cellStyle name="Comma 2 3 3 3 2 2 4 2 2" xfId="7040" xr:uid="{2A62C512-6460-4A63-9BBF-8DF14EB21283}"/>
    <cellStyle name="Comma 2 3 3 3 2 2 4 2 2 2" xfId="14720" xr:uid="{D3089722-A491-4124-A93B-17A156B8CEEF}"/>
    <cellStyle name="Comma 2 3 3 3 2 2 4 2 2 2 2" xfId="30080" xr:uid="{528DABB4-A82B-42EC-8F85-35C8A24AB3E9}"/>
    <cellStyle name="Comma 2 3 3 3 2 2 4 2 2 3" xfId="22400" xr:uid="{F8CB151D-3DF7-4672-8D7E-9FDE05045987}"/>
    <cellStyle name="Comma 2 3 3 3 2 2 4 2 3" xfId="10880" xr:uid="{692BB272-3A58-487F-B050-1011B291B8C6}"/>
    <cellStyle name="Comma 2 3 3 3 2 2 4 2 3 2" xfId="26240" xr:uid="{E669BFE7-1E70-4870-BA37-66E70E7C500D}"/>
    <cellStyle name="Comma 2 3 3 3 2 2 4 2 4" xfId="18560" xr:uid="{808274E5-DC2A-4BB6-AEBC-4EE7C22115AB}"/>
    <cellStyle name="Comma 2 3 3 3 2 2 4 3" xfId="5120" xr:uid="{3D93D0DE-B8F9-4B32-B142-6B747210AFC5}"/>
    <cellStyle name="Comma 2 3 3 3 2 2 4 3 2" xfId="12800" xr:uid="{FFC4C407-05E7-43FE-86F3-41080999C822}"/>
    <cellStyle name="Comma 2 3 3 3 2 2 4 3 2 2" xfId="28160" xr:uid="{89983AD4-F2A8-4045-9574-03799E473E01}"/>
    <cellStyle name="Comma 2 3 3 3 2 2 4 3 3" xfId="20480" xr:uid="{3DA8CD0D-2B7A-4C28-8F4F-73D53A658FCC}"/>
    <cellStyle name="Comma 2 3 3 3 2 2 4 4" xfId="8960" xr:uid="{3FFB7CE1-CF23-485B-A84B-F9CCF03972D8}"/>
    <cellStyle name="Comma 2 3 3 3 2 2 4 4 2" xfId="24320" xr:uid="{CF5B062A-1D6B-4FC5-8FD0-528930896B55}"/>
    <cellStyle name="Comma 2 3 3 3 2 2 4 5" xfId="16640" xr:uid="{F5A21244-946D-42FF-9737-8F25EE55830E}"/>
    <cellStyle name="Comma 2 3 3 3 2 2 5" xfId="2240" xr:uid="{F203772F-C41B-4032-8A25-032D4E8D0EFC}"/>
    <cellStyle name="Comma 2 3 3 3 2 2 5 2" xfId="6080" xr:uid="{AD5711D7-A515-42AC-9A15-B18820955835}"/>
    <cellStyle name="Comma 2 3 3 3 2 2 5 2 2" xfId="13760" xr:uid="{6EB00286-44B0-4DDA-A93A-09A19056578A}"/>
    <cellStyle name="Comma 2 3 3 3 2 2 5 2 2 2" xfId="29120" xr:uid="{FCF7AFB2-48C1-49E5-AFBC-170543C5ED9F}"/>
    <cellStyle name="Comma 2 3 3 3 2 2 5 2 3" xfId="21440" xr:uid="{03D79240-D2E8-4F7C-ABD2-EC40A0C85DCD}"/>
    <cellStyle name="Comma 2 3 3 3 2 2 5 3" xfId="9920" xr:uid="{006D0776-3739-4710-9379-44BB57E2EA05}"/>
    <cellStyle name="Comma 2 3 3 3 2 2 5 3 2" xfId="25280" xr:uid="{37B999D9-CEEA-4B69-81FD-1157E1A459BF}"/>
    <cellStyle name="Comma 2 3 3 3 2 2 5 4" xfId="17600" xr:uid="{9771A1F5-E5A0-4554-B152-0D3DDA0265C0}"/>
    <cellStyle name="Comma 2 3 3 3 2 2 6" xfId="4160" xr:uid="{704F7F26-78D1-41B4-9EA4-84C677348F39}"/>
    <cellStyle name="Comma 2 3 3 3 2 2 6 2" xfId="11840" xr:uid="{DFDA2189-98DE-42BB-965E-3184324A54CC}"/>
    <cellStyle name="Comma 2 3 3 3 2 2 6 2 2" xfId="27200" xr:uid="{B3E8677E-0D45-4F26-87EB-BF42E3598C3E}"/>
    <cellStyle name="Comma 2 3 3 3 2 2 6 3" xfId="19520" xr:uid="{0167543B-176B-48D6-8972-BE7EDB07EE15}"/>
    <cellStyle name="Comma 2 3 3 3 2 2 7" xfId="8000" xr:uid="{B12E23C9-26C2-4A63-A7F3-244D5D9A3A1D}"/>
    <cellStyle name="Comma 2 3 3 3 2 2 7 2" xfId="23360" xr:uid="{F856C0BD-CDD5-4B58-AE40-68C0CEF8C37E}"/>
    <cellStyle name="Comma 2 3 3 3 2 2 8" xfId="15680" xr:uid="{62B99CA2-4266-40CD-87E5-90DC86A5E939}"/>
    <cellStyle name="Comma 2 3 3 3 2 3" xfId="440" xr:uid="{3491F42E-AAB1-4CD1-9813-5791FFD93B64}"/>
    <cellStyle name="Comma 2 3 3 3 2 3 2" xfId="920" xr:uid="{B4BFBB44-DCAC-4F5E-8D06-CD9BB2E5A620}"/>
    <cellStyle name="Comma 2 3 3 3 2 3 2 2" xfId="1880" xr:uid="{6B69596E-3DD2-4D23-AA3C-C30AE4CA618D}"/>
    <cellStyle name="Comma 2 3 3 3 2 3 2 2 2" xfId="3800" xr:uid="{87C1F821-E9E8-4603-B64F-BD02FDB6D4F3}"/>
    <cellStyle name="Comma 2 3 3 3 2 3 2 2 2 2" xfId="7640" xr:uid="{C286693B-AE37-486A-83FA-1690965AB08A}"/>
    <cellStyle name="Comma 2 3 3 3 2 3 2 2 2 2 2" xfId="15320" xr:uid="{F9952B09-F0AA-4DAF-AEE1-1375310A5FBF}"/>
    <cellStyle name="Comma 2 3 3 3 2 3 2 2 2 2 2 2" xfId="30680" xr:uid="{FC2DA8A6-491A-48B3-80C2-F08EAB8330D3}"/>
    <cellStyle name="Comma 2 3 3 3 2 3 2 2 2 2 3" xfId="23000" xr:uid="{658924C2-2F16-449D-B6D6-8263FF34001B}"/>
    <cellStyle name="Comma 2 3 3 3 2 3 2 2 2 3" xfId="11480" xr:uid="{0CDACFF1-0E6F-4985-8352-EBC764CCF1B0}"/>
    <cellStyle name="Comma 2 3 3 3 2 3 2 2 2 3 2" xfId="26840" xr:uid="{E88512BF-27F1-495D-AB9A-D02A6EC77536}"/>
    <cellStyle name="Comma 2 3 3 3 2 3 2 2 2 4" xfId="19160" xr:uid="{45A8EDD8-6222-4AE5-9AAD-00EBC7738E25}"/>
    <cellStyle name="Comma 2 3 3 3 2 3 2 2 3" xfId="5720" xr:uid="{8BC370B6-9008-487D-9FD5-2B3E57B6DF1F}"/>
    <cellStyle name="Comma 2 3 3 3 2 3 2 2 3 2" xfId="13400" xr:uid="{9DFB3F60-D38C-42A8-9389-18DB53BA6FD1}"/>
    <cellStyle name="Comma 2 3 3 3 2 3 2 2 3 2 2" xfId="28760" xr:uid="{C9AA986D-EB5D-4FAD-924E-C570B2266EA4}"/>
    <cellStyle name="Comma 2 3 3 3 2 3 2 2 3 3" xfId="21080" xr:uid="{FFF4F632-F989-40DE-B1D7-397AA525C70C}"/>
    <cellStyle name="Comma 2 3 3 3 2 3 2 2 4" xfId="9560" xr:uid="{F276724A-C2CC-44A8-BF2B-47369D84D008}"/>
    <cellStyle name="Comma 2 3 3 3 2 3 2 2 4 2" xfId="24920" xr:uid="{DA9B7BCC-BB8C-4EC5-A596-CF48B2D237F3}"/>
    <cellStyle name="Comma 2 3 3 3 2 3 2 2 5" xfId="17240" xr:uid="{391906BA-BD04-49DA-B59D-4D2FCDDADC55}"/>
    <cellStyle name="Comma 2 3 3 3 2 3 2 3" xfId="2840" xr:uid="{D4ED5008-B665-41E4-B042-AA22CA90BC92}"/>
    <cellStyle name="Comma 2 3 3 3 2 3 2 3 2" xfId="6680" xr:uid="{5E2B66D1-1AA4-4CB9-AB7A-1395AA4AF57A}"/>
    <cellStyle name="Comma 2 3 3 3 2 3 2 3 2 2" xfId="14360" xr:uid="{BB332FEC-F138-442C-8C07-5A1213DE8AD2}"/>
    <cellStyle name="Comma 2 3 3 3 2 3 2 3 2 2 2" xfId="29720" xr:uid="{E282FA7B-DDEB-4336-B2FA-E28C5D7D4C81}"/>
    <cellStyle name="Comma 2 3 3 3 2 3 2 3 2 3" xfId="22040" xr:uid="{82889563-788B-4A11-AA5E-4B63AAF86B4D}"/>
    <cellStyle name="Comma 2 3 3 3 2 3 2 3 3" xfId="10520" xr:uid="{3FA036BB-11D1-460E-9956-426396D9E8CF}"/>
    <cellStyle name="Comma 2 3 3 3 2 3 2 3 3 2" xfId="25880" xr:uid="{2864E0A3-D920-40BE-BFA3-18F29BAB4A4D}"/>
    <cellStyle name="Comma 2 3 3 3 2 3 2 3 4" xfId="18200" xr:uid="{4E3EAB7A-EFEB-4B7D-94A9-53662ED5224D}"/>
    <cellStyle name="Comma 2 3 3 3 2 3 2 4" xfId="4760" xr:uid="{3DA3B722-9675-4560-849A-08BD722CD55D}"/>
    <cellStyle name="Comma 2 3 3 3 2 3 2 4 2" xfId="12440" xr:uid="{D976D0B7-3ACF-469B-B5A4-E5F4E84221DC}"/>
    <cellStyle name="Comma 2 3 3 3 2 3 2 4 2 2" xfId="27800" xr:uid="{1F5249D4-46F7-4EB6-AE86-3307A793331F}"/>
    <cellStyle name="Comma 2 3 3 3 2 3 2 4 3" xfId="20120" xr:uid="{209EC9D1-9D50-4798-8EB2-4AD895261F19}"/>
    <cellStyle name="Comma 2 3 3 3 2 3 2 5" xfId="8600" xr:uid="{521B2A29-9762-4C9E-A971-C28026E2F2D6}"/>
    <cellStyle name="Comma 2 3 3 3 2 3 2 5 2" xfId="23960" xr:uid="{7882E170-68D0-4E67-A89F-41D088A92629}"/>
    <cellStyle name="Comma 2 3 3 3 2 3 2 6" xfId="16280" xr:uid="{9ACF2381-180A-4666-9192-8E9B69B04D30}"/>
    <cellStyle name="Comma 2 3 3 3 2 3 3" xfId="1400" xr:uid="{2F5ACDC3-835D-4ACD-A8D0-08442D1E7C91}"/>
    <cellStyle name="Comma 2 3 3 3 2 3 3 2" xfId="3320" xr:uid="{814C0EEE-7D20-4723-A3F3-7FB47F5EEF6C}"/>
    <cellStyle name="Comma 2 3 3 3 2 3 3 2 2" xfId="7160" xr:uid="{6824DA95-5097-4C66-89F2-C67705E51EEF}"/>
    <cellStyle name="Comma 2 3 3 3 2 3 3 2 2 2" xfId="14840" xr:uid="{84392B1A-D1FE-4AED-860F-944CC6A0B49C}"/>
    <cellStyle name="Comma 2 3 3 3 2 3 3 2 2 2 2" xfId="30200" xr:uid="{D1511CF6-3070-4623-B3A7-3FB5AF6779BC}"/>
    <cellStyle name="Comma 2 3 3 3 2 3 3 2 2 3" xfId="22520" xr:uid="{AAF0597D-1DF0-45CD-AADA-9F342CE7AEE7}"/>
    <cellStyle name="Comma 2 3 3 3 2 3 3 2 3" xfId="11000" xr:uid="{479DF27B-3C0E-48F3-AC57-857C6A5D976B}"/>
    <cellStyle name="Comma 2 3 3 3 2 3 3 2 3 2" xfId="26360" xr:uid="{A3C63340-D564-4DE6-9B12-C166C08FD73C}"/>
    <cellStyle name="Comma 2 3 3 3 2 3 3 2 4" xfId="18680" xr:uid="{82E08A34-1A15-4BD3-8AF6-92082CA25F4E}"/>
    <cellStyle name="Comma 2 3 3 3 2 3 3 3" xfId="5240" xr:uid="{2C6B0725-60DC-4EB4-ADF6-FCC2928FA802}"/>
    <cellStyle name="Comma 2 3 3 3 2 3 3 3 2" xfId="12920" xr:uid="{705AC9EF-47A7-423E-ACA2-D4A95C253C48}"/>
    <cellStyle name="Comma 2 3 3 3 2 3 3 3 2 2" xfId="28280" xr:uid="{7E4D37D9-046C-46E2-A755-8017DB289148}"/>
    <cellStyle name="Comma 2 3 3 3 2 3 3 3 3" xfId="20600" xr:uid="{F3B34668-A768-4DD4-966E-8A20244A0B91}"/>
    <cellStyle name="Comma 2 3 3 3 2 3 3 4" xfId="9080" xr:uid="{A0FEF006-B053-42F4-8A72-7E3A9D42F9DF}"/>
    <cellStyle name="Comma 2 3 3 3 2 3 3 4 2" xfId="24440" xr:uid="{81F0DD24-287D-435F-93E2-2AEEE127FCBC}"/>
    <cellStyle name="Comma 2 3 3 3 2 3 3 5" xfId="16760" xr:uid="{FB4C704E-6465-4B89-972A-6086E63229FA}"/>
    <cellStyle name="Comma 2 3 3 3 2 3 4" xfId="2360" xr:uid="{B9F5851F-C04B-4BB4-93E7-2DB104C88A2D}"/>
    <cellStyle name="Comma 2 3 3 3 2 3 4 2" xfId="6200" xr:uid="{22AD6E7D-A273-4845-8840-938C0D2C5777}"/>
    <cellStyle name="Comma 2 3 3 3 2 3 4 2 2" xfId="13880" xr:uid="{D362F76B-C0D8-46AB-A255-47E2CFB97C90}"/>
    <cellStyle name="Comma 2 3 3 3 2 3 4 2 2 2" xfId="29240" xr:uid="{988D7236-0DAE-4A09-B503-C58F2C35E28F}"/>
    <cellStyle name="Comma 2 3 3 3 2 3 4 2 3" xfId="21560" xr:uid="{30970312-D6D8-46D4-9084-79B72B4CFAD0}"/>
    <cellStyle name="Comma 2 3 3 3 2 3 4 3" xfId="10040" xr:uid="{07F65ADC-F7FF-485D-A50F-60C53BF65652}"/>
    <cellStyle name="Comma 2 3 3 3 2 3 4 3 2" xfId="25400" xr:uid="{640FC7AE-F60E-4543-9148-6B6404CB8B0D}"/>
    <cellStyle name="Comma 2 3 3 3 2 3 4 4" xfId="17720" xr:uid="{DAA3D61F-4E1E-4AF2-A77F-D09D51813E87}"/>
    <cellStyle name="Comma 2 3 3 3 2 3 5" xfId="4280" xr:uid="{F895D673-8FC3-45AD-A388-C035852E42E9}"/>
    <cellStyle name="Comma 2 3 3 3 2 3 5 2" xfId="11960" xr:uid="{4E0B23EB-4154-4D0A-A3A6-10EA6B6337DF}"/>
    <cellStyle name="Comma 2 3 3 3 2 3 5 2 2" xfId="27320" xr:uid="{03F672DB-FCF8-4FE9-8F8C-1EE4957F08FC}"/>
    <cellStyle name="Comma 2 3 3 3 2 3 5 3" xfId="19640" xr:uid="{107DA85A-CB61-4D8A-883B-7064EA935F22}"/>
    <cellStyle name="Comma 2 3 3 3 2 3 6" xfId="8120" xr:uid="{3F4169E0-4DAA-4847-81FC-8238AC9407B2}"/>
    <cellStyle name="Comma 2 3 3 3 2 3 6 2" xfId="23480" xr:uid="{1D8F3639-327A-478B-9B60-5A84E55B4058}"/>
    <cellStyle name="Comma 2 3 3 3 2 3 7" xfId="15800" xr:uid="{F2EEB9D1-4DBE-44DA-BBA3-43B7A972456B}"/>
    <cellStyle name="Comma 2 3 3 3 2 4" xfId="680" xr:uid="{8A154844-6DF9-4218-894E-D338E119A3A2}"/>
    <cellStyle name="Comma 2 3 3 3 2 4 2" xfId="1640" xr:uid="{458D9B2C-3849-4F1D-8A66-8BC16AAC6BFF}"/>
    <cellStyle name="Comma 2 3 3 3 2 4 2 2" xfId="3560" xr:uid="{F0701742-9763-4A21-95DC-048E7D996180}"/>
    <cellStyle name="Comma 2 3 3 3 2 4 2 2 2" xfId="7400" xr:uid="{8E171B04-F0A0-4C3E-B570-B6D8B5AC3EC0}"/>
    <cellStyle name="Comma 2 3 3 3 2 4 2 2 2 2" xfId="15080" xr:uid="{45ABB76B-EAF1-4519-8F8A-435827BD43A6}"/>
    <cellStyle name="Comma 2 3 3 3 2 4 2 2 2 2 2" xfId="30440" xr:uid="{4D5583F2-6666-4965-82D4-E03B95FEFAFA}"/>
    <cellStyle name="Comma 2 3 3 3 2 4 2 2 2 3" xfId="22760" xr:uid="{B17707F0-ADB0-41B5-821D-C0C623B5739A}"/>
    <cellStyle name="Comma 2 3 3 3 2 4 2 2 3" xfId="11240" xr:uid="{8A008035-D540-4468-8A80-70423DB647E7}"/>
    <cellStyle name="Comma 2 3 3 3 2 4 2 2 3 2" xfId="26600" xr:uid="{E70BD5C5-1BF7-4E71-B555-5AB851B3C82B}"/>
    <cellStyle name="Comma 2 3 3 3 2 4 2 2 4" xfId="18920" xr:uid="{C15D1379-7705-4050-B0C8-ABF0D4D18D10}"/>
    <cellStyle name="Comma 2 3 3 3 2 4 2 3" xfId="5480" xr:uid="{11D3D72D-53F1-4266-B9C6-98FF13CF6248}"/>
    <cellStyle name="Comma 2 3 3 3 2 4 2 3 2" xfId="13160" xr:uid="{F36146C5-4CAC-4229-999E-B99C0E1A3F96}"/>
    <cellStyle name="Comma 2 3 3 3 2 4 2 3 2 2" xfId="28520" xr:uid="{C85403F6-A096-451D-9293-F8A3988534D0}"/>
    <cellStyle name="Comma 2 3 3 3 2 4 2 3 3" xfId="20840" xr:uid="{0205F3DE-4AAD-491F-ABB0-73ECAE9FC82A}"/>
    <cellStyle name="Comma 2 3 3 3 2 4 2 4" xfId="9320" xr:uid="{FAD4A088-8BFC-41B5-AE50-BB4A2D1240EF}"/>
    <cellStyle name="Comma 2 3 3 3 2 4 2 4 2" xfId="24680" xr:uid="{A5A597A3-C2E3-488A-A54E-3430F83E5F3B}"/>
    <cellStyle name="Comma 2 3 3 3 2 4 2 5" xfId="17000" xr:uid="{3F5D6ACC-D957-4948-A753-5933CD343852}"/>
    <cellStyle name="Comma 2 3 3 3 2 4 3" xfId="2600" xr:uid="{EDFD9AD9-4981-47F6-B184-4299B14CCEFB}"/>
    <cellStyle name="Comma 2 3 3 3 2 4 3 2" xfId="6440" xr:uid="{08377784-11BE-47AA-8299-16EE8F95891C}"/>
    <cellStyle name="Comma 2 3 3 3 2 4 3 2 2" xfId="14120" xr:uid="{4532F295-1D7C-482F-AF0F-542002554B61}"/>
    <cellStyle name="Comma 2 3 3 3 2 4 3 2 2 2" xfId="29480" xr:uid="{5CEDDB0A-3039-43B2-92F1-A0FC9A4D372E}"/>
    <cellStyle name="Comma 2 3 3 3 2 4 3 2 3" xfId="21800" xr:uid="{78EC1A11-A517-46CC-A926-F12B50A36A31}"/>
    <cellStyle name="Comma 2 3 3 3 2 4 3 3" xfId="10280" xr:uid="{3B301FAF-6158-4D5F-B1ED-B4918D85F7A2}"/>
    <cellStyle name="Comma 2 3 3 3 2 4 3 3 2" xfId="25640" xr:uid="{B7D02254-7063-46BC-93BA-CBB9F62E1002}"/>
    <cellStyle name="Comma 2 3 3 3 2 4 3 4" xfId="17960" xr:uid="{6BCA586F-4765-4BDB-B6BE-4A69E97EA50F}"/>
    <cellStyle name="Comma 2 3 3 3 2 4 4" xfId="4520" xr:uid="{5E1766EA-B6F5-40DA-95B8-E04CA94ADFF9}"/>
    <cellStyle name="Comma 2 3 3 3 2 4 4 2" xfId="12200" xr:uid="{E815E778-8632-43D0-BC9B-293C42770352}"/>
    <cellStyle name="Comma 2 3 3 3 2 4 4 2 2" xfId="27560" xr:uid="{3E49BE52-E5F5-44C7-BF50-63D66EA9EF27}"/>
    <cellStyle name="Comma 2 3 3 3 2 4 4 3" xfId="19880" xr:uid="{D51B2DDB-1C5F-410C-A229-145F7448B1F8}"/>
    <cellStyle name="Comma 2 3 3 3 2 4 5" xfId="8360" xr:uid="{588014CB-87D5-4633-87C4-7FEBBA84AB60}"/>
    <cellStyle name="Comma 2 3 3 3 2 4 5 2" xfId="23720" xr:uid="{A143AFB9-1B68-4584-B148-C2D5EA14C9CC}"/>
    <cellStyle name="Comma 2 3 3 3 2 4 6" xfId="16040" xr:uid="{F181EAF9-C5EA-4649-86F3-45D33BED221B}"/>
    <cellStyle name="Comma 2 3 3 3 2 5" xfId="1160" xr:uid="{FF43E8BA-08BD-4586-9126-C83154CAE1F7}"/>
    <cellStyle name="Comma 2 3 3 3 2 5 2" xfId="3080" xr:uid="{4F673F42-21B7-429E-8C49-13BF15D9D06D}"/>
    <cellStyle name="Comma 2 3 3 3 2 5 2 2" xfId="6920" xr:uid="{CAD25DEC-D31C-4CAC-A383-CE38B29D39F2}"/>
    <cellStyle name="Comma 2 3 3 3 2 5 2 2 2" xfId="14600" xr:uid="{10AA9E8D-0EBE-48AA-A410-A68BC8AEDC3F}"/>
    <cellStyle name="Comma 2 3 3 3 2 5 2 2 2 2" xfId="29960" xr:uid="{1D13F7F7-9C57-4F97-A30F-74159A010587}"/>
    <cellStyle name="Comma 2 3 3 3 2 5 2 2 3" xfId="22280" xr:uid="{62900055-40DC-42C6-BADB-C1D12004B18E}"/>
    <cellStyle name="Comma 2 3 3 3 2 5 2 3" xfId="10760" xr:uid="{2C0980FA-8101-4A4D-8715-8C13F697D1C5}"/>
    <cellStyle name="Comma 2 3 3 3 2 5 2 3 2" xfId="26120" xr:uid="{E8309611-3E39-4540-A6E1-BF6AC2C759EB}"/>
    <cellStyle name="Comma 2 3 3 3 2 5 2 4" xfId="18440" xr:uid="{05DDDDFC-3B92-4DAC-AEFF-8756CEF8AB36}"/>
    <cellStyle name="Comma 2 3 3 3 2 5 3" xfId="5000" xr:uid="{AD96BF2E-BEE7-4109-A488-8C38AB6AE6CA}"/>
    <cellStyle name="Comma 2 3 3 3 2 5 3 2" xfId="12680" xr:uid="{45BC57B6-7B84-4483-89D5-ECB20404F02C}"/>
    <cellStyle name="Comma 2 3 3 3 2 5 3 2 2" xfId="28040" xr:uid="{4FC1ABFB-5F99-43AB-90FD-C26C4D6A6E22}"/>
    <cellStyle name="Comma 2 3 3 3 2 5 3 3" xfId="20360" xr:uid="{FEAA01DF-B6AA-4C98-8EDD-CF273683EFE5}"/>
    <cellStyle name="Comma 2 3 3 3 2 5 4" xfId="8840" xr:uid="{87CE5248-310D-443E-9721-AB1B833DA39E}"/>
    <cellStyle name="Comma 2 3 3 3 2 5 4 2" xfId="24200" xr:uid="{2AD1C13A-3381-431D-9E52-51A17E08A769}"/>
    <cellStyle name="Comma 2 3 3 3 2 5 5" xfId="16520" xr:uid="{415D8667-EC4D-4A3B-8269-E4E1084B8CCA}"/>
    <cellStyle name="Comma 2 3 3 3 2 6" xfId="2120" xr:uid="{48A9F5C8-694F-4A9D-A958-B3B917AED39B}"/>
    <cellStyle name="Comma 2 3 3 3 2 6 2" xfId="5960" xr:uid="{2C5DC1F8-3816-4E6D-A1A3-8C4BECA404D9}"/>
    <cellStyle name="Comma 2 3 3 3 2 6 2 2" xfId="13640" xr:uid="{A50EF3E6-1BA9-471B-913F-744CDAB2DB63}"/>
    <cellStyle name="Comma 2 3 3 3 2 6 2 2 2" xfId="29000" xr:uid="{B5AE3E6F-AC28-4F1B-878E-E930B162DCF7}"/>
    <cellStyle name="Comma 2 3 3 3 2 6 2 3" xfId="21320" xr:uid="{3E5FC690-2ECA-4A64-9ABE-00DAF4D7C9F6}"/>
    <cellStyle name="Comma 2 3 3 3 2 6 3" xfId="9800" xr:uid="{99BBA12B-F28B-4FE8-A569-64B7CB240DA4}"/>
    <cellStyle name="Comma 2 3 3 3 2 6 3 2" xfId="25160" xr:uid="{1765FA68-DB64-40C0-BDFE-4C80515492A1}"/>
    <cellStyle name="Comma 2 3 3 3 2 6 4" xfId="17480" xr:uid="{4E6B22C7-2D5A-4508-B9F2-CE7DEBA6C24B}"/>
    <cellStyle name="Comma 2 3 3 3 2 7" xfId="4040" xr:uid="{324CD8BD-BE5D-47F1-BF46-8E632EBEC91B}"/>
    <cellStyle name="Comma 2 3 3 3 2 7 2" xfId="11720" xr:uid="{0B13C5AD-5BEE-466A-834E-8E0436511E3F}"/>
    <cellStyle name="Comma 2 3 3 3 2 7 2 2" xfId="27080" xr:uid="{6EE9777B-214B-44B0-98FF-86B4131B3A2B}"/>
    <cellStyle name="Comma 2 3 3 3 2 7 3" xfId="19400" xr:uid="{DDBB858E-7ECC-4E8C-8515-91A724D73240}"/>
    <cellStyle name="Comma 2 3 3 3 2 8" xfId="7880" xr:uid="{238A4D87-DE58-46C7-ACAD-1361219B2247}"/>
    <cellStyle name="Comma 2 3 3 3 2 8 2" xfId="23240" xr:uid="{CABFFC57-0E0F-4CB1-A547-EF1077822923}"/>
    <cellStyle name="Comma 2 3 3 3 2 9" xfId="15560" xr:uid="{E026497C-A28B-4BDC-BB1E-7C0A7C164162}"/>
    <cellStyle name="Comma 2 3 3 3 3" xfId="260" xr:uid="{3B088884-9454-45B0-942A-A657384C0CC5}"/>
    <cellStyle name="Comma 2 3 3 3 3 2" xfId="500" xr:uid="{B90CECF6-07C2-48EF-B482-2CD92382CDD0}"/>
    <cellStyle name="Comma 2 3 3 3 3 2 2" xfId="980" xr:uid="{E9FA82D3-0612-461E-B7AE-B2DF566306B7}"/>
    <cellStyle name="Comma 2 3 3 3 3 2 2 2" xfId="1940" xr:uid="{8CA6CE14-C42F-4AF4-AB43-E52673447E9E}"/>
    <cellStyle name="Comma 2 3 3 3 3 2 2 2 2" xfId="3860" xr:uid="{565D021C-A141-47D4-B29A-0CB63B5E1792}"/>
    <cellStyle name="Comma 2 3 3 3 3 2 2 2 2 2" xfId="7700" xr:uid="{B60F7E5A-E117-4E6D-87EC-E068C5F1DE69}"/>
    <cellStyle name="Comma 2 3 3 3 3 2 2 2 2 2 2" xfId="15380" xr:uid="{EC6C5A1C-5128-4382-A0B6-314474CCACED}"/>
    <cellStyle name="Comma 2 3 3 3 3 2 2 2 2 2 2 2" xfId="30740" xr:uid="{F3E801E8-55BD-4607-8A63-D9320E90B2B8}"/>
    <cellStyle name="Comma 2 3 3 3 3 2 2 2 2 2 3" xfId="23060" xr:uid="{2750C18E-133F-4F34-A8F2-C035F0802CB7}"/>
    <cellStyle name="Comma 2 3 3 3 3 2 2 2 2 3" xfId="11540" xr:uid="{6CEE79F6-989D-4DCD-9B31-DCD02E053724}"/>
    <cellStyle name="Comma 2 3 3 3 3 2 2 2 2 3 2" xfId="26900" xr:uid="{94357A60-B8AF-405F-B8B5-6EC390CC1AE1}"/>
    <cellStyle name="Comma 2 3 3 3 3 2 2 2 2 4" xfId="19220" xr:uid="{160C95A7-F5F0-4B90-A572-A500368F3E9B}"/>
    <cellStyle name="Comma 2 3 3 3 3 2 2 2 3" xfId="5780" xr:uid="{6E6EB353-3EE6-42C9-859A-E2C9849B0B3E}"/>
    <cellStyle name="Comma 2 3 3 3 3 2 2 2 3 2" xfId="13460" xr:uid="{9DE84021-409D-4EC5-AB5E-EBC9B12C384A}"/>
    <cellStyle name="Comma 2 3 3 3 3 2 2 2 3 2 2" xfId="28820" xr:uid="{80D257E4-FDB8-43FE-ACF6-5F560C240461}"/>
    <cellStyle name="Comma 2 3 3 3 3 2 2 2 3 3" xfId="21140" xr:uid="{35162D93-A69C-4795-8F1F-0CE9004812E7}"/>
    <cellStyle name="Comma 2 3 3 3 3 2 2 2 4" xfId="9620" xr:uid="{82F45D96-C2AF-4690-816D-289EE7DD745E}"/>
    <cellStyle name="Comma 2 3 3 3 3 2 2 2 4 2" xfId="24980" xr:uid="{3307C396-72C6-4E1A-A723-FF9E4200BA4E}"/>
    <cellStyle name="Comma 2 3 3 3 3 2 2 2 5" xfId="17300" xr:uid="{BF3AB851-0A95-4244-8969-4061FE5313E2}"/>
    <cellStyle name="Comma 2 3 3 3 3 2 2 3" xfId="2900" xr:uid="{9313F40D-57D9-438C-A1F3-9239FE8BC224}"/>
    <cellStyle name="Comma 2 3 3 3 3 2 2 3 2" xfId="6740" xr:uid="{E945AEA7-FB0A-48BC-99AD-EE05FC1A4A38}"/>
    <cellStyle name="Comma 2 3 3 3 3 2 2 3 2 2" xfId="14420" xr:uid="{53414DC0-8380-441B-822E-D1A3E640B05D}"/>
    <cellStyle name="Comma 2 3 3 3 3 2 2 3 2 2 2" xfId="29780" xr:uid="{DF9F43A6-0C18-4790-974D-5D5268DAB7E5}"/>
    <cellStyle name="Comma 2 3 3 3 3 2 2 3 2 3" xfId="22100" xr:uid="{5130AF71-0A97-4927-B46F-65DE898C84C8}"/>
    <cellStyle name="Comma 2 3 3 3 3 2 2 3 3" xfId="10580" xr:uid="{835885E3-B2FB-42BA-BFA6-24B64FC74CC8}"/>
    <cellStyle name="Comma 2 3 3 3 3 2 2 3 3 2" xfId="25940" xr:uid="{651D4943-12BF-465A-A1C6-825ABFE8DA75}"/>
    <cellStyle name="Comma 2 3 3 3 3 2 2 3 4" xfId="18260" xr:uid="{B6986F7F-A476-448C-9FFC-E755D753AAB9}"/>
    <cellStyle name="Comma 2 3 3 3 3 2 2 4" xfId="4820" xr:uid="{8FEA2D5C-701C-41A5-AADA-62DB14E31AD3}"/>
    <cellStyle name="Comma 2 3 3 3 3 2 2 4 2" xfId="12500" xr:uid="{38FC9341-5D0C-4321-BD5A-0CD16E17DC44}"/>
    <cellStyle name="Comma 2 3 3 3 3 2 2 4 2 2" xfId="27860" xr:uid="{414B6DBF-8CB9-4B5A-A1FE-E53A4DEB7FA1}"/>
    <cellStyle name="Comma 2 3 3 3 3 2 2 4 3" xfId="20180" xr:uid="{62646C1A-2AAD-42B5-8678-368CED7B9A3C}"/>
    <cellStyle name="Comma 2 3 3 3 3 2 2 5" xfId="8660" xr:uid="{FFEDBC40-1771-4EE1-99BC-BF6E6DA2B95C}"/>
    <cellStyle name="Comma 2 3 3 3 3 2 2 5 2" xfId="24020" xr:uid="{7846CF35-4999-4015-B9D6-949D3A1B53F2}"/>
    <cellStyle name="Comma 2 3 3 3 3 2 2 6" xfId="16340" xr:uid="{AE6FC945-6E1B-4B30-BD49-75D6E75771DB}"/>
    <cellStyle name="Comma 2 3 3 3 3 2 3" xfId="1460" xr:uid="{C278B143-3B9E-4418-AEE6-94912F2CDF54}"/>
    <cellStyle name="Comma 2 3 3 3 3 2 3 2" xfId="3380" xr:uid="{09EACE60-9484-4F82-9FD3-D6D8AAF84F66}"/>
    <cellStyle name="Comma 2 3 3 3 3 2 3 2 2" xfId="7220" xr:uid="{AC8C0FB2-C185-47C9-AEF0-F11E6DCF7F3F}"/>
    <cellStyle name="Comma 2 3 3 3 3 2 3 2 2 2" xfId="14900" xr:uid="{B804EFD1-0284-49D1-953A-19B85A6B3EF0}"/>
    <cellStyle name="Comma 2 3 3 3 3 2 3 2 2 2 2" xfId="30260" xr:uid="{EF70D5EC-A9F0-43B9-A121-297AE88F3085}"/>
    <cellStyle name="Comma 2 3 3 3 3 2 3 2 2 3" xfId="22580" xr:uid="{4D509F7A-9C92-4CCD-BC99-1B274AC5AA3C}"/>
    <cellStyle name="Comma 2 3 3 3 3 2 3 2 3" xfId="11060" xr:uid="{E23A0186-6879-4CA7-ADEC-E6D2F5A6ABEE}"/>
    <cellStyle name="Comma 2 3 3 3 3 2 3 2 3 2" xfId="26420" xr:uid="{B74CA875-7006-49A6-A472-9EA0802F8D52}"/>
    <cellStyle name="Comma 2 3 3 3 3 2 3 2 4" xfId="18740" xr:uid="{25754A19-E477-4387-B1B2-093940341905}"/>
    <cellStyle name="Comma 2 3 3 3 3 2 3 3" xfId="5300" xr:uid="{B1523448-0725-4411-887E-A985599D59C6}"/>
    <cellStyle name="Comma 2 3 3 3 3 2 3 3 2" xfId="12980" xr:uid="{891AF4E6-F2E0-409B-925D-68D9C0690E6D}"/>
    <cellStyle name="Comma 2 3 3 3 3 2 3 3 2 2" xfId="28340" xr:uid="{C54417E1-5730-4F46-A8C1-8221640BA563}"/>
    <cellStyle name="Comma 2 3 3 3 3 2 3 3 3" xfId="20660" xr:uid="{D1B596A6-F19C-44A8-B351-35F079728098}"/>
    <cellStyle name="Comma 2 3 3 3 3 2 3 4" xfId="9140" xr:uid="{679EA8D7-DB01-48C4-92DD-69FBD3BDFF7D}"/>
    <cellStyle name="Comma 2 3 3 3 3 2 3 4 2" xfId="24500" xr:uid="{DFE4E6B2-8BFB-4417-B88C-9EF9C93F215E}"/>
    <cellStyle name="Comma 2 3 3 3 3 2 3 5" xfId="16820" xr:uid="{7A50A621-AA6A-461D-89AD-A54C4F08FF0A}"/>
    <cellStyle name="Comma 2 3 3 3 3 2 4" xfId="2420" xr:uid="{A81B3DEB-72E1-4CC0-94E3-82F3DDBCAB14}"/>
    <cellStyle name="Comma 2 3 3 3 3 2 4 2" xfId="6260" xr:uid="{C1BDA0C6-6EF8-4FB2-AAC9-837C232702F4}"/>
    <cellStyle name="Comma 2 3 3 3 3 2 4 2 2" xfId="13940" xr:uid="{71789FA6-EBC9-4A45-8947-D70E3FE2DBDA}"/>
    <cellStyle name="Comma 2 3 3 3 3 2 4 2 2 2" xfId="29300" xr:uid="{1BADA053-43E7-4ADE-A8B8-1EF59ECCA35E}"/>
    <cellStyle name="Comma 2 3 3 3 3 2 4 2 3" xfId="21620" xr:uid="{8D56E448-7BEE-4C2D-9D2D-7263D2FD38C1}"/>
    <cellStyle name="Comma 2 3 3 3 3 2 4 3" xfId="10100" xr:uid="{1D0BFD11-0770-4A77-A6B7-BFAA885C3340}"/>
    <cellStyle name="Comma 2 3 3 3 3 2 4 3 2" xfId="25460" xr:uid="{2AB6E78E-918F-453A-9F4C-032C882685E7}"/>
    <cellStyle name="Comma 2 3 3 3 3 2 4 4" xfId="17780" xr:uid="{5979835D-4C6D-46D1-A5BC-808687E28CA6}"/>
    <cellStyle name="Comma 2 3 3 3 3 2 5" xfId="4340" xr:uid="{75E365B3-D086-486F-9635-B207A76903E3}"/>
    <cellStyle name="Comma 2 3 3 3 3 2 5 2" xfId="12020" xr:uid="{1C941147-4FC3-46CE-9F95-C5635895ED7B}"/>
    <cellStyle name="Comma 2 3 3 3 3 2 5 2 2" xfId="27380" xr:uid="{A6F6AD55-DCFA-4E4A-BC9A-6D562BF31AA7}"/>
    <cellStyle name="Comma 2 3 3 3 3 2 5 3" xfId="19700" xr:uid="{665A3332-ED20-4FB2-800E-B8EF057AEBA1}"/>
    <cellStyle name="Comma 2 3 3 3 3 2 6" xfId="8180" xr:uid="{4E5B4ADA-F58F-41C5-80AA-42A0B814B69F}"/>
    <cellStyle name="Comma 2 3 3 3 3 2 6 2" xfId="23540" xr:uid="{8C81D179-815A-4143-A5C1-C158BA76C37B}"/>
    <cellStyle name="Comma 2 3 3 3 3 2 7" xfId="15860" xr:uid="{84EB2B8B-0A6A-4936-AA9C-29A6BBD756CF}"/>
    <cellStyle name="Comma 2 3 3 3 3 3" xfId="740" xr:uid="{84BE4F53-097E-4043-B96D-4C3E783A5011}"/>
    <cellStyle name="Comma 2 3 3 3 3 3 2" xfId="1700" xr:uid="{26A1E840-994F-4FE0-A06F-02E4495E74A1}"/>
    <cellStyle name="Comma 2 3 3 3 3 3 2 2" xfId="3620" xr:uid="{E04866CF-1473-4B59-B031-294DB3A70587}"/>
    <cellStyle name="Comma 2 3 3 3 3 3 2 2 2" xfId="7460" xr:uid="{2122F7FD-DD37-480A-B9B5-B4EA405875F6}"/>
    <cellStyle name="Comma 2 3 3 3 3 3 2 2 2 2" xfId="15140" xr:uid="{12E5417D-F97E-4E8E-83C6-095C86639466}"/>
    <cellStyle name="Comma 2 3 3 3 3 3 2 2 2 2 2" xfId="30500" xr:uid="{704ADB38-3772-4001-97ED-D69C55BEC687}"/>
    <cellStyle name="Comma 2 3 3 3 3 3 2 2 2 3" xfId="22820" xr:uid="{41BDE3B7-EF64-4C00-A39D-46123BA82A50}"/>
    <cellStyle name="Comma 2 3 3 3 3 3 2 2 3" xfId="11300" xr:uid="{D17F165E-7B94-47FA-A4E3-877CE94B29BB}"/>
    <cellStyle name="Comma 2 3 3 3 3 3 2 2 3 2" xfId="26660" xr:uid="{6C047AC9-9E3F-486F-B153-80698A10A18A}"/>
    <cellStyle name="Comma 2 3 3 3 3 3 2 2 4" xfId="18980" xr:uid="{86E06191-564A-4A2E-8699-B0C13A648DA6}"/>
    <cellStyle name="Comma 2 3 3 3 3 3 2 3" xfId="5540" xr:uid="{594E2362-E09A-4B05-8807-4984BEE598C5}"/>
    <cellStyle name="Comma 2 3 3 3 3 3 2 3 2" xfId="13220" xr:uid="{4B4A3FAA-F3A2-4514-AD89-DB44EC23122E}"/>
    <cellStyle name="Comma 2 3 3 3 3 3 2 3 2 2" xfId="28580" xr:uid="{740C546B-1AC5-4597-AC4F-78A00B0E4FFC}"/>
    <cellStyle name="Comma 2 3 3 3 3 3 2 3 3" xfId="20900" xr:uid="{6741E77B-1598-44A0-913D-57D970C3E516}"/>
    <cellStyle name="Comma 2 3 3 3 3 3 2 4" xfId="9380" xr:uid="{4F4C1A67-5843-4516-8004-22C903063F59}"/>
    <cellStyle name="Comma 2 3 3 3 3 3 2 4 2" xfId="24740" xr:uid="{C6C1A9FF-DDC8-4B88-BEF9-8AC0BA8BCF44}"/>
    <cellStyle name="Comma 2 3 3 3 3 3 2 5" xfId="17060" xr:uid="{4654933F-A50C-43CB-BD70-85B914CCBD1D}"/>
    <cellStyle name="Comma 2 3 3 3 3 3 3" xfId="2660" xr:uid="{A86F4FF6-C25A-4CE0-9F81-04F65E9F88F3}"/>
    <cellStyle name="Comma 2 3 3 3 3 3 3 2" xfId="6500" xr:uid="{1DB89CA4-F2FD-42C0-8367-1A3DEC7B1329}"/>
    <cellStyle name="Comma 2 3 3 3 3 3 3 2 2" xfId="14180" xr:uid="{B33A1DC6-0F9F-4C0E-97E4-3BC8C1029118}"/>
    <cellStyle name="Comma 2 3 3 3 3 3 3 2 2 2" xfId="29540" xr:uid="{282232E8-376D-4E5D-A21D-4E032339AEFB}"/>
    <cellStyle name="Comma 2 3 3 3 3 3 3 2 3" xfId="21860" xr:uid="{F521C05C-F12D-4D42-925B-D6EDE2CBA907}"/>
    <cellStyle name="Comma 2 3 3 3 3 3 3 3" xfId="10340" xr:uid="{7B1F8C7B-6D34-4654-B873-C9ED213D1CA3}"/>
    <cellStyle name="Comma 2 3 3 3 3 3 3 3 2" xfId="25700" xr:uid="{FACAE187-3855-44D8-A089-05FD5954B524}"/>
    <cellStyle name="Comma 2 3 3 3 3 3 3 4" xfId="18020" xr:uid="{3EAD51DC-D568-4506-8B10-0B3508B721E6}"/>
    <cellStyle name="Comma 2 3 3 3 3 3 4" xfId="4580" xr:uid="{069CC92A-277C-4AFD-86F0-55DCE3211723}"/>
    <cellStyle name="Comma 2 3 3 3 3 3 4 2" xfId="12260" xr:uid="{D844A338-CEFE-44ED-A9FF-D38D5730A340}"/>
    <cellStyle name="Comma 2 3 3 3 3 3 4 2 2" xfId="27620" xr:uid="{80948856-D135-472B-8702-133E6FF979B2}"/>
    <cellStyle name="Comma 2 3 3 3 3 3 4 3" xfId="19940" xr:uid="{C32EDD05-C798-42A0-8EEA-E9EEABEE764E}"/>
    <cellStyle name="Comma 2 3 3 3 3 3 5" xfId="8420" xr:uid="{694CC9C4-BEB7-4D48-BFC5-17C81E310E5E}"/>
    <cellStyle name="Comma 2 3 3 3 3 3 5 2" xfId="23780" xr:uid="{26931B0F-8092-4222-906F-BB491580F522}"/>
    <cellStyle name="Comma 2 3 3 3 3 3 6" xfId="16100" xr:uid="{A855F924-B0E6-46D0-B6C4-18A94B5C6A60}"/>
    <cellStyle name="Comma 2 3 3 3 3 4" xfId="1220" xr:uid="{3F6DB40D-565D-4267-8D7A-C0EDF51A1A08}"/>
    <cellStyle name="Comma 2 3 3 3 3 4 2" xfId="3140" xr:uid="{3DEDAFE8-087C-455E-8D27-448F10A09D2C}"/>
    <cellStyle name="Comma 2 3 3 3 3 4 2 2" xfId="6980" xr:uid="{6CFDBB26-93BD-4FEF-BCAA-2C20B4DC1EFE}"/>
    <cellStyle name="Comma 2 3 3 3 3 4 2 2 2" xfId="14660" xr:uid="{72ABE049-AB21-494F-B2A6-50936C5C936A}"/>
    <cellStyle name="Comma 2 3 3 3 3 4 2 2 2 2" xfId="30020" xr:uid="{EDBAF78B-B428-471B-B8C7-98286E49D449}"/>
    <cellStyle name="Comma 2 3 3 3 3 4 2 2 3" xfId="22340" xr:uid="{1008CCD9-937E-4614-B6CF-B88F31FCEF5D}"/>
    <cellStyle name="Comma 2 3 3 3 3 4 2 3" xfId="10820" xr:uid="{C35EE8F4-5055-4B12-A3DF-1EBE11FD32A2}"/>
    <cellStyle name="Comma 2 3 3 3 3 4 2 3 2" xfId="26180" xr:uid="{22B7D493-F98C-4D07-8627-8D437FA2C3AC}"/>
    <cellStyle name="Comma 2 3 3 3 3 4 2 4" xfId="18500" xr:uid="{29CF6360-AB83-40C9-BCC1-0D7D6CAC6CA0}"/>
    <cellStyle name="Comma 2 3 3 3 3 4 3" xfId="5060" xr:uid="{26ACA992-F3FB-44C6-9F4E-A35A498BD339}"/>
    <cellStyle name="Comma 2 3 3 3 3 4 3 2" xfId="12740" xr:uid="{094AD9F7-0FD9-498C-8BBE-318D64AF55D4}"/>
    <cellStyle name="Comma 2 3 3 3 3 4 3 2 2" xfId="28100" xr:uid="{8D2D0E97-77B7-43D5-ACD6-31CD510B1523}"/>
    <cellStyle name="Comma 2 3 3 3 3 4 3 3" xfId="20420" xr:uid="{339D9A1B-B961-4BD9-BEDD-08A143EB9EFC}"/>
    <cellStyle name="Comma 2 3 3 3 3 4 4" xfId="8900" xr:uid="{3BDEADB2-769D-44E4-B314-EE9A86A1D004}"/>
    <cellStyle name="Comma 2 3 3 3 3 4 4 2" xfId="24260" xr:uid="{54B78045-8D1E-4A37-9F01-A0F5B3D54EFD}"/>
    <cellStyle name="Comma 2 3 3 3 3 4 5" xfId="16580" xr:uid="{24FD46E2-B2BF-4A1C-8E94-AEC8AC8C3AD0}"/>
    <cellStyle name="Comma 2 3 3 3 3 5" xfId="2180" xr:uid="{4890A62B-245B-4EF9-869C-4715F6945AFA}"/>
    <cellStyle name="Comma 2 3 3 3 3 5 2" xfId="6020" xr:uid="{129B11DB-8C10-42A6-B6A0-38F26D2D4EF0}"/>
    <cellStyle name="Comma 2 3 3 3 3 5 2 2" xfId="13700" xr:uid="{AB556FB9-B69B-4BFD-AAA1-125E7D795263}"/>
    <cellStyle name="Comma 2 3 3 3 3 5 2 2 2" xfId="29060" xr:uid="{E1363BF1-8979-4204-81B0-DC6E8D2A15F1}"/>
    <cellStyle name="Comma 2 3 3 3 3 5 2 3" xfId="21380" xr:uid="{C23CF2F9-0A6D-445F-81DD-EE5E6B57EBD9}"/>
    <cellStyle name="Comma 2 3 3 3 3 5 3" xfId="9860" xr:uid="{0BB925E8-CD46-4F91-8044-852EB0B250EC}"/>
    <cellStyle name="Comma 2 3 3 3 3 5 3 2" xfId="25220" xr:uid="{5C2CC627-F04A-4055-A423-AEC4A61E046B}"/>
    <cellStyle name="Comma 2 3 3 3 3 5 4" xfId="17540" xr:uid="{11407788-476C-48E5-AABC-5CF23C5FF0E0}"/>
    <cellStyle name="Comma 2 3 3 3 3 6" xfId="4100" xr:uid="{9933DF32-A1D8-4AD4-B503-A3248ADA0504}"/>
    <cellStyle name="Comma 2 3 3 3 3 6 2" xfId="11780" xr:uid="{05162BEF-9807-4A91-8E6C-389F29880DAF}"/>
    <cellStyle name="Comma 2 3 3 3 3 6 2 2" xfId="27140" xr:uid="{3FE4D507-A9F0-4579-B601-F21545381FB3}"/>
    <cellStyle name="Comma 2 3 3 3 3 6 3" xfId="19460" xr:uid="{81CBEB1F-9BBC-4F83-9491-143B48750497}"/>
    <cellStyle name="Comma 2 3 3 3 3 7" xfId="7940" xr:uid="{C252A01A-D364-423C-8829-B12297694C79}"/>
    <cellStyle name="Comma 2 3 3 3 3 7 2" xfId="23300" xr:uid="{AE484398-950B-4928-BD67-7933066F0C36}"/>
    <cellStyle name="Comma 2 3 3 3 3 8" xfId="15620" xr:uid="{9330282A-84D6-4CA2-A286-DE871DDDDE66}"/>
    <cellStyle name="Comma 2 3 3 3 4" xfId="380" xr:uid="{B6C79CAF-364B-4270-B874-96020914A586}"/>
    <cellStyle name="Comma 2 3 3 3 4 2" xfId="860" xr:uid="{4D04EA9D-8A2D-4D51-A3A4-5CD8BA5990C7}"/>
    <cellStyle name="Comma 2 3 3 3 4 2 2" xfId="1820" xr:uid="{8D46EBE5-CDC9-4189-A9FA-0530037B4CF4}"/>
    <cellStyle name="Comma 2 3 3 3 4 2 2 2" xfId="3740" xr:uid="{FC875513-67AD-4E27-BD3F-10DCA23BEE4E}"/>
    <cellStyle name="Comma 2 3 3 3 4 2 2 2 2" xfId="7580" xr:uid="{942F1720-B225-4DEE-97A6-21DEF4B9CC52}"/>
    <cellStyle name="Comma 2 3 3 3 4 2 2 2 2 2" xfId="15260" xr:uid="{15F7184E-0B15-4576-A98D-FD596EB80413}"/>
    <cellStyle name="Comma 2 3 3 3 4 2 2 2 2 2 2" xfId="30620" xr:uid="{7EED09D2-8CE1-4246-AEA2-080DB998A091}"/>
    <cellStyle name="Comma 2 3 3 3 4 2 2 2 2 3" xfId="22940" xr:uid="{6863AE1E-64A2-42B8-8521-0D85B163300A}"/>
    <cellStyle name="Comma 2 3 3 3 4 2 2 2 3" xfId="11420" xr:uid="{BFEB8FB2-F0E8-4FFB-AE99-5C7BAEB7BDC6}"/>
    <cellStyle name="Comma 2 3 3 3 4 2 2 2 3 2" xfId="26780" xr:uid="{0BFE628B-4EB8-43CF-8118-EA9AE6D11637}"/>
    <cellStyle name="Comma 2 3 3 3 4 2 2 2 4" xfId="19100" xr:uid="{DFD174E5-3175-4A7F-9BDF-60B43CE07592}"/>
    <cellStyle name="Comma 2 3 3 3 4 2 2 3" xfId="5660" xr:uid="{2235BC9E-CC73-4F10-9DA0-68A751000308}"/>
    <cellStyle name="Comma 2 3 3 3 4 2 2 3 2" xfId="13340" xr:uid="{AA817501-4924-48E3-9391-ABCDD4CEF880}"/>
    <cellStyle name="Comma 2 3 3 3 4 2 2 3 2 2" xfId="28700" xr:uid="{2FD5A168-B2E8-44EF-8D11-E24DB6069D6B}"/>
    <cellStyle name="Comma 2 3 3 3 4 2 2 3 3" xfId="21020" xr:uid="{2257AD79-393C-4F02-8544-55A01A926E52}"/>
    <cellStyle name="Comma 2 3 3 3 4 2 2 4" xfId="9500" xr:uid="{F5E34FC9-EA23-478B-AF30-8B185F64E894}"/>
    <cellStyle name="Comma 2 3 3 3 4 2 2 4 2" xfId="24860" xr:uid="{98880CB7-FEAF-4D9B-A4C9-21C9E18EBBA6}"/>
    <cellStyle name="Comma 2 3 3 3 4 2 2 5" xfId="17180" xr:uid="{945678FE-48A6-4755-983A-AD86FBB1FAAD}"/>
    <cellStyle name="Comma 2 3 3 3 4 2 3" xfId="2780" xr:uid="{008423EC-1BD9-4E95-A50D-CCE1122D89E5}"/>
    <cellStyle name="Comma 2 3 3 3 4 2 3 2" xfId="6620" xr:uid="{78E54736-56DA-47EA-96BF-FBFE2BAAC6BE}"/>
    <cellStyle name="Comma 2 3 3 3 4 2 3 2 2" xfId="14300" xr:uid="{B270A74E-4B1E-4681-BDC4-2FC2251A618C}"/>
    <cellStyle name="Comma 2 3 3 3 4 2 3 2 2 2" xfId="29660" xr:uid="{CC5F9C25-CFA0-41D3-A107-4B9229C3311F}"/>
    <cellStyle name="Comma 2 3 3 3 4 2 3 2 3" xfId="21980" xr:uid="{3E010CF6-ED88-40E6-A27F-85E96C3FBDC7}"/>
    <cellStyle name="Comma 2 3 3 3 4 2 3 3" xfId="10460" xr:uid="{C6BC1CA5-7460-4841-8664-13DCA4A3F792}"/>
    <cellStyle name="Comma 2 3 3 3 4 2 3 3 2" xfId="25820" xr:uid="{38B9A4B5-92DB-467E-BB66-BF5F92A7B6CA}"/>
    <cellStyle name="Comma 2 3 3 3 4 2 3 4" xfId="18140" xr:uid="{506EE72E-37D6-4249-BFFC-CF9187E6C8F3}"/>
    <cellStyle name="Comma 2 3 3 3 4 2 4" xfId="4700" xr:uid="{06042C8D-2B5B-4364-AFC9-B8C53DED368A}"/>
    <cellStyle name="Comma 2 3 3 3 4 2 4 2" xfId="12380" xr:uid="{0BA7AEEB-B8D6-46F3-BF08-820DD9FFB9F3}"/>
    <cellStyle name="Comma 2 3 3 3 4 2 4 2 2" xfId="27740" xr:uid="{9BA95F3F-A8CE-4509-8C99-153ADB3BD05B}"/>
    <cellStyle name="Comma 2 3 3 3 4 2 4 3" xfId="20060" xr:uid="{5F1E68DA-2AB1-4BE9-8A7A-A6A0EE9FB05C}"/>
    <cellStyle name="Comma 2 3 3 3 4 2 5" xfId="8540" xr:uid="{A9598C07-52EC-4D93-8B06-1CDBC17F6EC7}"/>
    <cellStyle name="Comma 2 3 3 3 4 2 5 2" xfId="23900" xr:uid="{C268AD34-0A8C-4A81-ADB2-D5623F90C8BD}"/>
    <cellStyle name="Comma 2 3 3 3 4 2 6" xfId="16220" xr:uid="{1C5B2EB6-DB69-46CB-99C3-138CD4FA10DE}"/>
    <cellStyle name="Comma 2 3 3 3 4 3" xfId="1340" xr:uid="{0DEBB1CD-BC1D-4F57-9E0F-D3A6E869EE7E}"/>
    <cellStyle name="Comma 2 3 3 3 4 3 2" xfId="3260" xr:uid="{637B91C9-FCFA-4778-A883-016371E623A9}"/>
    <cellStyle name="Comma 2 3 3 3 4 3 2 2" xfId="7100" xr:uid="{5FFD2A35-42DD-43F1-9B2B-098B837A5C09}"/>
    <cellStyle name="Comma 2 3 3 3 4 3 2 2 2" xfId="14780" xr:uid="{DC042EE2-0156-4AA4-B41A-843534D16C63}"/>
    <cellStyle name="Comma 2 3 3 3 4 3 2 2 2 2" xfId="30140" xr:uid="{BDEAB4DF-36E6-4EB2-A79A-857F49D98F6C}"/>
    <cellStyle name="Comma 2 3 3 3 4 3 2 2 3" xfId="22460" xr:uid="{0D243CFC-16BC-41F1-8813-E21A9A744658}"/>
    <cellStyle name="Comma 2 3 3 3 4 3 2 3" xfId="10940" xr:uid="{14A205EB-FA8C-400B-853E-52F76391C3FF}"/>
    <cellStyle name="Comma 2 3 3 3 4 3 2 3 2" xfId="26300" xr:uid="{9DE08589-B13A-4ACF-A93B-915B24991A61}"/>
    <cellStyle name="Comma 2 3 3 3 4 3 2 4" xfId="18620" xr:uid="{19F285EE-7C20-401F-AFE1-E1C99DB8922A}"/>
    <cellStyle name="Comma 2 3 3 3 4 3 3" xfId="5180" xr:uid="{87B3A661-442D-4D7D-94F9-B698A14E6805}"/>
    <cellStyle name="Comma 2 3 3 3 4 3 3 2" xfId="12860" xr:uid="{7AED9A1A-76B0-48AE-8084-0AB38DF0A80C}"/>
    <cellStyle name="Comma 2 3 3 3 4 3 3 2 2" xfId="28220" xr:uid="{C4AAE045-5C21-4A09-AF87-377688739DBC}"/>
    <cellStyle name="Comma 2 3 3 3 4 3 3 3" xfId="20540" xr:uid="{BF8EDA6E-5313-47B8-BB52-CAFA4C5322D4}"/>
    <cellStyle name="Comma 2 3 3 3 4 3 4" xfId="9020" xr:uid="{88E93D34-5035-48C7-8DBD-614DA6487B3F}"/>
    <cellStyle name="Comma 2 3 3 3 4 3 4 2" xfId="24380" xr:uid="{155B7154-E286-415F-83DE-D47AFFD23E2D}"/>
    <cellStyle name="Comma 2 3 3 3 4 3 5" xfId="16700" xr:uid="{BCC25A57-AF29-4940-AFFC-661368317C91}"/>
    <cellStyle name="Comma 2 3 3 3 4 4" xfId="2300" xr:uid="{94B40DFF-B6C8-4E8F-AB00-46F744C4DCD1}"/>
    <cellStyle name="Comma 2 3 3 3 4 4 2" xfId="6140" xr:uid="{935C6B9C-F306-4F07-92A2-8719ABD27827}"/>
    <cellStyle name="Comma 2 3 3 3 4 4 2 2" xfId="13820" xr:uid="{1FD55183-DF16-4528-97AF-00F0FEF22075}"/>
    <cellStyle name="Comma 2 3 3 3 4 4 2 2 2" xfId="29180" xr:uid="{F47D9962-C175-4EF9-A21D-E6769179AFAC}"/>
    <cellStyle name="Comma 2 3 3 3 4 4 2 3" xfId="21500" xr:uid="{ECC6FC4F-2B8A-4B3E-BCA9-B34AF9FBFC6A}"/>
    <cellStyle name="Comma 2 3 3 3 4 4 3" xfId="9980" xr:uid="{90BAC61D-ECCC-4611-8692-9EE2262B42C3}"/>
    <cellStyle name="Comma 2 3 3 3 4 4 3 2" xfId="25340" xr:uid="{552FE8C7-943C-48D2-ACD8-E6F2E07BAF81}"/>
    <cellStyle name="Comma 2 3 3 3 4 4 4" xfId="17660" xr:uid="{8BB8ACD6-6810-4007-95A1-8D51DF586DA8}"/>
    <cellStyle name="Comma 2 3 3 3 4 5" xfId="4220" xr:uid="{AD4AC8DB-07E1-4334-9DF4-80B39FC03D05}"/>
    <cellStyle name="Comma 2 3 3 3 4 5 2" xfId="11900" xr:uid="{7EB8EF26-B82C-4481-9CF2-12DD865BE303}"/>
    <cellStyle name="Comma 2 3 3 3 4 5 2 2" xfId="27260" xr:uid="{67C850EE-9B7C-4E8B-9C26-236EF99D34E6}"/>
    <cellStyle name="Comma 2 3 3 3 4 5 3" xfId="19580" xr:uid="{8357F02A-6199-4D83-BB21-AD058B783A19}"/>
    <cellStyle name="Comma 2 3 3 3 4 6" xfId="8060" xr:uid="{A8C9403E-3C24-423C-B1A0-0BD655DC2483}"/>
    <cellStyle name="Comma 2 3 3 3 4 6 2" xfId="23420" xr:uid="{EB3D6D42-27D4-4B47-8CE1-F30DB4BE0803}"/>
    <cellStyle name="Comma 2 3 3 3 4 7" xfId="15740" xr:uid="{1816D6DB-1245-4935-9967-D8AEB58EA893}"/>
    <cellStyle name="Comma 2 3 3 3 5" xfId="620" xr:uid="{EBFFE3DC-5E8E-4BB2-A01D-5FC8BE5D571A}"/>
    <cellStyle name="Comma 2 3 3 3 5 2" xfId="1580" xr:uid="{1A18739E-2A08-48B6-97F8-8F6B3CA3E7A0}"/>
    <cellStyle name="Comma 2 3 3 3 5 2 2" xfId="3500" xr:uid="{397D8102-382A-43A3-A0A4-33B85760A965}"/>
    <cellStyle name="Comma 2 3 3 3 5 2 2 2" xfId="7340" xr:uid="{CE4C77C2-5E06-4254-8A8C-DF9D1A9AD2CC}"/>
    <cellStyle name="Comma 2 3 3 3 5 2 2 2 2" xfId="15020" xr:uid="{CEDE3305-1FCF-49BA-BF15-004DC3459EFA}"/>
    <cellStyle name="Comma 2 3 3 3 5 2 2 2 2 2" xfId="30380" xr:uid="{779EDDC5-A1BF-4A6F-8ED0-5513B8F4165B}"/>
    <cellStyle name="Comma 2 3 3 3 5 2 2 2 3" xfId="22700" xr:uid="{AFADFF71-F195-4B8F-AC29-90B5A9DD08CF}"/>
    <cellStyle name="Comma 2 3 3 3 5 2 2 3" xfId="11180" xr:uid="{6B6420C6-C56E-47F8-86ED-7911B1D28483}"/>
    <cellStyle name="Comma 2 3 3 3 5 2 2 3 2" xfId="26540" xr:uid="{64314A47-8801-4DBA-8095-DCF49EED30A3}"/>
    <cellStyle name="Comma 2 3 3 3 5 2 2 4" xfId="18860" xr:uid="{190A254E-DD87-468D-9674-E6630E2A6DC1}"/>
    <cellStyle name="Comma 2 3 3 3 5 2 3" xfId="5420" xr:uid="{1A895071-2DE3-4884-9EC6-09E2D4463A4E}"/>
    <cellStyle name="Comma 2 3 3 3 5 2 3 2" xfId="13100" xr:uid="{3CDC9919-540A-4BA6-AC61-6F716ADE03B0}"/>
    <cellStyle name="Comma 2 3 3 3 5 2 3 2 2" xfId="28460" xr:uid="{DD025BFC-1D8B-41EB-A8D5-F8D9A276B52E}"/>
    <cellStyle name="Comma 2 3 3 3 5 2 3 3" xfId="20780" xr:uid="{2437BEE8-0AB3-492D-8DE1-E6623BA3FFF8}"/>
    <cellStyle name="Comma 2 3 3 3 5 2 4" xfId="9260" xr:uid="{637C31F8-B6A5-41A3-BEB6-151F14BA9FA0}"/>
    <cellStyle name="Comma 2 3 3 3 5 2 4 2" xfId="24620" xr:uid="{CD5AA7A8-6EC9-420B-BECF-1ED8A1BDAB9D}"/>
    <cellStyle name="Comma 2 3 3 3 5 2 5" xfId="16940" xr:uid="{6F3A80F5-A3CE-4628-B2C1-47C81C13D070}"/>
    <cellStyle name="Comma 2 3 3 3 5 3" xfId="2540" xr:uid="{F098A57B-7011-48DA-9D5C-E24D8E8D497F}"/>
    <cellStyle name="Comma 2 3 3 3 5 3 2" xfId="6380" xr:uid="{C90A0BFD-91F0-43C9-9605-1536160DEE2C}"/>
    <cellStyle name="Comma 2 3 3 3 5 3 2 2" xfId="14060" xr:uid="{FF902988-A3C2-4D3D-8619-0744FE0B5ED2}"/>
    <cellStyle name="Comma 2 3 3 3 5 3 2 2 2" xfId="29420" xr:uid="{A99E326A-31BD-4881-B854-48FBC520BA17}"/>
    <cellStyle name="Comma 2 3 3 3 5 3 2 3" xfId="21740" xr:uid="{4FC21818-DBC6-4298-987E-811BCD2E7C29}"/>
    <cellStyle name="Comma 2 3 3 3 5 3 3" xfId="10220" xr:uid="{379CABCE-7CBD-4356-ADA5-8025250483B6}"/>
    <cellStyle name="Comma 2 3 3 3 5 3 3 2" xfId="25580" xr:uid="{D9DF810B-29CC-4195-8D39-C52D7A0F3A4B}"/>
    <cellStyle name="Comma 2 3 3 3 5 3 4" xfId="17900" xr:uid="{179E8BE1-249C-4532-9AAF-4FDDFA65B3B2}"/>
    <cellStyle name="Comma 2 3 3 3 5 4" xfId="4460" xr:uid="{8778C074-4D47-47CA-A12C-71328B76EC5C}"/>
    <cellStyle name="Comma 2 3 3 3 5 4 2" xfId="12140" xr:uid="{493CAF47-C41B-46C2-82FB-EE1ADB5E986E}"/>
    <cellStyle name="Comma 2 3 3 3 5 4 2 2" xfId="27500" xr:uid="{B1F8C11D-F45F-43DE-9126-CAEFF69265FA}"/>
    <cellStyle name="Comma 2 3 3 3 5 4 3" xfId="19820" xr:uid="{B3E0C296-AD76-401C-893B-F21719494A46}"/>
    <cellStyle name="Comma 2 3 3 3 5 5" xfId="8300" xr:uid="{1DC31D0F-8554-41AA-ACB6-306FE60BD1F0}"/>
    <cellStyle name="Comma 2 3 3 3 5 5 2" xfId="23660" xr:uid="{57ADB729-DE06-4EE2-97D8-D796FC66060A}"/>
    <cellStyle name="Comma 2 3 3 3 5 6" xfId="15980" xr:uid="{7C12B4BC-4DD5-420C-BB92-2E0378CBFF18}"/>
    <cellStyle name="Comma 2 3 3 3 6" xfId="1100" xr:uid="{1489A1B3-3C88-44FB-AC17-C8C1B0112B8B}"/>
    <cellStyle name="Comma 2 3 3 3 6 2" xfId="3020" xr:uid="{E967F172-A93D-4505-A4FC-7995AB929AE3}"/>
    <cellStyle name="Comma 2 3 3 3 6 2 2" xfId="6860" xr:uid="{B46232DD-F5F5-4A61-935F-191903DE48C0}"/>
    <cellStyle name="Comma 2 3 3 3 6 2 2 2" xfId="14540" xr:uid="{6F7F5614-EFFA-4B33-9B1A-17C8125023BD}"/>
    <cellStyle name="Comma 2 3 3 3 6 2 2 2 2" xfId="29900" xr:uid="{4AAEEA09-331D-4D0E-9C32-792517330CC8}"/>
    <cellStyle name="Comma 2 3 3 3 6 2 2 3" xfId="22220" xr:uid="{01C5BA22-861F-4F1B-B42B-CE367875B73B}"/>
    <cellStyle name="Comma 2 3 3 3 6 2 3" xfId="10700" xr:uid="{60E76CED-AA25-4250-8F54-B5532B45ACBC}"/>
    <cellStyle name="Comma 2 3 3 3 6 2 3 2" xfId="26060" xr:uid="{9A61C42B-14E5-4386-B47B-442FAAF55D25}"/>
    <cellStyle name="Comma 2 3 3 3 6 2 4" xfId="18380" xr:uid="{3411F4C1-8EC3-45BF-9F53-7C2458858D19}"/>
    <cellStyle name="Comma 2 3 3 3 6 3" xfId="4940" xr:uid="{06B3F463-AEBD-4130-9BD7-C4251FC3073B}"/>
    <cellStyle name="Comma 2 3 3 3 6 3 2" xfId="12620" xr:uid="{4452EE34-91C5-4C78-985C-2AF8E97615F8}"/>
    <cellStyle name="Comma 2 3 3 3 6 3 2 2" xfId="27980" xr:uid="{EBD5CE92-D04A-4842-A10E-A5807A831515}"/>
    <cellStyle name="Comma 2 3 3 3 6 3 3" xfId="20300" xr:uid="{672D7199-DA7C-4CEB-9C46-08C3D243AAE4}"/>
    <cellStyle name="Comma 2 3 3 3 6 4" xfId="8780" xr:uid="{1C99CD2C-E8CB-4FB0-8045-B321D3309A97}"/>
    <cellStyle name="Comma 2 3 3 3 6 4 2" xfId="24140" xr:uid="{8D46C0BD-AFB8-409B-A95F-669DAC6485BE}"/>
    <cellStyle name="Comma 2 3 3 3 6 5" xfId="16460" xr:uid="{832EAF11-2671-4FC7-B270-732261BCAB84}"/>
    <cellStyle name="Comma 2 3 3 3 7" xfId="2060" xr:uid="{BBCF1C69-288C-4528-AB41-FCF4BA1DE6E0}"/>
    <cellStyle name="Comma 2 3 3 3 7 2" xfId="5900" xr:uid="{43E9D39B-0C2F-4100-AFEE-407FB16BEDB0}"/>
    <cellStyle name="Comma 2 3 3 3 7 2 2" xfId="13580" xr:uid="{7F044374-EDA0-48F3-99D7-325D02D519FA}"/>
    <cellStyle name="Comma 2 3 3 3 7 2 2 2" xfId="28940" xr:uid="{716028E5-2998-48FA-99FB-78A167D972A9}"/>
    <cellStyle name="Comma 2 3 3 3 7 2 3" xfId="21260" xr:uid="{A9000C07-E897-4FA1-B579-8E622907FE24}"/>
    <cellStyle name="Comma 2 3 3 3 7 3" xfId="9740" xr:uid="{72D67462-AA3E-4089-8693-82E2D0A6A82A}"/>
    <cellStyle name="Comma 2 3 3 3 7 3 2" xfId="25100" xr:uid="{839746A5-D444-4E6A-A009-BCC3CE9337A2}"/>
    <cellStyle name="Comma 2 3 3 3 7 4" xfId="17420" xr:uid="{5E45F8B0-5E10-4B83-A074-78F33997FECC}"/>
    <cellStyle name="Comma 2 3 3 3 8" xfId="3980" xr:uid="{313B2BEE-9E29-4810-BD0A-066C1577175A}"/>
    <cellStyle name="Comma 2 3 3 3 8 2" xfId="11660" xr:uid="{CE2DD928-997E-4602-804A-CFDC5AAC5BAF}"/>
    <cellStyle name="Comma 2 3 3 3 8 2 2" xfId="27020" xr:uid="{314498F8-DDC8-422D-B579-759BF0573C61}"/>
    <cellStyle name="Comma 2 3 3 3 8 3" xfId="19340" xr:uid="{6C4A2F52-8E77-4BFF-ABC0-AE68C5B299BD}"/>
    <cellStyle name="Comma 2 3 3 3 9" xfId="7820" xr:uid="{F73F142B-ECFF-4C63-BAF4-EE9F7368D946}"/>
    <cellStyle name="Comma 2 3 3 3 9 2" xfId="23180" xr:uid="{024E86CA-2FF8-44B0-8EF1-22B7BD8D13FD}"/>
    <cellStyle name="Comma 2 3 3 4" xfId="170" xr:uid="{30DA0DBB-2163-4A46-A26D-85ACEB400C5E}"/>
    <cellStyle name="Comma 2 3 3 4 2" xfId="290" xr:uid="{39E0AA51-5BCD-4C3E-8403-0BE546507720}"/>
    <cellStyle name="Comma 2 3 3 4 2 2" xfId="530" xr:uid="{9D84B8F5-0F10-4F4F-AC39-BD06945A4658}"/>
    <cellStyle name="Comma 2 3 3 4 2 2 2" xfId="1010" xr:uid="{C4035E18-D05A-4781-AE72-152880719448}"/>
    <cellStyle name="Comma 2 3 3 4 2 2 2 2" xfId="1970" xr:uid="{876FE00E-6860-48E4-8AE9-5B3655E289F2}"/>
    <cellStyle name="Comma 2 3 3 4 2 2 2 2 2" xfId="3890" xr:uid="{EBEDF26F-E18F-4EB0-BFC5-3E0E13229DF8}"/>
    <cellStyle name="Comma 2 3 3 4 2 2 2 2 2 2" xfId="7730" xr:uid="{C5919F8B-19DC-4F74-8035-CE3934F5FD2E}"/>
    <cellStyle name="Comma 2 3 3 4 2 2 2 2 2 2 2" xfId="15410" xr:uid="{93C90B58-985F-4DEF-AD42-046B10D01E03}"/>
    <cellStyle name="Comma 2 3 3 4 2 2 2 2 2 2 2 2" xfId="30770" xr:uid="{82523016-3A5E-4145-9445-0213F8FF0F72}"/>
    <cellStyle name="Comma 2 3 3 4 2 2 2 2 2 2 3" xfId="23090" xr:uid="{0D9A72ED-841C-4DB6-8B97-EA3C60051F1B}"/>
    <cellStyle name="Comma 2 3 3 4 2 2 2 2 2 3" xfId="11570" xr:uid="{AFC774F0-A755-4539-890E-C566DE25E132}"/>
    <cellStyle name="Comma 2 3 3 4 2 2 2 2 2 3 2" xfId="26930" xr:uid="{838BD6E4-B3FF-4FF6-A831-09EABFD0BC29}"/>
    <cellStyle name="Comma 2 3 3 4 2 2 2 2 2 4" xfId="19250" xr:uid="{8769138A-EC70-4BFB-A85C-415A4FE58BB4}"/>
    <cellStyle name="Comma 2 3 3 4 2 2 2 2 3" xfId="5810" xr:uid="{02B85452-B97E-4358-8F3D-48E581C57468}"/>
    <cellStyle name="Comma 2 3 3 4 2 2 2 2 3 2" xfId="13490" xr:uid="{917AB1B9-0F44-4ECF-9A4A-D66B9CF6E96C}"/>
    <cellStyle name="Comma 2 3 3 4 2 2 2 2 3 2 2" xfId="28850" xr:uid="{576407B8-94B6-46E2-ABE6-E6AC4F971485}"/>
    <cellStyle name="Comma 2 3 3 4 2 2 2 2 3 3" xfId="21170" xr:uid="{96903527-26C5-4185-8831-9BE97C9F2C8C}"/>
    <cellStyle name="Comma 2 3 3 4 2 2 2 2 4" xfId="9650" xr:uid="{C8ACBF61-AAA4-4BE2-8319-1BEE0FAAD119}"/>
    <cellStyle name="Comma 2 3 3 4 2 2 2 2 4 2" xfId="25010" xr:uid="{D64C6E9F-D857-49E8-9DA9-C2D368725C5F}"/>
    <cellStyle name="Comma 2 3 3 4 2 2 2 2 5" xfId="17330" xr:uid="{F0DC6B53-AFEE-4375-8C33-4435FAA7C39F}"/>
    <cellStyle name="Comma 2 3 3 4 2 2 2 3" xfId="2930" xr:uid="{8BC974DA-17F2-4F21-9A79-6593F06461A4}"/>
    <cellStyle name="Comma 2 3 3 4 2 2 2 3 2" xfId="6770" xr:uid="{F3AB9639-66B6-473B-9324-A34BAD0FB30E}"/>
    <cellStyle name="Comma 2 3 3 4 2 2 2 3 2 2" xfId="14450" xr:uid="{CB405F8A-AB60-47ED-BDFF-E8E53E496A67}"/>
    <cellStyle name="Comma 2 3 3 4 2 2 2 3 2 2 2" xfId="29810" xr:uid="{752E915D-42FA-4587-8A6E-6AF09447E1B9}"/>
    <cellStyle name="Comma 2 3 3 4 2 2 2 3 2 3" xfId="22130" xr:uid="{C89D7078-92DD-49C0-9430-01A0EF66D725}"/>
    <cellStyle name="Comma 2 3 3 4 2 2 2 3 3" xfId="10610" xr:uid="{4AC1A3D4-0060-4651-883B-C74606054212}"/>
    <cellStyle name="Comma 2 3 3 4 2 2 2 3 3 2" xfId="25970" xr:uid="{B0687D26-4E1A-4FD8-BF17-7FA4EABB929E}"/>
    <cellStyle name="Comma 2 3 3 4 2 2 2 3 4" xfId="18290" xr:uid="{947B670B-9B5C-4D84-B2F2-F4DE9DAA3BF3}"/>
    <cellStyle name="Comma 2 3 3 4 2 2 2 4" xfId="4850" xr:uid="{3588060E-5592-462C-B661-ED7C21AA54F8}"/>
    <cellStyle name="Comma 2 3 3 4 2 2 2 4 2" xfId="12530" xr:uid="{702CD43F-F53E-4D14-950C-24C17DEB77E6}"/>
    <cellStyle name="Comma 2 3 3 4 2 2 2 4 2 2" xfId="27890" xr:uid="{E86EF544-3BD4-4519-80D1-640B05CAE247}"/>
    <cellStyle name="Comma 2 3 3 4 2 2 2 4 3" xfId="20210" xr:uid="{17030514-8E1B-4993-888A-EFF38B1C365D}"/>
    <cellStyle name="Comma 2 3 3 4 2 2 2 5" xfId="8690" xr:uid="{268C9AB1-77F6-48B5-B208-6E27EB8CAA74}"/>
    <cellStyle name="Comma 2 3 3 4 2 2 2 5 2" xfId="24050" xr:uid="{63C8B4F4-D482-4571-96DE-D27DF96C1E33}"/>
    <cellStyle name="Comma 2 3 3 4 2 2 2 6" xfId="16370" xr:uid="{AC20720E-B872-49A2-B45B-CC3A474E373A}"/>
    <cellStyle name="Comma 2 3 3 4 2 2 3" xfId="1490" xr:uid="{6547883B-7440-4A79-9FAD-C2D9929C63A3}"/>
    <cellStyle name="Comma 2 3 3 4 2 2 3 2" xfId="3410" xr:uid="{9B5D3838-0A4C-486A-A89B-60B12B6C040D}"/>
    <cellStyle name="Comma 2 3 3 4 2 2 3 2 2" xfId="7250" xr:uid="{D06177D8-0E0D-4B5A-99B8-E7D8CBE64C61}"/>
    <cellStyle name="Comma 2 3 3 4 2 2 3 2 2 2" xfId="14930" xr:uid="{ACA12A42-B5FE-4BEC-B4F5-2525F8930C7B}"/>
    <cellStyle name="Comma 2 3 3 4 2 2 3 2 2 2 2" xfId="30290" xr:uid="{4B59292A-7050-4096-9841-F7522AEA0D9B}"/>
    <cellStyle name="Comma 2 3 3 4 2 2 3 2 2 3" xfId="22610" xr:uid="{33E8F376-898D-4257-AA2A-0440616C6055}"/>
    <cellStyle name="Comma 2 3 3 4 2 2 3 2 3" xfId="11090" xr:uid="{537A2F0A-512E-40B4-A293-65E584E17FFE}"/>
    <cellStyle name="Comma 2 3 3 4 2 2 3 2 3 2" xfId="26450" xr:uid="{3C7363A7-8948-4C58-B70A-C52CBF47DE34}"/>
    <cellStyle name="Comma 2 3 3 4 2 2 3 2 4" xfId="18770" xr:uid="{462C86B3-F6DA-4AEB-9C2F-BAC0E259318F}"/>
    <cellStyle name="Comma 2 3 3 4 2 2 3 3" xfId="5330" xr:uid="{DCC69F5E-2DDD-4B92-AADB-30AB5FCEDE79}"/>
    <cellStyle name="Comma 2 3 3 4 2 2 3 3 2" xfId="13010" xr:uid="{A117D17A-A9F5-45C8-8626-742DCD491985}"/>
    <cellStyle name="Comma 2 3 3 4 2 2 3 3 2 2" xfId="28370" xr:uid="{BD3A8CC3-8B9C-4FC2-9D92-C641D426D036}"/>
    <cellStyle name="Comma 2 3 3 4 2 2 3 3 3" xfId="20690" xr:uid="{5BBE2CA8-7F21-4587-83EB-380C249F4405}"/>
    <cellStyle name="Comma 2 3 3 4 2 2 3 4" xfId="9170" xr:uid="{A746C55A-BED2-4A99-AF47-1A130CCF3DA2}"/>
    <cellStyle name="Comma 2 3 3 4 2 2 3 4 2" xfId="24530" xr:uid="{CA3A29F7-9322-487F-A96F-E9449CD63E51}"/>
    <cellStyle name="Comma 2 3 3 4 2 2 3 5" xfId="16850" xr:uid="{64AA127A-6006-4C45-BD12-ABA89AC9CCD6}"/>
    <cellStyle name="Comma 2 3 3 4 2 2 4" xfId="2450" xr:uid="{BF7A20F0-4E9D-4415-913B-0F6E2D549CBF}"/>
    <cellStyle name="Comma 2 3 3 4 2 2 4 2" xfId="6290" xr:uid="{8E3D4137-CB43-4878-AE83-2B10A8671A16}"/>
    <cellStyle name="Comma 2 3 3 4 2 2 4 2 2" xfId="13970" xr:uid="{3ACB9F91-A2CF-4F1B-A325-476630148A39}"/>
    <cellStyle name="Comma 2 3 3 4 2 2 4 2 2 2" xfId="29330" xr:uid="{A5B96D23-1BAC-479E-8025-E82BD93BF731}"/>
    <cellStyle name="Comma 2 3 3 4 2 2 4 2 3" xfId="21650" xr:uid="{BC5D7D01-0A2C-4291-B574-6E5FD61FD99C}"/>
    <cellStyle name="Comma 2 3 3 4 2 2 4 3" xfId="10130" xr:uid="{B4D00080-AC6E-40AF-BC57-A60CF125A6FE}"/>
    <cellStyle name="Comma 2 3 3 4 2 2 4 3 2" xfId="25490" xr:uid="{5F90C47E-62F6-4353-8E6D-63BC6F2F898C}"/>
    <cellStyle name="Comma 2 3 3 4 2 2 4 4" xfId="17810" xr:uid="{AD8FEA44-370E-4314-A8D5-790F064625B4}"/>
    <cellStyle name="Comma 2 3 3 4 2 2 5" xfId="4370" xr:uid="{71969402-1299-4BFC-9910-0BD7D1547A2C}"/>
    <cellStyle name="Comma 2 3 3 4 2 2 5 2" xfId="12050" xr:uid="{1474278C-8B4C-48E0-A24D-829F9F72C5B8}"/>
    <cellStyle name="Comma 2 3 3 4 2 2 5 2 2" xfId="27410" xr:uid="{8135E6A5-0F89-4F1B-A1F8-7C51C8B4CE44}"/>
    <cellStyle name="Comma 2 3 3 4 2 2 5 3" xfId="19730" xr:uid="{D5C244D5-46CF-4A7D-8694-7B356601DE54}"/>
    <cellStyle name="Comma 2 3 3 4 2 2 6" xfId="8210" xr:uid="{B61500E4-C5A0-4A79-9589-AC7C5BFA1A8F}"/>
    <cellStyle name="Comma 2 3 3 4 2 2 6 2" xfId="23570" xr:uid="{4C3C0116-76FF-412C-A2DF-53E134370979}"/>
    <cellStyle name="Comma 2 3 3 4 2 2 7" xfId="15890" xr:uid="{BF188A88-82DD-4A9A-8496-74EF8F36DF00}"/>
    <cellStyle name="Comma 2 3 3 4 2 3" xfId="770" xr:uid="{C4298629-AB87-4C5F-A320-0ECE6225F636}"/>
    <cellStyle name="Comma 2 3 3 4 2 3 2" xfId="1730" xr:uid="{53472D4D-501B-49AB-A424-433B3894F960}"/>
    <cellStyle name="Comma 2 3 3 4 2 3 2 2" xfId="3650" xr:uid="{BD09A01A-8D21-4F8A-9D84-6F31E736F819}"/>
    <cellStyle name="Comma 2 3 3 4 2 3 2 2 2" xfId="7490" xr:uid="{C4CC48F3-28DB-48C9-A9BF-A7A5A41FE022}"/>
    <cellStyle name="Comma 2 3 3 4 2 3 2 2 2 2" xfId="15170" xr:uid="{0284BF09-4523-41C2-915E-21B26E43C12C}"/>
    <cellStyle name="Comma 2 3 3 4 2 3 2 2 2 2 2" xfId="30530" xr:uid="{18A5079B-8876-474C-9D6A-0AA638817275}"/>
    <cellStyle name="Comma 2 3 3 4 2 3 2 2 2 3" xfId="22850" xr:uid="{21C9B884-4069-482F-9B9A-49A3738449DD}"/>
    <cellStyle name="Comma 2 3 3 4 2 3 2 2 3" xfId="11330" xr:uid="{1360047E-48C1-4B96-B971-5A1636FE0721}"/>
    <cellStyle name="Comma 2 3 3 4 2 3 2 2 3 2" xfId="26690" xr:uid="{9FE5A711-D740-4624-AFCD-F5D2CF5FD644}"/>
    <cellStyle name="Comma 2 3 3 4 2 3 2 2 4" xfId="19010" xr:uid="{8E1C1531-2FA8-443E-9CFA-93F17DB64593}"/>
    <cellStyle name="Comma 2 3 3 4 2 3 2 3" xfId="5570" xr:uid="{39878237-3D04-4C55-A88F-0BE44EB31499}"/>
    <cellStyle name="Comma 2 3 3 4 2 3 2 3 2" xfId="13250" xr:uid="{22C34AB0-16ED-41DE-88B3-147EDF1DF48C}"/>
    <cellStyle name="Comma 2 3 3 4 2 3 2 3 2 2" xfId="28610" xr:uid="{162F460B-7EC2-433B-9836-666E3BCED853}"/>
    <cellStyle name="Comma 2 3 3 4 2 3 2 3 3" xfId="20930" xr:uid="{00E9604A-B1CA-4894-86D5-3EBE22880673}"/>
    <cellStyle name="Comma 2 3 3 4 2 3 2 4" xfId="9410" xr:uid="{E5F0A20D-77E2-4994-96E0-3141A5138E71}"/>
    <cellStyle name="Comma 2 3 3 4 2 3 2 4 2" xfId="24770" xr:uid="{B9335D81-2723-4438-9166-24DCC26C9AAE}"/>
    <cellStyle name="Comma 2 3 3 4 2 3 2 5" xfId="17090" xr:uid="{8FAF239C-4460-491D-B345-79C0D00EB215}"/>
    <cellStyle name="Comma 2 3 3 4 2 3 3" xfId="2690" xr:uid="{4549FF0C-441B-4908-940B-678D1D25262C}"/>
    <cellStyle name="Comma 2 3 3 4 2 3 3 2" xfId="6530" xr:uid="{9B6C2339-699A-46C6-A10A-0B1FB744C837}"/>
    <cellStyle name="Comma 2 3 3 4 2 3 3 2 2" xfId="14210" xr:uid="{559F8514-E3C8-49C3-B3EB-B86557A9551B}"/>
    <cellStyle name="Comma 2 3 3 4 2 3 3 2 2 2" xfId="29570" xr:uid="{4D9A12BA-8CD7-4408-AA4E-7043517EE3AC}"/>
    <cellStyle name="Comma 2 3 3 4 2 3 3 2 3" xfId="21890" xr:uid="{ED5FA11A-9AD5-4CFD-BD44-DD4B097F3FC6}"/>
    <cellStyle name="Comma 2 3 3 4 2 3 3 3" xfId="10370" xr:uid="{7056E890-150A-4B4C-8B29-D98A001733EC}"/>
    <cellStyle name="Comma 2 3 3 4 2 3 3 3 2" xfId="25730" xr:uid="{DF1C07AC-387F-46E5-8BCA-3E802C000404}"/>
    <cellStyle name="Comma 2 3 3 4 2 3 3 4" xfId="18050" xr:uid="{1CD55AD7-0D7B-4B2E-96DB-DC15E63EBD19}"/>
    <cellStyle name="Comma 2 3 3 4 2 3 4" xfId="4610" xr:uid="{CC1DA333-CB74-408E-AB79-88E5A93E2148}"/>
    <cellStyle name="Comma 2 3 3 4 2 3 4 2" xfId="12290" xr:uid="{AFC143C3-688C-453F-AA68-80E56550A1AF}"/>
    <cellStyle name="Comma 2 3 3 4 2 3 4 2 2" xfId="27650" xr:uid="{B5F3CAFC-8479-4D65-8F80-85A5DF8EB421}"/>
    <cellStyle name="Comma 2 3 3 4 2 3 4 3" xfId="19970" xr:uid="{BC6E87A7-CD74-4942-868C-F6F21403919E}"/>
    <cellStyle name="Comma 2 3 3 4 2 3 5" xfId="8450" xr:uid="{D4D13E0B-AC15-49DD-B061-C826F59F50DB}"/>
    <cellStyle name="Comma 2 3 3 4 2 3 5 2" xfId="23810" xr:uid="{C326BC1F-54F1-4E92-B01E-8C8AB5944630}"/>
    <cellStyle name="Comma 2 3 3 4 2 3 6" xfId="16130" xr:uid="{2C39F6AB-66B0-4A63-BCA5-3E35A61173A3}"/>
    <cellStyle name="Comma 2 3 3 4 2 4" xfId="1250" xr:uid="{7C8814FD-397F-4D77-9DB4-4C23D38F32E6}"/>
    <cellStyle name="Comma 2 3 3 4 2 4 2" xfId="3170" xr:uid="{26EAAF6D-EF7F-4202-AF7D-EF6CE1F1F9BC}"/>
    <cellStyle name="Comma 2 3 3 4 2 4 2 2" xfId="7010" xr:uid="{89325242-CFE7-48B3-9933-05F597BF18D2}"/>
    <cellStyle name="Comma 2 3 3 4 2 4 2 2 2" xfId="14690" xr:uid="{39238C8B-7760-4940-97D2-7E4A53D41740}"/>
    <cellStyle name="Comma 2 3 3 4 2 4 2 2 2 2" xfId="30050" xr:uid="{1605F6DD-084F-48AD-AE2B-98955177B2C4}"/>
    <cellStyle name="Comma 2 3 3 4 2 4 2 2 3" xfId="22370" xr:uid="{2729EEC1-269D-4A6B-8C5A-0713ADE998DB}"/>
    <cellStyle name="Comma 2 3 3 4 2 4 2 3" xfId="10850" xr:uid="{6EF72F78-5467-4FDE-9C36-9B5F43416997}"/>
    <cellStyle name="Comma 2 3 3 4 2 4 2 3 2" xfId="26210" xr:uid="{EC8D6A9B-71D7-4C24-BEC4-27F1CF2A8F1E}"/>
    <cellStyle name="Comma 2 3 3 4 2 4 2 4" xfId="18530" xr:uid="{24FEF88C-F2F0-404A-A220-9B158285A484}"/>
    <cellStyle name="Comma 2 3 3 4 2 4 3" xfId="5090" xr:uid="{70CF5B52-770D-4271-ACE3-112E0BB697BF}"/>
    <cellStyle name="Comma 2 3 3 4 2 4 3 2" xfId="12770" xr:uid="{3CD2E811-4196-4FF2-8F1A-4069A50B9270}"/>
    <cellStyle name="Comma 2 3 3 4 2 4 3 2 2" xfId="28130" xr:uid="{BEC44416-889B-442B-8CAE-C1B57DE1BF28}"/>
    <cellStyle name="Comma 2 3 3 4 2 4 3 3" xfId="20450" xr:uid="{A85A9860-E1CE-415C-8DDE-13D2703CC851}"/>
    <cellStyle name="Comma 2 3 3 4 2 4 4" xfId="8930" xr:uid="{008555FC-ED27-470C-B696-0F7671CECE72}"/>
    <cellStyle name="Comma 2 3 3 4 2 4 4 2" xfId="24290" xr:uid="{1A8791FC-8AAF-4527-817F-FFF607279284}"/>
    <cellStyle name="Comma 2 3 3 4 2 4 5" xfId="16610" xr:uid="{8DE4D905-FB4A-40E5-B833-488CFEF59C45}"/>
    <cellStyle name="Comma 2 3 3 4 2 5" xfId="2210" xr:uid="{2DA2D0AF-360B-4576-B9F3-33C293E6BE30}"/>
    <cellStyle name="Comma 2 3 3 4 2 5 2" xfId="6050" xr:uid="{79C73F58-DE98-4F8F-B5C5-6E60C11A7E88}"/>
    <cellStyle name="Comma 2 3 3 4 2 5 2 2" xfId="13730" xr:uid="{0501335A-057D-41E6-94D1-8CED82FD616C}"/>
    <cellStyle name="Comma 2 3 3 4 2 5 2 2 2" xfId="29090" xr:uid="{8990D7A1-F830-464C-9414-42A8F14508F7}"/>
    <cellStyle name="Comma 2 3 3 4 2 5 2 3" xfId="21410" xr:uid="{FDD2F860-3645-4D28-83A1-82C49E217EA5}"/>
    <cellStyle name="Comma 2 3 3 4 2 5 3" xfId="9890" xr:uid="{B5AB5F30-0D50-4A5C-A1DC-984F6A63F660}"/>
    <cellStyle name="Comma 2 3 3 4 2 5 3 2" xfId="25250" xr:uid="{EEB5D8BD-AA3D-4260-BEA6-691E9C3D6561}"/>
    <cellStyle name="Comma 2 3 3 4 2 5 4" xfId="17570" xr:uid="{9ECED71A-EB76-4A41-AF93-E7A2307078AB}"/>
    <cellStyle name="Comma 2 3 3 4 2 6" xfId="4130" xr:uid="{4AFCEC8E-AE37-4096-AD3B-24EFA34AD685}"/>
    <cellStyle name="Comma 2 3 3 4 2 6 2" xfId="11810" xr:uid="{F16FDB6C-DE5C-4736-ACBF-89CD777B5321}"/>
    <cellStyle name="Comma 2 3 3 4 2 6 2 2" xfId="27170" xr:uid="{67E3C3FE-49B6-40A7-B0BB-590AA13E02D6}"/>
    <cellStyle name="Comma 2 3 3 4 2 6 3" xfId="19490" xr:uid="{7F2BE534-DB20-4362-A3F1-7554E639C637}"/>
    <cellStyle name="Comma 2 3 3 4 2 7" xfId="7970" xr:uid="{7A7B5006-983F-4845-BDD7-B811F021396D}"/>
    <cellStyle name="Comma 2 3 3 4 2 7 2" xfId="23330" xr:uid="{2291F5A8-4F12-4876-BCA7-60659FBA6596}"/>
    <cellStyle name="Comma 2 3 3 4 2 8" xfId="15650" xr:uid="{00A453B3-D6EF-4BD9-BE42-5332F78CB1B9}"/>
    <cellStyle name="Comma 2 3 3 4 3" xfId="410" xr:uid="{E88478D1-2172-4BF9-8879-734A5C092DAB}"/>
    <cellStyle name="Comma 2 3 3 4 3 2" xfId="890" xr:uid="{B549758A-DC60-43EA-BA93-B6A274361CD9}"/>
    <cellStyle name="Comma 2 3 3 4 3 2 2" xfId="1850" xr:uid="{641658BB-7478-4B6C-A099-ED68254AF409}"/>
    <cellStyle name="Comma 2 3 3 4 3 2 2 2" xfId="3770" xr:uid="{F099209F-CFFD-4EE2-8104-A9D50F2E47A6}"/>
    <cellStyle name="Comma 2 3 3 4 3 2 2 2 2" xfId="7610" xr:uid="{8E53F0A9-41AC-417F-B458-0930C613E112}"/>
    <cellStyle name="Comma 2 3 3 4 3 2 2 2 2 2" xfId="15290" xr:uid="{1940919D-AF30-4879-893E-13AA1A1CC1F2}"/>
    <cellStyle name="Comma 2 3 3 4 3 2 2 2 2 2 2" xfId="30650" xr:uid="{EE7D6DFD-98CB-4948-9B69-510DC764D53E}"/>
    <cellStyle name="Comma 2 3 3 4 3 2 2 2 2 3" xfId="22970" xr:uid="{9FA9426F-D150-4988-A88A-F125200986B0}"/>
    <cellStyle name="Comma 2 3 3 4 3 2 2 2 3" xfId="11450" xr:uid="{F83A8B7D-DD10-4C6F-AF4D-08574E7CA942}"/>
    <cellStyle name="Comma 2 3 3 4 3 2 2 2 3 2" xfId="26810" xr:uid="{D3477385-5447-4BD6-A199-986FEE2D8C77}"/>
    <cellStyle name="Comma 2 3 3 4 3 2 2 2 4" xfId="19130" xr:uid="{33CC2E5B-1F7B-49BD-8273-6BD33A873E10}"/>
    <cellStyle name="Comma 2 3 3 4 3 2 2 3" xfId="5690" xr:uid="{76A506C3-74EA-4448-9389-D3F139E7DA2A}"/>
    <cellStyle name="Comma 2 3 3 4 3 2 2 3 2" xfId="13370" xr:uid="{D958BF9F-2826-491C-8743-B00C40603129}"/>
    <cellStyle name="Comma 2 3 3 4 3 2 2 3 2 2" xfId="28730" xr:uid="{0C58E8D4-81E8-4661-828D-E440B0A2DE37}"/>
    <cellStyle name="Comma 2 3 3 4 3 2 2 3 3" xfId="21050" xr:uid="{D5785E70-06FE-447D-8F2B-44C209CD0E02}"/>
    <cellStyle name="Comma 2 3 3 4 3 2 2 4" xfId="9530" xr:uid="{4F33098B-6F59-4C89-B871-8C230665E1D1}"/>
    <cellStyle name="Comma 2 3 3 4 3 2 2 4 2" xfId="24890" xr:uid="{9AA4C671-4328-47F4-B023-26EE0E3AB6CB}"/>
    <cellStyle name="Comma 2 3 3 4 3 2 2 5" xfId="17210" xr:uid="{308C7197-E647-4F6F-A8D5-D481164A281F}"/>
    <cellStyle name="Comma 2 3 3 4 3 2 3" xfId="2810" xr:uid="{FF42E737-67A9-4157-B431-F473CC4459F2}"/>
    <cellStyle name="Comma 2 3 3 4 3 2 3 2" xfId="6650" xr:uid="{9CDBC023-4FD4-4100-9A7F-E316C6A7E21F}"/>
    <cellStyle name="Comma 2 3 3 4 3 2 3 2 2" xfId="14330" xr:uid="{2B7DE4BC-1A6C-47FD-832C-3F4F5CF801A8}"/>
    <cellStyle name="Comma 2 3 3 4 3 2 3 2 2 2" xfId="29690" xr:uid="{F82F7937-AE92-41E3-886A-7D13765B8550}"/>
    <cellStyle name="Comma 2 3 3 4 3 2 3 2 3" xfId="22010" xr:uid="{F497B628-1CBB-4E87-9D9C-BD426C09CEFD}"/>
    <cellStyle name="Comma 2 3 3 4 3 2 3 3" xfId="10490" xr:uid="{20DF1FE9-6618-4DA4-BD6C-8F9F72C307DE}"/>
    <cellStyle name="Comma 2 3 3 4 3 2 3 3 2" xfId="25850" xr:uid="{3C38F3A9-92BD-4510-86B9-7EDED53F4E3F}"/>
    <cellStyle name="Comma 2 3 3 4 3 2 3 4" xfId="18170" xr:uid="{EF98B316-3B46-4C41-ADEC-393B76B84882}"/>
    <cellStyle name="Comma 2 3 3 4 3 2 4" xfId="4730" xr:uid="{753B47DC-C617-4E4C-96C4-E4ABB362A76D}"/>
    <cellStyle name="Comma 2 3 3 4 3 2 4 2" xfId="12410" xr:uid="{FCC1F735-611C-4D7A-8A3F-98861ABA1A92}"/>
    <cellStyle name="Comma 2 3 3 4 3 2 4 2 2" xfId="27770" xr:uid="{73DFCB86-05BE-49C3-B774-422EA882F792}"/>
    <cellStyle name="Comma 2 3 3 4 3 2 4 3" xfId="20090" xr:uid="{52563876-A06E-4A04-B820-FC42FC39C45D}"/>
    <cellStyle name="Comma 2 3 3 4 3 2 5" xfId="8570" xr:uid="{66C961DD-E829-45E1-A62B-B5F2781E4495}"/>
    <cellStyle name="Comma 2 3 3 4 3 2 5 2" xfId="23930" xr:uid="{585258B4-4695-44A0-B31F-5A80015D4BC7}"/>
    <cellStyle name="Comma 2 3 3 4 3 2 6" xfId="16250" xr:uid="{86391462-4707-41F3-B21A-90E449E893FD}"/>
    <cellStyle name="Comma 2 3 3 4 3 3" xfId="1370" xr:uid="{EE7CB0D0-FB8B-4552-9BA2-6F24B1E339A0}"/>
    <cellStyle name="Comma 2 3 3 4 3 3 2" xfId="3290" xr:uid="{2E5323C6-6815-4EF8-938E-27519519B9F1}"/>
    <cellStyle name="Comma 2 3 3 4 3 3 2 2" xfId="7130" xr:uid="{BD9D2ECD-3F0B-4D6D-84E8-940A0A82A8BE}"/>
    <cellStyle name="Comma 2 3 3 4 3 3 2 2 2" xfId="14810" xr:uid="{543CBDB2-1075-4059-89EC-E5661296FE5B}"/>
    <cellStyle name="Comma 2 3 3 4 3 3 2 2 2 2" xfId="30170" xr:uid="{FD0AE58B-13C4-4388-BF8D-E27091943E1E}"/>
    <cellStyle name="Comma 2 3 3 4 3 3 2 2 3" xfId="22490" xr:uid="{31D65381-A460-40B9-BCA9-B1EA336920EA}"/>
    <cellStyle name="Comma 2 3 3 4 3 3 2 3" xfId="10970" xr:uid="{DE032E01-3637-443C-9CCC-A6262B00331E}"/>
    <cellStyle name="Comma 2 3 3 4 3 3 2 3 2" xfId="26330" xr:uid="{2FD47A89-7FC6-43EC-8467-04F27938D392}"/>
    <cellStyle name="Comma 2 3 3 4 3 3 2 4" xfId="18650" xr:uid="{15DBF4D5-8D69-4812-8CC6-65F791014178}"/>
    <cellStyle name="Comma 2 3 3 4 3 3 3" xfId="5210" xr:uid="{7141248B-889F-476B-B194-F2843F2CAF9E}"/>
    <cellStyle name="Comma 2 3 3 4 3 3 3 2" xfId="12890" xr:uid="{EAEF1B8B-BBB9-4BFA-9952-C7767C2CC11F}"/>
    <cellStyle name="Comma 2 3 3 4 3 3 3 2 2" xfId="28250" xr:uid="{16CD1AE7-1CB4-4BBD-B2F3-7C514229708F}"/>
    <cellStyle name="Comma 2 3 3 4 3 3 3 3" xfId="20570" xr:uid="{D2EAE92A-81B3-4D3D-9DF0-68BDA0E8EB86}"/>
    <cellStyle name="Comma 2 3 3 4 3 3 4" xfId="9050" xr:uid="{F56B8518-8F62-4E33-AF60-8AF47A1D72B1}"/>
    <cellStyle name="Comma 2 3 3 4 3 3 4 2" xfId="24410" xr:uid="{1D819B6A-DE75-4C77-86F7-8AD6B7D29132}"/>
    <cellStyle name="Comma 2 3 3 4 3 3 5" xfId="16730" xr:uid="{826FD83B-63ED-4116-9D67-B1D8AB10B243}"/>
    <cellStyle name="Comma 2 3 3 4 3 4" xfId="2330" xr:uid="{9005B954-31A0-4BEE-BCC8-6F9FF08F3699}"/>
    <cellStyle name="Comma 2 3 3 4 3 4 2" xfId="6170" xr:uid="{D6E24768-D432-4D8E-880F-41E3326D4B20}"/>
    <cellStyle name="Comma 2 3 3 4 3 4 2 2" xfId="13850" xr:uid="{E9869032-87E5-4E75-A3C2-9378AC2BAADA}"/>
    <cellStyle name="Comma 2 3 3 4 3 4 2 2 2" xfId="29210" xr:uid="{4AE4D21B-CD62-45BF-9C6F-5CF47C92610C}"/>
    <cellStyle name="Comma 2 3 3 4 3 4 2 3" xfId="21530" xr:uid="{79CA5D4D-7A9B-4B03-97BA-CA89789AD5DC}"/>
    <cellStyle name="Comma 2 3 3 4 3 4 3" xfId="10010" xr:uid="{9B059EC3-DD78-4160-93D4-B6AC2E621FF4}"/>
    <cellStyle name="Comma 2 3 3 4 3 4 3 2" xfId="25370" xr:uid="{717435F5-144C-40D0-8881-05228DDFCFE1}"/>
    <cellStyle name="Comma 2 3 3 4 3 4 4" xfId="17690" xr:uid="{29EFDBB8-13B0-4039-A510-F92859B1CF54}"/>
    <cellStyle name="Comma 2 3 3 4 3 5" xfId="4250" xr:uid="{11675142-8F93-4115-A871-B3C3D661ACB2}"/>
    <cellStyle name="Comma 2 3 3 4 3 5 2" xfId="11930" xr:uid="{12A7C4E9-8BDD-474E-B0FA-14E6CF2BD878}"/>
    <cellStyle name="Comma 2 3 3 4 3 5 2 2" xfId="27290" xr:uid="{374D2A51-5DA5-4F59-BBB3-C21D288480CD}"/>
    <cellStyle name="Comma 2 3 3 4 3 5 3" xfId="19610" xr:uid="{61927600-076A-4A81-B802-DCB6710FA547}"/>
    <cellStyle name="Comma 2 3 3 4 3 6" xfId="8090" xr:uid="{9E0D3E20-9EA5-4BA3-A649-ADCFBDCA228B}"/>
    <cellStyle name="Comma 2 3 3 4 3 6 2" xfId="23450" xr:uid="{3417B49B-F3D6-46AF-9D5B-55C71192A387}"/>
    <cellStyle name="Comma 2 3 3 4 3 7" xfId="15770" xr:uid="{9D3BA078-D120-491E-A020-EAED49063720}"/>
    <cellStyle name="Comma 2 3 3 4 4" xfId="650" xr:uid="{6F5051E0-6BAB-48E8-A1BE-3621A952B891}"/>
    <cellStyle name="Comma 2 3 3 4 4 2" xfId="1610" xr:uid="{0E3C0521-A3D5-4BA9-BCD3-260E4C8B9090}"/>
    <cellStyle name="Comma 2 3 3 4 4 2 2" xfId="3530" xr:uid="{CCA4D9AA-514F-4B09-AEB3-C937CCFDDBEB}"/>
    <cellStyle name="Comma 2 3 3 4 4 2 2 2" xfId="7370" xr:uid="{E28176DC-8730-4096-AA26-72895BE76D2A}"/>
    <cellStyle name="Comma 2 3 3 4 4 2 2 2 2" xfId="15050" xr:uid="{3F53C9AD-C6F0-404B-A993-55040B449EC3}"/>
    <cellStyle name="Comma 2 3 3 4 4 2 2 2 2 2" xfId="30410" xr:uid="{73DE8015-3871-456C-A685-83802405D746}"/>
    <cellStyle name="Comma 2 3 3 4 4 2 2 2 3" xfId="22730" xr:uid="{AF89BA46-9B62-4CC0-A56E-FF2AFB04A1AC}"/>
    <cellStyle name="Comma 2 3 3 4 4 2 2 3" xfId="11210" xr:uid="{524C24B6-AB8A-4410-98E4-2CDC0D8C9932}"/>
    <cellStyle name="Comma 2 3 3 4 4 2 2 3 2" xfId="26570" xr:uid="{23EF6A51-7263-49C6-A569-91F31F3C6FE8}"/>
    <cellStyle name="Comma 2 3 3 4 4 2 2 4" xfId="18890" xr:uid="{63741C1A-61B5-40D2-BD3D-BF84CA736F0D}"/>
    <cellStyle name="Comma 2 3 3 4 4 2 3" xfId="5450" xr:uid="{E87E226E-3D99-4036-A45B-E15239CCE285}"/>
    <cellStyle name="Comma 2 3 3 4 4 2 3 2" xfId="13130" xr:uid="{49FF16B9-B349-434C-B2F9-DD90FBBE84C4}"/>
    <cellStyle name="Comma 2 3 3 4 4 2 3 2 2" xfId="28490" xr:uid="{2F748AF5-26B4-4811-99DC-76F85C9B7D3D}"/>
    <cellStyle name="Comma 2 3 3 4 4 2 3 3" xfId="20810" xr:uid="{019BC5BB-B954-46FB-9567-A3DA83857280}"/>
    <cellStyle name="Comma 2 3 3 4 4 2 4" xfId="9290" xr:uid="{BDD9F9CC-3469-4578-971F-545BBA5ADE02}"/>
    <cellStyle name="Comma 2 3 3 4 4 2 4 2" xfId="24650" xr:uid="{FDB0D256-AD4E-4A76-BA50-DB70DFA3ED80}"/>
    <cellStyle name="Comma 2 3 3 4 4 2 5" xfId="16970" xr:uid="{9D938CFA-3D69-4F41-8DA1-E3D1095E0F0B}"/>
    <cellStyle name="Comma 2 3 3 4 4 3" xfId="2570" xr:uid="{5D6D6238-D8AB-4F4D-9BF4-34C5A57AC282}"/>
    <cellStyle name="Comma 2 3 3 4 4 3 2" xfId="6410" xr:uid="{0E5E8F3A-9A1D-4059-944F-1A9DF533E40F}"/>
    <cellStyle name="Comma 2 3 3 4 4 3 2 2" xfId="14090" xr:uid="{3D8E1973-F723-48FE-915B-BCA72F375732}"/>
    <cellStyle name="Comma 2 3 3 4 4 3 2 2 2" xfId="29450" xr:uid="{2077EACF-6707-4BD0-8576-F0257E8E4D76}"/>
    <cellStyle name="Comma 2 3 3 4 4 3 2 3" xfId="21770" xr:uid="{ADAE4E2C-917D-400B-A0D7-363B96C6C7E0}"/>
    <cellStyle name="Comma 2 3 3 4 4 3 3" xfId="10250" xr:uid="{97B4A2D7-16F3-47F0-8947-CB7EADB73246}"/>
    <cellStyle name="Comma 2 3 3 4 4 3 3 2" xfId="25610" xr:uid="{3D818623-5331-4592-A9AC-D750AA0769EE}"/>
    <cellStyle name="Comma 2 3 3 4 4 3 4" xfId="17930" xr:uid="{EF32739F-8D54-4C4B-99B9-792D13E5079A}"/>
    <cellStyle name="Comma 2 3 3 4 4 4" xfId="4490" xr:uid="{D5403E01-BB7F-4400-938B-DE4591C0AC8E}"/>
    <cellStyle name="Comma 2 3 3 4 4 4 2" xfId="12170" xr:uid="{20124F7E-CF00-41F9-9B4F-94275F89D0BF}"/>
    <cellStyle name="Comma 2 3 3 4 4 4 2 2" xfId="27530" xr:uid="{FF67DDD7-B08A-412D-ABF8-2511FA8858B5}"/>
    <cellStyle name="Comma 2 3 3 4 4 4 3" xfId="19850" xr:uid="{2B0CB764-9358-4422-8D12-165BB23C1249}"/>
    <cellStyle name="Comma 2 3 3 4 4 5" xfId="8330" xr:uid="{7977EC4A-336D-46CA-862C-98F161CA8CB1}"/>
    <cellStyle name="Comma 2 3 3 4 4 5 2" xfId="23690" xr:uid="{E3491CFE-516D-41F1-A966-2383DCFE209A}"/>
    <cellStyle name="Comma 2 3 3 4 4 6" xfId="16010" xr:uid="{BE23A894-BCE9-4D4B-ABEC-11620A9FFE0B}"/>
    <cellStyle name="Comma 2 3 3 4 5" xfId="1130" xr:uid="{2B7B3765-78C8-4A19-8DEC-58358DBD7D33}"/>
    <cellStyle name="Comma 2 3 3 4 5 2" xfId="3050" xr:uid="{702FEE13-28F6-47EC-89C5-57BB9FADA37B}"/>
    <cellStyle name="Comma 2 3 3 4 5 2 2" xfId="6890" xr:uid="{717EFD07-0713-4C4F-B1EB-28CAD3719A7F}"/>
    <cellStyle name="Comma 2 3 3 4 5 2 2 2" xfId="14570" xr:uid="{630E7C0B-0916-4B0B-BECF-8E38819A6A0D}"/>
    <cellStyle name="Comma 2 3 3 4 5 2 2 2 2" xfId="29930" xr:uid="{BA9855C7-2DA4-44A9-8088-EF606A3FF3F1}"/>
    <cellStyle name="Comma 2 3 3 4 5 2 2 3" xfId="22250" xr:uid="{890B5ECB-571F-4AB2-A3E8-E54D6604647F}"/>
    <cellStyle name="Comma 2 3 3 4 5 2 3" xfId="10730" xr:uid="{F2CE5148-B5A4-4125-B192-1A06697E0611}"/>
    <cellStyle name="Comma 2 3 3 4 5 2 3 2" xfId="26090" xr:uid="{60E5C121-A0A8-49C9-A13A-F6C2B89C76CF}"/>
    <cellStyle name="Comma 2 3 3 4 5 2 4" xfId="18410" xr:uid="{7CABB4CA-754F-4ADE-AE03-DACBD3A45052}"/>
    <cellStyle name="Comma 2 3 3 4 5 3" xfId="4970" xr:uid="{EBF0766A-AEC1-49FB-B26E-4B4149ECD8C2}"/>
    <cellStyle name="Comma 2 3 3 4 5 3 2" xfId="12650" xr:uid="{E7CDD095-7D5F-4EE0-8A97-DE805C152639}"/>
    <cellStyle name="Comma 2 3 3 4 5 3 2 2" xfId="28010" xr:uid="{9501F0F1-D0AB-4187-82F6-4A0E010FA8B2}"/>
    <cellStyle name="Comma 2 3 3 4 5 3 3" xfId="20330" xr:uid="{97CBCA26-E004-4538-A9DB-174AFACDB308}"/>
    <cellStyle name="Comma 2 3 3 4 5 4" xfId="8810" xr:uid="{5F052A59-1FD7-4130-B3D6-A32CD91B00FD}"/>
    <cellStyle name="Comma 2 3 3 4 5 4 2" xfId="24170" xr:uid="{0A95342B-915F-4F97-BFFE-74B2324B8660}"/>
    <cellStyle name="Comma 2 3 3 4 5 5" xfId="16490" xr:uid="{561C3BB9-2077-4920-A116-433BB71F7EFA}"/>
    <cellStyle name="Comma 2 3 3 4 6" xfId="2090" xr:uid="{EA0639FB-44A2-4322-8730-AEB2A86DED91}"/>
    <cellStyle name="Comma 2 3 3 4 6 2" xfId="5930" xr:uid="{4D884361-DEDD-4DC1-B64F-DA05893B9D70}"/>
    <cellStyle name="Comma 2 3 3 4 6 2 2" xfId="13610" xr:uid="{ACBCBF7C-3F7D-4CEA-B9EE-DF366F62BF9A}"/>
    <cellStyle name="Comma 2 3 3 4 6 2 2 2" xfId="28970" xr:uid="{057989B1-4FAD-489F-9453-107F089C36F6}"/>
    <cellStyle name="Comma 2 3 3 4 6 2 3" xfId="21290" xr:uid="{4DE8F5C5-E940-4578-BB8A-E4B443FC886A}"/>
    <cellStyle name="Comma 2 3 3 4 6 3" xfId="9770" xr:uid="{B9A29039-A817-4589-9AC0-F662850197A9}"/>
    <cellStyle name="Comma 2 3 3 4 6 3 2" xfId="25130" xr:uid="{81644BE3-3EC2-4CA6-A404-24C45E6D5267}"/>
    <cellStyle name="Comma 2 3 3 4 6 4" xfId="17450" xr:uid="{527A32F8-0C7F-4856-84B3-42D27DB14E4B}"/>
    <cellStyle name="Comma 2 3 3 4 7" xfId="4010" xr:uid="{E4C21209-D97B-47E7-BC6C-88307276AD51}"/>
    <cellStyle name="Comma 2 3 3 4 7 2" xfId="11690" xr:uid="{E0F7210B-4ADC-40E2-9381-6E8AF3BF9F72}"/>
    <cellStyle name="Comma 2 3 3 4 7 2 2" xfId="27050" xr:uid="{508D24A7-5801-44F8-9731-EE190B2C5A75}"/>
    <cellStyle name="Comma 2 3 3 4 7 3" xfId="19370" xr:uid="{14A9FCF7-4238-4449-85CE-AF04A2D66A52}"/>
    <cellStyle name="Comma 2 3 3 4 8" xfId="7850" xr:uid="{37B8AEAA-FDF2-4A70-8B2F-4F437EB1DF5A}"/>
    <cellStyle name="Comma 2 3 3 4 8 2" xfId="23210" xr:uid="{DD4A65E8-F68D-40CF-A2E9-5904E196A223}"/>
    <cellStyle name="Comma 2 3 3 4 9" xfId="15530" xr:uid="{6DE200A4-8348-4E3B-B685-FA6F6815480F}"/>
    <cellStyle name="Comma 2 3 3 5" xfId="230" xr:uid="{1AD1EBE6-EC53-4907-9FA5-952388E516BF}"/>
    <cellStyle name="Comma 2 3 3 5 2" xfId="470" xr:uid="{94C13B53-1B31-4924-A319-4B16C4FD4429}"/>
    <cellStyle name="Comma 2 3 3 5 2 2" xfId="950" xr:uid="{4F0D0210-A14B-4277-AC5E-BD1BA8EAAD2C}"/>
    <cellStyle name="Comma 2 3 3 5 2 2 2" xfId="1910" xr:uid="{727C8FDA-A095-4795-B0A8-E32E0C0F9346}"/>
    <cellStyle name="Comma 2 3 3 5 2 2 2 2" xfId="3830" xr:uid="{62A527CC-F6D3-4B4C-B6E8-7495F867FB58}"/>
    <cellStyle name="Comma 2 3 3 5 2 2 2 2 2" xfId="7670" xr:uid="{3873686A-E753-44A9-8285-8E9118F66B16}"/>
    <cellStyle name="Comma 2 3 3 5 2 2 2 2 2 2" xfId="15350" xr:uid="{378346F5-0467-4D8C-9A6B-B2A4A55F6081}"/>
    <cellStyle name="Comma 2 3 3 5 2 2 2 2 2 2 2" xfId="30710" xr:uid="{AD854D50-53CF-4DCE-8C66-01DFA7843AE6}"/>
    <cellStyle name="Comma 2 3 3 5 2 2 2 2 2 3" xfId="23030" xr:uid="{5B00F95E-AF20-461B-9067-3667587C54DF}"/>
    <cellStyle name="Comma 2 3 3 5 2 2 2 2 3" xfId="11510" xr:uid="{27C9460D-43EA-4B65-97BE-3F4D4A4886E3}"/>
    <cellStyle name="Comma 2 3 3 5 2 2 2 2 3 2" xfId="26870" xr:uid="{C269E87C-D422-4843-9AFC-72C809991DB2}"/>
    <cellStyle name="Comma 2 3 3 5 2 2 2 2 4" xfId="19190" xr:uid="{637B6F91-CC20-4B10-9511-A9CABA839665}"/>
    <cellStyle name="Comma 2 3 3 5 2 2 2 3" xfId="5750" xr:uid="{65966738-7551-4719-AF78-3B47BC4A0F86}"/>
    <cellStyle name="Comma 2 3 3 5 2 2 2 3 2" xfId="13430" xr:uid="{E50C6205-C28B-4417-A107-1DF8C810420F}"/>
    <cellStyle name="Comma 2 3 3 5 2 2 2 3 2 2" xfId="28790" xr:uid="{481903D8-55C7-4BC8-9B8D-188B875E9CB0}"/>
    <cellStyle name="Comma 2 3 3 5 2 2 2 3 3" xfId="21110" xr:uid="{DCF1DFF5-7E1F-46B7-A4C0-20096F7ED28B}"/>
    <cellStyle name="Comma 2 3 3 5 2 2 2 4" xfId="9590" xr:uid="{78C0D7ED-0152-4A7A-A24B-1B4A48F92BF3}"/>
    <cellStyle name="Comma 2 3 3 5 2 2 2 4 2" xfId="24950" xr:uid="{0BC5B335-EC20-45BE-B279-8A5978E3979E}"/>
    <cellStyle name="Comma 2 3 3 5 2 2 2 5" xfId="17270" xr:uid="{BF1938C4-125A-4FC7-B877-5F138F95E604}"/>
    <cellStyle name="Comma 2 3 3 5 2 2 3" xfId="2870" xr:uid="{DC1CFE38-D5F6-4A1A-8069-D8144458B48F}"/>
    <cellStyle name="Comma 2 3 3 5 2 2 3 2" xfId="6710" xr:uid="{0BA9EC45-C8E5-403A-B0F7-CC8DAC384F6B}"/>
    <cellStyle name="Comma 2 3 3 5 2 2 3 2 2" xfId="14390" xr:uid="{90E55CD6-A540-43BE-9AB3-56B09F31EFF9}"/>
    <cellStyle name="Comma 2 3 3 5 2 2 3 2 2 2" xfId="29750" xr:uid="{13D0B4DD-4A4C-4810-A024-BAAF500644C9}"/>
    <cellStyle name="Comma 2 3 3 5 2 2 3 2 3" xfId="22070" xr:uid="{40930526-BFC3-4E28-B14E-0F4A04ABE12E}"/>
    <cellStyle name="Comma 2 3 3 5 2 2 3 3" xfId="10550" xr:uid="{8FFFCCD4-C437-4BAE-BA93-BC577725EB0D}"/>
    <cellStyle name="Comma 2 3 3 5 2 2 3 3 2" xfId="25910" xr:uid="{4810A1CE-54A8-47ED-A7D2-3E1F9A2A2297}"/>
    <cellStyle name="Comma 2 3 3 5 2 2 3 4" xfId="18230" xr:uid="{4CE1710B-5337-4878-B8BD-4ACBF7FA3EF8}"/>
    <cellStyle name="Comma 2 3 3 5 2 2 4" xfId="4790" xr:uid="{5043D970-5EA6-45D6-B71D-EBE273684611}"/>
    <cellStyle name="Comma 2 3 3 5 2 2 4 2" xfId="12470" xr:uid="{2E77ABDB-23C6-416B-BFD0-DEBAED1DCC47}"/>
    <cellStyle name="Comma 2 3 3 5 2 2 4 2 2" xfId="27830" xr:uid="{C6BAC849-C3AC-4F91-B21C-03B6D4C92063}"/>
    <cellStyle name="Comma 2 3 3 5 2 2 4 3" xfId="20150" xr:uid="{5B2B4A02-D5C7-47A1-A1FD-2BE718ECF923}"/>
    <cellStyle name="Comma 2 3 3 5 2 2 5" xfId="8630" xr:uid="{5D397C73-E2D2-4A91-A541-5AEC784F16B6}"/>
    <cellStyle name="Comma 2 3 3 5 2 2 5 2" xfId="23990" xr:uid="{2E19C412-4A9B-4A6B-AC47-FF7C1CE71A27}"/>
    <cellStyle name="Comma 2 3 3 5 2 2 6" xfId="16310" xr:uid="{06748116-D408-4F31-A606-6BE88302B101}"/>
    <cellStyle name="Comma 2 3 3 5 2 3" xfId="1430" xr:uid="{F8B36753-EC29-4D70-A794-2DD6CECB2409}"/>
    <cellStyle name="Comma 2 3 3 5 2 3 2" xfId="3350" xr:uid="{C0DFB7A7-7250-4FE2-9546-18F15AB74D56}"/>
    <cellStyle name="Comma 2 3 3 5 2 3 2 2" xfId="7190" xr:uid="{720EEDE5-1B58-4AF6-A0C8-3136B38AF02B}"/>
    <cellStyle name="Comma 2 3 3 5 2 3 2 2 2" xfId="14870" xr:uid="{479299ED-0621-4386-AAB4-1604CD3A5959}"/>
    <cellStyle name="Comma 2 3 3 5 2 3 2 2 2 2" xfId="30230" xr:uid="{605ED9D9-E563-4A25-A8D4-CBB72DD4B10B}"/>
    <cellStyle name="Comma 2 3 3 5 2 3 2 2 3" xfId="22550" xr:uid="{EB55D37A-75EF-4BD9-913D-C17F7503E19E}"/>
    <cellStyle name="Comma 2 3 3 5 2 3 2 3" xfId="11030" xr:uid="{FE702042-028D-4163-BEDA-F99E32E789B4}"/>
    <cellStyle name="Comma 2 3 3 5 2 3 2 3 2" xfId="26390" xr:uid="{0332FEBB-10FD-49E3-957E-E445EC37FED3}"/>
    <cellStyle name="Comma 2 3 3 5 2 3 2 4" xfId="18710" xr:uid="{98EE5DC4-0B94-4E9B-A542-01B6E7B201B1}"/>
    <cellStyle name="Comma 2 3 3 5 2 3 3" xfId="5270" xr:uid="{F945F298-47A2-41E4-8FC6-F3D243DB5BAB}"/>
    <cellStyle name="Comma 2 3 3 5 2 3 3 2" xfId="12950" xr:uid="{8EC9C0ED-1029-4F9E-A63D-95F9BA1C92B3}"/>
    <cellStyle name="Comma 2 3 3 5 2 3 3 2 2" xfId="28310" xr:uid="{D25FB806-697E-414F-99AB-10E3FA7D3214}"/>
    <cellStyle name="Comma 2 3 3 5 2 3 3 3" xfId="20630" xr:uid="{B801D69A-9B9B-4653-915C-BCDD51BFB3B4}"/>
    <cellStyle name="Comma 2 3 3 5 2 3 4" xfId="9110" xr:uid="{BF40423D-7746-4369-B575-10090B11CFA9}"/>
    <cellStyle name="Comma 2 3 3 5 2 3 4 2" xfId="24470" xr:uid="{AFA77087-310F-4DC7-9561-20CA7E1669C1}"/>
    <cellStyle name="Comma 2 3 3 5 2 3 5" xfId="16790" xr:uid="{DFD70E0D-0022-4DF6-AC55-16EC47EA2719}"/>
    <cellStyle name="Comma 2 3 3 5 2 4" xfId="2390" xr:uid="{6ED73D73-117C-4CAE-A194-10537DCE8E93}"/>
    <cellStyle name="Comma 2 3 3 5 2 4 2" xfId="6230" xr:uid="{8BF42CFF-FF7B-46F7-9511-E9C12752FC6F}"/>
    <cellStyle name="Comma 2 3 3 5 2 4 2 2" xfId="13910" xr:uid="{620B9CA1-B73A-44E6-B49B-17BEEA06F833}"/>
    <cellStyle name="Comma 2 3 3 5 2 4 2 2 2" xfId="29270" xr:uid="{5F3D5DEE-B624-4749-94DE-88C984F8FAF6}"/>
    <cellStyle name="Comma 2 3 3 5 2 4 2 3" xfId="21590" xr:uid="{D090477B-2327-4E08-94A1-4ACF604D3E31}"/>
    <cellStyle name="Comma 2 3 3 5 2 4 3" xfId="10070" xr:uid="{F7B90CA6-5C59-42BF-94B1-CD9851103C2D}"/>
    <cellStyle name="Comma 2 3 3 5 2 4 3 2" xfId="25430" xr:uid="{9BFAC409-B60F-4673-BA4C-0E3608A6D664}"/>
    <cellStyle name="Comma 2 3 3 5 2 4 4" xfId="17750" xr:uid="{9312090E-443F-4B87-B6AC-44F098EEB3F2}"/>
    <cellStyle name="Comma 2 3 3 5 2 5" xfId="4310" xr:uid="{AA7E5FDD-04B5-4270-BAF0-96D9D52809FE}"/>
    <cellStyle name="Comma 2 3 3 5 2 5 2" xfId="11990" xr:uid="{9C00A41C-C40B-4B3F-998E-EB11B47DD65F}"/>
    <cellStyle name="Comma 2 3 3 5 2 5 2 2" xfId="27350" xr:uid="{BFA96B86-C025-4C9D-AB53-EAA01B005C93}"/>
    <cellStyle name="Comma 2 3 3 5 2 5 3" xfId="19670" xr:uid="{C2AEDF7C-0912-4112-A82B-933B2509C3AF}"/>
    <cellStyle name="Comma 2 3 3 5 2 6" xfId="8150" xr:uid="{0838D194-F5AE-4281-8C08-ACA2EBC7A3C4}"/>
    <cellStyle name="Comma 2 3 3 5 2 6 2" xfId="23510" xr:uid="{E5320714-F3A6-49F7-BE76-7678483724B9}"/>
    <cellStyle name="Comma 2 3 3 5 2 7" xfId="15830" xr:uid="{DCCEC8CD-9273-46DF-A033-19F6B50095F9}"/>
    <cellStyle name="Comma 2 3 3 5 3" xfId="710" xr:uid="{239D3AA1-5509-4860-B160-208FE618EFC5}"/>
    <cellStyle name="Comma 2 3 3 5 3 2" xfId="1670" xr:uid="{BB48C452-532F-4627-B1B8-BDD2D3BF588F}"/>
    <cellStyle name="Comma 2 3 3 5 3 2 2" xfId="3590" xr:uid="{4E1AA69C-CF23-4E2F-8C29-40E56F11B38A}"/>
    <cellStyle name="Comma 2 3 3 5 3 2 2 2" xfId="7430" xr:uid="{86D120B3-B7A8-4A76-9A59-7C0C30B804FE}"/>
    <cellStyle name="Comma 2 3 3 5 3 2 2 2 2" xfId="15110" xr:uid="{27954F5A-85B3-4C05-9866-E6D782D4B350}"/>
    <cellStyle name="Comma 2 3 3 5 3 2 2 2 2 2" xfId="30470" xr:uid="{1E6F93E9-58C1-4589-8BDB-BFE342573B5B}"/>
    <cellStyle name="Comma 2 3 3 5 3 2 2 2 3" xfId="22790" xr:uid="{946777F7-294F-43DC-8E0B-D8066D02A037}"/>
    <cellStyle name="Comma 2 3 3 5 3 2 2 3" xfId="11270" xr:uid="{EDC6C43F-6B64-41EC-8F03-3B769D4F47AD}"/>
    <cellStyle name="Comma 2 3 3 5 3 2 2 3 2" xfId="26630" xr:uid="{F8177FD7-33D5-45EC-B49C-B174E53C5A2A}"/>
    <cellStyle name="Comma 2 3 3 5 3 2 2 4" xfId="18950" xr:uid="{B9F3D52F-92A6-443D-94CD-6C0108068430}"/>
    <cellStyle name="Comma 2 3 3 5 3 2 3" xfId="5510" xr:uid="{409593A2-E2A3-4306-9A27-22CC8697BB5F}"/>
    <cellStyle name="Comma 2 3 3 5 3 2 3 2" xfId="13190" xr:uid="{40ED639F-27EC-4CE8-A8BD-8A3DA17FA35E}"/>
    <cellStyle name="Comma 2 3 3 5 3 2 3 2 2" xfId="28550" xr:uid="{E619FF13-794F-40D8-AC33-4BA65D9FF4A0}"/>
    <cellStyle name="Comma 2 3 3 5 3 2 3 3" xfId="20870" xr:uid="{E5A61B71-8E2C-4FC9-B1BB-48C00255586B}"/>
    <cellStyle name="Comma 2 3 3 5 3 2 4" xfId="9350" xr:uid="{8AC16533-FC78-4F6F-8BB9-274FA0B81C38}"/>
    <cellStyle name="Comma 2 3 3 5 3 2 4 2" xfId="24710" xr:uid="{2AF2269A-467A-4ABA-AFEB-853DBC35A840}"/>
    <cellStyle name="Comma 2 3 3 5 3 2 5" xfId="17030" xr:uid="{DBCC5099-61A3-4D46-A9FA-015E791F7B28}"/>
    <cellStyle name="Comma 2 3 3 5 3 3" xfId="2630" xr:uid="{81A228CA-B4BA-44D3-AB41-08910E6999BF}"/>
    <cellStyle name="Comma 2 3 3 5 3 3 2" xfId="6470" xr:uid="{2BF68DB6-18D0-43F0-9C6C-317993E0BDC1}"/>
    <cellStyle name="Comma 2 3 3 5 3 3 2 2" xfId="14150" xr:uid="{0E122DEF-2B6F-4CBE-B4DD-48C879182842}"/>
    <cellStyle name="Comma 2 3 3 5 3 3 2 2 2" xfId="29510" xr:uid="{7058E087-E334-4181-94E2-B2B0732DF669}"/>
    <cellStyle name="Comma 2 3 3 5 3 3 2 3" xfId="21830" xr:uid="{F0C2E1FB-8D5A-4939-82F5-D0D618F9EFF3}"/>
    <cellStyle name="Comma 2 3 3 5 3 3 3" xfId="10310" xr:uid="{36D3048A-983A-4B45-BBF1-52A0A0BBE4C2}"/>
    <cellStyle name="Comma 2 3 3 5 3 3 3 2" xfId="25670" xr:uid="{B61A04E2-5F53-4663-B722-D146FEB31D7E}"/>
    <cellStyle name="Comma 2 3 3 5 3 3 4" xfId="17990" xr:uid="{81DA9A12-A4ED-4DB0-B29D-649BC4686FE2}"/>
    <cellStyle name="Comma 2 3 3 5 3 4" xfId="4550" xr:uid="{C9530937-98A1-45A6-A1F4-9811FAA4858F}"/>
    <cellStyle name="Comma 2 3 3 5 3 4 2" xfId="12230" xr:uid="{3CAEB94D-31E8-4A1E-B686-A8365F9D1E0D}"/>
    <cellStyle name="Comma 2 3 3 5 3 4 2 2" xfId="27590" xr:uid="{7089AB51-2660-4620-870F-6A6AA01DFA0D}"/>
    <cellStyle name="Comma 2 3 3 5 3 4 3" xfId="19910" xr:uid="{98A1845A-841B-4DAA-BD73-E1DCF899255D}"/>
    <cellStyle name="Comma 2 3 3 5 3 5" xfId="8390" xr:uid="{3F58BD0D-A1AD-42FA-81A1-7BF2F5816F11}"/>
    <cellStyle name="Comma 2 3 3 5 3 5 2" xfId="23750" xr:uid="{6201B31B-8EFD-4BB5-8351-1C9165FE95A4}"/>
    <cellStyle name="Comma 2 3 3 5 3 6" xfId="16070" xr:uid="{73B3527A-CAB1-45B4-8384-01642B282052}"/>
    <cellStyle name="Comma 2 3 3 5 4" xfId="1190" xr:uid="{936FBBBD-C487-4AF6-A35F-19278577EF67}"/>
    <cellStyle name="Comma 2 3 3 5 4 2" xfId="3110" xr:uid="{01BCAFF8-C46F-44D5-8711-EC22D58616E2}"/>
    <cellStyle name="Comma 2 3 3 5 4 2 2" xfId="6950" xr:uid="{8AD34A4F-C44E-48FF-B518-D8803B3B4E2C}"/>
    <cellStyle name="Comma 2 3 3 5 4 2 2 2" xfId="14630" xr:uid="{061C8FD8-DC36-44F7-A018-461DDB961E41}"/>
    <cellStyle name="Comma 2 3 3 5 4 2 2 2 2" xfId="29990" xr:uid="{B6E14BBE-A1D7-4BED-828B-C10A47B85B7D}"/>
    <cellStyle name="Comma 2 3 3 5 4 2 2 3" xfId="22310" xr:uid="{BEB1A912-7798-4DA9-BA79-188B83A645AE}"/>
    <cellStyle name="Comma 2 3 3 5 4 2 3" xfId="10790" xr:uid="{341CF228-FFB2-40F8-AE71-01D2C27F1940}"/>
    <cellStyle name="Comma 2 3 3 5 4 2 3 2" xfId="26150" xr:uid="{AFF14324-1189-4C60-9E5D-6917EAC727E5}"/>
    <cellStyle name="Comma 2 3 3 5 4 2 4" xfId="18470" xr:uid="{4989F4A1-A34D-43B6-8DD5-8C22B951BDA2}"/>
    <cellStyle name="Comma 2 3 3 5 4 3" xfId="5030" xr:uid="{354048DE-1B73-4825-BEE1-017E695015FB}"/>
    <cellStyle name="Comma 2 3 3 5 4 3 2" xfId="12710" xr:uid="{C3DA5D64-73F8-40C7-8858-260C6955EF03}"/>
    <cellStyle name="Comma 2 3 3 5 4 3 2 2" xfId="28070" xr:uid="{DD8C2EDD-022E-4787-AC9B-318CAE56C6BA}"/>
    <cellStyle name="Comma 2 3 3 5 4 3 3" xfId="20390" xr:uid="{CCE29FDC-39C1-4F88-B487-8F5AB2C52143}"/>
    <cellStyle name="Comma 2 3 3 5 4 4" xfId="8870" xr:uid="{22C5FD9B-5C3E-4836-956D-F466D96D5F67}"/>
    <cellStyle name="Comma 2 3 3 5 4 4 2" xfId="24230" xr:uid="{C65E5E82-E9BF-4593-995D-19C0BDCA6268}"/>
    <cellStyle name="Comma 2 3 3 5 4 5" xfId="16550" xr:uid="{45C49DB1-E587-4ED5-9D14-6CC945B3A838}"/>
    <cellStyle name="Comma 2 3 3 5 5" xfId="2150" xr:uid="{6702F255-C990-42F4-A9CB-2CD9E897C53D}"/>
    <cellStyle name="Comma 2 3 3 5 5 2" xfId="5990" xr:uid="{AD117FF6-55BD-46FB-857B-C16BB76900E6}"/>
    <cellStyle name="Comma 2 3 3 5 5 2 2" xfId="13670" xr:uid="{97A827CE-3431-4232-BD47-FBFA25438C56}"/>
    <cellStyle name="Comma 2 3 3 5 5 2 2 2" xfId="29030" xr:uid="{0D8A8958-DC57-4112-B34E-97FE0E45B4F1}"/>
    <cellStyle name="Comma 2 3 3 5 5 2 3" xfId="21350" xr:uid="{1BB33CD6-2984-4371-B402-C3F45E8CFD3A}"/>
    <cellStyle name="Comma 2 3 3 5 5 3" xfId="9830" xr:uid="{088FDE76-8E8C-4EC7-B67B-42DD2CAD3D52}"/>
    <cellStyle name="Comma 2 3 3 5 5 3 2" xfId="25190" xr:uid="{67E6BF37-F66B-4EF4-91BB-BF7922BB4E92}"/>
    <cellStyle name="Comma 2 3 3 5 5 4" xfId="17510" xr:uid="{2E675EA2-96CE-48BA-8532-7909F41186A3}"/>
    <cellStyle name="Comma 2 3 3 5 6" xfId="4070" xr:uid="{BD238952-3662-4AD9-A2CD-EF387691EB10}"/>
    <cellStyle name="Comma 2 3 3 5 6 2" xfId="11750" xr:uid="{6ACFFBAB-902C-475A-A597-947824E58F39}"/>
    <cellStyle name="Comma 2 3 3 5 6 2 2" xfId="27110" xr:uid="{0140F52C-A4FC-491E-AF8F-DE88ABB52474}"/>
    <cellStyle name="Comma 2 3 3 5 6 3" xfId="19430" xr:uid="{C9609871-36D3-48A1-9CFB-33261E6E83CE}"/>
    <cellStyle name="Comma 2 3 3 5 7" xfId="7910" xr:uid="{4B75F785-5B23-4169-81CB-FA36C62FD182}"/>
    <cellStyle name="Comma 2 3 3 5 7 2" xfId="23270" xr:uid="{6E1A75AB-08E3-4D1B-8B67-FF446F435B3B}"/>
    <cellStyle name="Comma 2 3 3 5 8" xfId="15590" xr:uid="{6CACEF48-29A1-4424-8DC3-2C752198C0B8}"/>
    <cellStyle name="Comma 2 3 3 6" xfId="350" xr:uid="{8F152812-B196-451C-B986-FE4AF69B8850}"/>
    <cellStyle name="Comma 2 3 3 6 2" xfId="830" xr:uid="{8F750904-6C92-4E00-BE6C-6A6F48D06EB1}"/>
    <cellStyle name="Comma 2 3 3 6 2 2" xfId="1790" xr:uid="{6095C023-CB3D-441B-AF63-048B74FEBF08}"/>
    <cellStyle name="Comma 2 3 3 6 2 2 2" xfId="3710" xr:uid="{47F834E4-EF1C-4AA6-BBAD-84C17DED0CA8}"/>
    <cellStyle name="Comma 2 3 3 6 2 2 2 2" xfId="7550" xr:uid="{FB849D6F-8473-4546-A523-CE330AF575C6}"/>
    <cellStyle name="Comma 2 3 3 6 2 2 2 2 2" xfId="15230" xr:uid="{EBF99331-B65E-493C-86BD-B89923C117B3}"/>
    <cellStyle name="Comma 2 3 3 6 2 2 2 2 2 2" xfId="30590" xr:uid="{CFA69785-2DB4-4524-BC22-D5DEA8F382B9}"/>
    <cellStyle name="Comma 2 3 3 6 2 2 2 2 3" xfId="22910" xr:uid="{54AA751B-6C8B-439C-99A5-D3466952810D}"/>
    <cellStyle name="Comma 2 3 3 6 2 2 2 3" xfId="11390" xr:uid="{EF69E156-B554-49AA-87C7-A0E5668C83F6}"/>
    <cellStyle name="Comma 2 3 3 6 2 2 2 3 2" xfId="26750" xr:uid="{CBAE908D-C211-4716-A458-153BBA599576}"/>
    <cellStyle name="Comma 2 3 3 6 2 2 2 4" xfId="19070" xr:uid="{FEA6C06D-37D5-46BD-9F38-9CAFD0B9572B}"/>
    <cellStyle name="Comma 2 3 3 6 2 2 3" xfId="5630" xr:uid="{8B14E11D-F29D-400B-A7DF-7C063FE07326}"/>
    <cellStyle name="Comma 2 3 3 6 2 2 3 2" xfId="13310" xr:uid="{00D7FF83-2E0C-49CF-AD16-ABFF03618081}"/>
    <cellStyle name="Comma 2 3 3 6 2 2 3 2 2" xfId="28670" xr:uid="{AF34773B-E1EA-4FCB-8617-CA23411C73F9}"/>
    <cellStyle name="Comma 2 3 3 6 2 2 3 3" xfId="20990" xr:uid="{A188C391-49C2-4AD9-B02A-3009CDDE611C}"/>
    <cellStyle name="Comma 2 3 3 6 2 2 4" xfId="9470" xr:uid="{09F4E8E2-112F-4881-A822-0EB481AB0FEE}"/>
    <cellStyle name="Comma 2 3 3 6 2 2 4 2" xfId="24830" xr:uid="{7F355BDC-C2FE-430D-A1FF-EC3DD75372E3}"/>
    <cellStyle name="Comma 2 3 3 6 2 2 5" xfId="17150" xr:uid="{E14D9961-13EB-4C6A-9AFD-221EC19A757F}"/>
    <cellStyle name="Comma 2 3 3 6 2 3" xfId="2750" xr:uid="{D6ABDF3D-2A2C-4B66-87A4-F8E30E9E5BC3}"/>
    <cellStyle name="Comma 2 3 3 6 2 3 2" xfId="6590" xr:uid="{069CDDE0-CF20-4D79-919E-A8D562EBF89F}"/>
    <cellStyle name="Comma 2 3 3 6 2 3 2 2" xfId="14270" xr:uid="{1FA7FF8D-A68B-4CF8-9706-76C1D7B549DA}"/>
    <cellStyle name="Comma 2 3 3 6 2 3 2 2 2" xfId="29630" xr:uid="{6FE4714E-9E7D-4974-A212-4227A0B0C236}"/>
    <cellStyle name="Comma 2 3 3 6 2 3 2 3" xfId="21950" xr:uid="{6BE90E7A-DAD9-43E3-B329-058D131C6C9D}"/>
    <cellStyle name="Comma 2 3 3 6 2 3 3" xfId="10430" xr:uid="{5526DBDC-4546-4794-BCD2-A2528610F2AF}"/>
    <cellStyle name="Comma 2 3 3 6 2 3 3 2" xfId="25790" xr:uid="{DFDB568B-B69E-40D0-8807-454C8C8E8F35}"/>
    <cellStyle name="Comma 2 3 3 6 2 3 4" xfId="18110" xr:uid="{2291F9B8-FB41-4C4D-8C6A-0CA8F72B7332}"/>
    <cellStyle name="Comma 2 3 3 6 2 4" xfId="4670" xr:uid="{0B03E018-D54F-4E2A-B190-E49C185E469D}"/>
    <cellStyle name="Comma 2 3 3 6 2 4 2" xfId="12350" xr:uid="{BB7D74EE-9B4E-4FED-A910-9980568C4F53}"/>
    <cellStyle name="Comma 2 3 3 6 2 4 2 2" xfId="27710" xr:uid="{2DC5BB45-CDB1-4858-B7DD-41C963D79D4A}"/>
    <cellStyle name="Comma 2 3 3 6 2 4 3" xfId="20030" xr:uid="{9709FE03-538D-47C3-BC62-C7CC3084B196}"/>
    <cellStyle name="Comma 2 3 3 6 2 5" xfId="8510" xr:uid="{5DB36AC3-84C8-40DF-AFAF-8BA2E90CB670}"/>
    <cellStyle name="Comma 2 3 3 6 2 5 2" xfId="23870" xr:uid="{62FCCA2E-3FDA-481A-A8A9-1941F36CBFF5}"/>
    <cellStyle name="Comma 2 3 3 6 2 6" xfId="16190" xr:uid="{8BE024D3-31F6-4A17-B1E0-6A78256A3093}"/>
    <cellStyle name="Comma 2 3 3 6 3" xfId="1310" xr:uid="{344EF77D-A96C-4112-953C-F7FB3F869EB8}"/>
    <cellStyle name="Comma 2 3 3 6 3 2" xfId="3230" xr:uid="{C2FCFF4E-A2A9-41D1-A68E-D80F789F7AAE}"/>
    <cellStyle name="Comma 2 3 3 6 3 2 2" xfId="7070" xr:uid="{95F94D65-EE34-4DA9-8951-4693F339E0B8}"/>
    <cellStyle name="Comma 2 3 3 6 3 2 2 2" xfId="14750" xr:uid="{B38788F6-1F32-4364-93A4-4AF1461BBFB9}"/>
    <cellStyle name="Comma 2 3 3 6 3 2 2 2 2" xfId="30110" xr:uid="{E193CE2D-FC68-48A3-8A04-9DE35D315E88}"/>
    <cellStyle name="Comma 2 3 3 6 3 2 2 3" xfId="22430" xr:uid="{C5FE840B-8FEE-4870-85CF-B73124978B6B}"/>
    <cellStyle name="Comma 2 3 3 6 3 2 3" xfId="10910" xr:uid="{3AA7AC6B-221E-4DCD-B718-BEAC07D2A855}"/>
    <cellStyle name="Comma 2 3 3 6 3 2 3 2" xfId="26270" xr:uid="{5F10B8FD-F4BA-4EFB-AA39-C55936DCA1B5}"/>
    <cellStyle name="Comma 2 3 3 6 3 2 4" xfId="18590" xr:uid="{5DD29A68-1F14-4391-BBD5-234713ADDD5B}"/>
    <cellStyle name="Comma 2 3 3 6 3 3" xfId="5150" xr:uid="{F817590B-FC6C-4579-86AB-AE6710883194}"/>
    <cellStyle name="Comma 2 3 3 6 3 3 2" xfId="12830" xr:uid="{DB723A7F-882D-458C-BF16-2BFE269C3402}"/>
    <cellStyle name="Comma 2 3 3 6 3 3 2 2" xfId="28190" xr:uid="{8A755F46-68AD-4146-ABB3-692815229C8F}"/>
    <cellStyle name="Comma 2 3 3 6 3 3 3" xfId="20510" xr:uid="{9CDADEC2-ACED-4B1C-8C63-22A84B59FD70}"/>
    <cellStyle name="Comma 2 3 3 6 3 4" xfId="8990" xr:uid="{3555C36A-954B-4FC9-A38C-CFA5F6C82522}"/>
    <cellStyle name="Comma 2 3 3 6 3 4 2" xfId="24350" xr:uid="{E643D727-C1AA-4FCA-8091-79C67996CFFF}"/>
    <cellStyle name="Comma 2 3 3 6 3 5" xfId="16670" xr:uid="{27230A2B-F832-472A-A80E-118E8563952F}"/>
    <cellStyle name="Comma 2 3 3 6 4" xfId="2270" xr:uid="{0A2DFAA7-328C-4040-9AA0-D16E5CD1EEB2}"/>
    <cellStyle name="Comma 2 3 3 6 4 2" xfId="6110" xr:uid="{51F00AE0-8AF3-4A2E-8A74-667B73A620DA}"/>
    <cellStyle name="Comma 2 3 3 6 4 2 2" xfId="13790" xr:uid="{9AE4225E-4866-4689-B7D9-726A4D6B7B8F}"/>
    <cellStyle name="Comma 2 3 3 6 4 2 2 2" xfId="29150" xr:uid="{6364E3FD-07FB-4FB8-83CB-063609F96F5D}"/>
    <cellStyle name="Comma 2 3 3 6 4 2 3" xfId="21470" xr:uid="{E6735F51-4420-4EC3-A0AF-DBDAC1866704}"/>
    <cellStyle name="Comma 2 3 3 6 4 3" xfId="9950" xr:uid="{9C311AA2-67BB-4254-8662-C69308CFBD58}"/>
    <cellStyle name="Comma 2 3 3 6 4 3 2" xfId="25310" xr:uid="{B2454E0B-C778-4956-BF23-17DBD79B522B}"/>
    <cellStyle name="Comma 2 3 3 6 4 4" xfId="17630" xr:uid="{C20D70A0-AE31-42A4-8A93-2A5E3F69FC31}"/>
    <cellStyle name="Comma 2 3 3 6 5" xfId="4190" xr:uid="{804D5D76-C34F-438F-AE0C-E220E11A886D}"/>
    <cellStyle name="Comma 2 3 3 6 5 2" xfId="11870" xr:uid="{80107266-BE26-4CBB-B54E-E47066027225}"/>
    <cellStyle name="Comma 2 3 3 6 5 2 2" xfId="27230" xr:uid="{7C8F10F4-5B66-4632-ADC6-917C8D8B7510}"/>
    <cellStyle name="Comma 2 3 3 6 5 3" xfId="19550" xr:uid="{C2C39DE6-776A-4769-91AB-2D34BBDF029F}"/>
    <cellStyle name="Comma 2 3 3 6 6" xfId="8030" xr:uid="{F6D97985-51C0-4589-B060-BFCF19F993D4}"/>
    <cellStyle name="Comma 2 3 3 6 6 2" xfId="23390" xr:uid="{E2382C81-62A6-470B-8EDA-9CA19C379D81}"/>
    <cellStyle name="Comma 2 3 3 6 7" xfId="15710" xr:uid="{E28EBCE7-7E2C-42D3-9BC5-6314507FDFF0}"/>
    <cellStyle name="Comma 2 3 3 7" xfId="590" xr:uid="{2DB00496-9509-4A8A-899E-BDF100833825}"/>
    <cellStyle name="Comma 2 3 3 7 2" xfId="1550" xr:uid="{8C02C0FD-0B2F-464A-B329-9594DB2193E8}"/>
    <cellStyle name="Comma 2 3 3 7 2 2" xfId="3470" xr:uid="{3E83744D-6757-4C34-A270-11A5795F992F}"/>
    <cellStyle name="Comma 2 3 3 7 2 2 2" xfId="7310" xr:uid="{1019E4D6-C7E0-4ECA-9C67-EB2E3E8818D6}"/>
    <cellStyle name="Comma 2 3 3 7 2 2 2 2" xfId="14990" xr:uid="{62BE216F-ECFA-451C-869F-C1E96128863A}"/>
    <cellStyle name="Comma 2 3 3 7 2 2 2 2 2" xfId="30350" xr:uid="{470D5AAD-4252-4A5E-AEB1-D0D93B82E8C9}"/>
    <cellStyle name="Comma 2 3 3 7 2 2 2 3" xfId="22670" xr:uid="{322AE2EE-BE98-4110-A6CA-002AD89DBE9F}"/>
    <cellStyle name="Comma 2 3 3 7 2 2 3" xfId="11150" xr:uid="{790BC959-8897-4826-9DA5-3C62FC3D156D}"/>
    <cellStyle name="Comma 2 3 3 7 2 2 3 2" xfId="26510" xr:uid="{16A4430B-89A6-452D-8DDC-F510B619BD80}"/>
    <cellStyle name="Comma 2 3 3 7 2 2 4" xfId="18830" xr:uid="{6A723E2A-0AC3-4750-9BA7-B83AA8DD23C3}"/>
    <cellStyle name="Comma 2 3 3 7 2 3" xfId="5390" xr:uid="{959C1DC3-897A-4136-9CE9-EC5650CFFAF9}"/>
    <cellStyle name="Comma 2 3 3 7 2 3 2" xfId="13070" xr:uid="{FDE48631-513D-49A1-9353-DC91589AA38E}"/>
    <cellStyle name="Comma 2 3 3 7 2 3 2 2" xfId="28430" xr:uid="{BB1931D8-1AB6-42C5-A628-FE3E34AACE8A}"/>
    <cellStyle name="Comma 2 3 3 7 2 3 3" xfId="20750" xr:uid="{97B6EA72-C6AF-4156-8241-4FD9BE118626}"/>
    <cellStyle name="Comma 2 3 3 7 2 4" xfId="9230" xr:uid="{78A87261-5428-49FF-9EBC-1BCF76B0CDB7}"/>
    <cellStyle name="Comma 2 3 3 7 2 4 2" xfId="24590" xr:uid="{F44EFAD3-BC98-4988-9F21-AC72BB108FAC}"/>
    <cellStyle name="Comma 2 3 3 7 2 5" xfId="16910" xr:uid="{445BB265-C93D-492B-85C8-FB241D804329}"/>
    <cellStyle name="Comma 2 3 3 7 3" xfId="2510" xr:uid="{01889AC0-867A-47E8-8329-E1C1DDFADFB9}"/>
    <cellStyle name="Comma 2 3 3 7 3 2" xfId="6350" xr:uid="{242AE4DF-7CB5-4D62-9568-2F97AF11E572}"/>
    <cellStyle name="Comma 2 3 3 7 3 2 2" xfId="14030" xr:uid="{760D4971-7E9D-45E8-AA3E-45A4A6E07CB9}"/>
    <cellStyle name="Comma 2 3 3 7 3 2 2 2" xfId="29390" xr:uid="{F115023C-DF35-43C7-AE64-6E4C459CDC34}"/>
    <cellStyle name="Comma 2 3 3 7 3 2 3" xfId="21710" xr:uid="{E21529A0-F851-49BC-987A-1AB067148EF9}"/>
    <cellStyle name="Comma 2 3 3 7 3 3" xfId="10190" xr:uid="{D69017A2-A831-4C82-9EEB-FC7640CE55BF}"/>
    <cellStyle name="Comma 2 3 3 7 3 3 2" xfId="25550" xr:uid="{42535EDC-F089-4D3B-BA31-D73BA5375474}"/>
    <cellStyle name="Comma 2 3 3 7 3 4" xfId="17870" xr:uid="{B990B492-A48D-402A-A4EC-B7447777D6C9}"/>
    <cellStyle name="Comma 2 3 3 7 4" xfId="4430" xr:uid="{D9CFCADF-0DC2-4F80-913B-B87F4FF97E2E}"/>
    <cellStyle name="Comma 2 3 3 7 4 2" xfId="12110" xr:uid="{F22F6818-2C84-4F4A-89EE-4633C58EDAC7}"/>
    <cellStyle name="Comma 2 3 3 7 4 2 2" xfId="27470" xr:uid="{ECCAA286-F8B9-47E1-B99B-0E58ACDCC2E3}"/>
    <cellStyle name="Comma 2 3 3 7 4 3" xfId="19790" xr:uid="{242516D1-44B6-450B-A54F-B52A07E9773F}"/>
    <cellStyle name="Comma 2 3 3 7 5" xfId="8270" xr:uid="{B58DFB81-85E7-41CA-91FA-3CF89A9E8D13}"/>
    <cellStyle name="Comma 2 3 3 7 5 2" xfId="23630" xr:uid="{DA7CEB41-BB16-4FB5-A5EE-38F8FE190C85}"/>
    <cellStyle name="Comma 2 3 3 7 6" xfId="15950" xr:uid="{DBF8F1A7-D8C7-4160-A828-FBB40CE4DC9A}"/>
    <cellStyle name="Comma 2 3 3 8" xfId="1070" xr:uid="{05378A57-9D4D-4BD3-96A2-FEEAE3E46E24}"/>
    <cellStyle name="Comma 2 3 3 8 2" xfId="2990" xr:uid="{BBF4BF16-A3B8-4631-A259-4350B5A4977F}"/>
    <cellStyle name="Comma 2 3 3 8 2 2" xfId="6830" xr:uid="{46DA8887-BBA5-4155-9458-5879040A8B58}"/>
    <cellStyle name="Comma 2 3 3 8 2 2 2" xfId="14510" xr:uid="{00ED22BE-EC4F-4959-AB21-A3AD42069215}"/>
    <cellStyle name="Comma 2 3 3 8 2 2 2 2" xfId="29870" xr:uid="{A5BDEBEC-49F0-48F2-A422-F923A6A7A63D}"/>
    <cellStyle name="Comma 2 3 3 8 2 2 3" xfId="22190" xr:uid="{3B81AF06-4B89-40ED-AE05-994CBFB98BD9}"/>
    <cellStyle name="Comma 2 3 3 8 2 3" xfId="10670" xr:uid="{BAFF95BD-B88B-4035-A78B-F3DC5AC71D90}"/>
    <cellStyle name="Comma 2 3 3 8 2 3 2" xfId="26030" xr:uid="{6920AE58-5FA6-4E78-B8BC-4C394CF86404}"/>
    <cellStyle name="Comma 2 3 3 8 2 4" xfId="18350" xr:uid="{1D688255-D723-4D24-9369-0C1B624E6CCA}"/>
    <cellStyle name="Comma 2 3 3 8 3" xfId="4910" xr:uid="{EFEAFCEB-7F5D-40F6-898C-568FA121B4D3}"/>
    <cellStyle name="Comma 2 3 3 8 3 2" xfId="12590" xr:uid="{9F651365-A828-4E07-848D-D281C74D47D1}"/>
    <cellStyle name="Comma 2 3 3 8 3 2 2" xfId="27950" xr:uid="{41275281-2F62-4B1A-A911-B2A046858467}"/>
    <cellStyle name="Comma 2 3 3 8 3 3" xfId="20270" xr:uid="{C171B97A-0D95-4FB6-987C-4EAAB6DF13D1}"/>
    <cellStyle name="Comma 2 3 3 8 4" xfId="8750" xr:uid="{952040CA-AF97-4C16-BA44-EF4F7E0C177E}"/>
    <cellStyle name="Comma 2 3 3 8 4 2" xfId="24110" xr:uid="{90C9A776-28FF-498C-9511-CDBB6987524F}"/>
    <cellStyle name="Comma 2 3 3 8 5" xfId="16430" xr:uid="{278DF606-939B-4A63-997E-C255B634B2AC}"/>
    <cellStyle name="Comma 2 3 3 9" xfId="2030" xr:uid="{8271F76A-B7FE-4775-8B8A-57315CE98DBB}"/>
    <cellStyle name="Comma 2 3 3 9 2" xfId="5870" xr:uid="{C970A6ED-EA49-4293-A71E-B8792215F8B7}"/>
    <cellStyle name="Comma 2 3 3 9 2 2" xfId="13550" xr:uid="{2E25B63A-BBDE-4696-870E-6DAF5380FD54}"/>
    <cellStyle name="Comma 2 3 3 9 2 2 2" xfId="28910" xr:uid="{42B815CF-6AF4-4AB7-B7AE-C34DA4FC9598}"/>
    <cellStyle name="Comma 2 3 3 9 2 3" xfId="21230" xr:uid="{5DE01F00-FE49-4CC4-86B6-3D2D41F0360E}"/>
    <cellStyle name="Comma 2 3 3 9 3" xfId="9710" xr:uid="{67CF7A8D-4A14-420A-BB00-C126CFB107E9}"/>
    <cellStyle name="Comma 2 3 3 9 3 2" xfId="25070" xr:uid="{2520E3A7-2B77-42EA-96A9-167B9CF8E8E7}"/>
    <cellStyle name="Comma 2 3 3 9 4" xfId="17390" xr:uid="{B7DA70BD-D7D6-406D-B9A2-A40601B38FDB}"/>
    <cellStyle name="Comma 2 3 4" xfId="115" xr:uid="{C407F6EE-9772-4006-8C42-404BE53ED930}"/>
    <cellStyle name="Comma 2 3 4 10" xfId="7795" xr:uid="{2343697C-48B0-44A3-9A75-E5F3B1EF10B0}"/>
    <cellStyle name="Comma 2 3 4 10 2" xfId="23155" xr:uid="{ED788FDA-AD7F-4782-8C02-23B7172CE935}"/>
    <cellStyle name="Comma 2 3 4 11" xfId="15475" xr:uid="{A223820F-2917-43A5-BCB3-F229B4C72BC1}"/>
    <cellStyle name="Comma 2 3 4 2" xfId="145" xr:uid="{67ABAD50-5B75-4AB7-9181-E6DDCFEFAD16}"/>
    <cellStyle name="Comma 2 3 4 2 10" xfId="15505" xr:uid="{A4178E31-0B9F-4F5A-8BD3-5ABDC45613F7}"/>
    <cellStyle name="Comma 2 3 4 2 2" xfId="205" xr:uid="{B9EA0C21-1B7D-43FF-893D-8DEDEAFFF52B}"/>
    <cellStyle name="Comma 2 3 4 2 2 2" xfId="325" xr:uid="{39F332AC-48CF-4953-996F-E7F8EBBE96CE}"/>
    <cellStyle name="Comma 2 3 4 2 2 2 2" xfId="565" xr:uid="{449961C6-6F3F-43F1-8A41-7801E53B456C}"/>
    <cellStyle name="Comma 2 3 4 2 2 2 2 2" xfId="1045" xr:uid="{8D745D91-A374-4C49-9FE1-B7D6D9A1043A}"/>
    <cellStyle name="Comma 2 3 4 2 2 2 2 2 2" xfId="2005" xr:uid="{53A26B45-6311-409B-BAF9-86E19FB6440D}"/>
    <cellStyle name="Comma 2 3 4 2 2 2 2 2 2 2" xfId="3925" xr:uid="{E3254038-8088-478C-AFF5-BD2E3464D527}"/>
    <cellStyle name="Comma 2 3 4 2 2 2 2 2 2 2 2" xfId="7765" xr:uid="{A8AFA9B5-84E1-4D73-AA3C-A7A19FC12FF9}"/>
    <cellStyle name="Comma 2 3 4 2 2 2 2 2 2 2 2 2" xfId="15445" xr:uid="{9CC2FFB1-6C7D-4645-8ED2-7BB5F26EF9D8}"/>
    <cellStyle name="Comma 2 3 4 2 2 2 2 2 2 2 2 2 2" xfId="30805" xr:uid="{B41550BA-A503-48B8-8092-3AC1B05FADE7}"/>
    <cellStyle name="Comma 2 3 4 2 2 2 2 2 2 2 2 3" xfId="23125" xr:uid="{99381599-CEB9-4C9D-91E4-7F740CB24799}"/>
    <cellStyle name="Comma 2 3 4 2 2 2 2 2 2 2 3" xfId="11605" xr:uid="{437F5889-89A0-4302-8DC6-8AB1AF5FEE73}"/>
    <cellStyle name="Comma 2 3 4 2 2 2 2 2 2 2 3 2" xfId="26965" xr:uid="{A890E646-CFFD-4C8A-8A79-C0C022F65964}"/>
    <cellStyle name="Comma 2 3 4 2 2 2 2 2 2 2 4" xfId="19285" xr:uid="{518BD22E-FBE5-4579-A871-6A6C12EFFF91}"/>
    <cellStyle name="Comma 2 3 4 2 2 2 2 2 2 3" xfId="5845" xr:uid="{61774AFB-6EEE-4526-9BD1-BE517B4CAAF9}"/>
    <cellStyle name="Comma 2 3 4 2 2 2 2 2 2 3 2" xfId="13525" xr:uid="{BFCE87E1-D69C-44D1-99EF-5212C740D84B}"/>
    <cellStyle name="Comma 2 3 4 2 2 2 2 2 2 3 2 2" xfId="28885" xr:uid="{EC17F2E3-E9C7-403E-849B-47927845CDB9}"/>
    <cellStyle name="Comma 2 3 4 2 2 2 2 2 2 3 3" xfId="21205" xr:uid="{5285E03F-FCF1-47FA-8BBF-9104B8A428C3}"/>
    <cellStyle name="Comma 2 3 4 2 2 2 2 2 2 4" xfId="9685" xr:uid="{48A1FB17-3D18-4BA0-B4D7-B4B1DA2C8E15}"/>
    <cellStyle name="Comma 2 3 4 2 2 2 2 2 2 4 2" xfId="25045" xr:uid="{A29A9364-7B56-401A-B538-DBB6F997E7D7}"/>
    <cellStyle name="Comma 2 3 4 2 2 2 2 2 2 5" xfId="17365" xr:uid="{7DF2A882-0C67-4DB8-9089-DA7D714A02CF}"/>
    <cellStyle name="Comma 2 3 4 2 2 2 2 2 3" xfId="2965" xr:uid="{691385F3-2D11-47F1-8DB2-5BB4A77BA2B5}"/>
    <cellStyle name="Comma 2 3 4 2 2 2 2 2 3 2" xfId="6805" xr:uid="{9E9CA7BC-ED11-4A63-9A3D-AB3AC3B20C4B}"/>
    <cellStyle name="Comma 2 3 4 2 2 2 2 2 3 2 2" xfId="14485" xr:uid="{29AE7156-2EB3-485C-A27D-FCE69641933D}"/>
    <cellStyle name="Comma 2 3 4 2 2 2 2 2 3 2 2 2" xfId="29845" xr:uid="{54FDCD02-9094-4440-B5EC-6DE83349A559}"/>
    <cellStyle name="Comma 2 3 4 2 2 2 2 2 3 2 3" xfId="22165" xr:uid="{5494A3B0-4127-4D7E-9817-8B53553B009E}"/>
    <cellStyle name="Comma 2 3 4 2 2 2 2 2 3 3" xfId="10645" xr:uid="{7DEA3126-5354-4555-B41B-3704ABB4DE07}"/>
    <cellStyle name="Comma 2 3 4 2 2 2 2 2 3 3 2" xfId="26005" xr:uid="{D7BC59EF-6382-494C-8B44-9922552BBEAD}"/>
    <cellStyle name="Comma 2 3 4 2 2 2 2 2 3 4" xfId="18325" xr:uid="{8977B2AA-7C24-4613-8751-590749A1617C}"/>
    <cellStyle name="Comma 2 3 4 2 2 2 2 2 4" xfId="4885" xr:uid="{359333BF-4288-4C19-8980-9FA797A74E68}"/>
    <cellStyle name="Comma 2 3 4 2 2 2 2 2 4 2" xfId="12565" xr:uid="{3BEA8FC4-84AF-41B4-8EFE-D83AC7F5208E}"/>
    <cellStyle name="Comma 2 3 4 2 2 2 2 2 4 2 2" xfId="27925" xr:uid="{3AFE288B-E41B-4E81-BF18-20A322A27E89}"/>
    <cellStyle name="Comma 2 3 4 2 2 2 2 2 4 3" xfId="20245" xr:uid="{00AB6254-7372-4F61-9CA4-9F686C959059}"/>
    <cellStyle name="Comma 2 3 4 2 2 2 2 2 5" xfId="8725" xr:uid="{C6666C29-AFF1-44C5-8C1A-ADD713DAAD87}"/>
    <cellStyle name="Comma 2 3 4 2 2 2 2 2 5 2" xfId="24085" xr:uid="{A5DB75A7-CAA1-4868-906E-D9079EDF24AA}"/>
    <cellStyle name="Comma 2 3 4 2 2 2 2 2 6" xfId="16405" xr:uid="{9557C185-28E4-410A-A642-8750DDB97F69}"/>
    <cellStyle name="Comma 2 3 4 2 2 2 2 3" xfId="1525" xr:uid="{FBB2E37C-7F17-49C5-8631-393912651BC0}"/>
    <cellStyle name="Comma 2 3 4 2 2 2 2 3 2" xfId="3445" xr:uid="{F4C32DA6-835A-47E4-804A-2A95F82F4004}"/>
    <cellStyle name="Comma 2 3 4 2 2 2 2 3 2 2" xfId="7285" xr:uid="{FCA46047-60A0-401C-9319-759C54E656C8}"/>
    <cellStyle name="Comma 2 3 4 2 2 2 2 3 2 2 2" xfId="14965" xr:uid="{364E81C1-79C9-4D88-846B-B4D2D3F7490E}"/>
    <cellStyle name="Comma 2 3 4 2 2 2 2 3 2 2 2 2" xfId="30325" xr:uid="{10FA1F26-09A3-4C1D-88FA-F616B3641744}"/>
    <cellStyle name="Comma 2 3 4 2 2 2 2 3 2 2 3" xfId="22645" xr:uid="{29718F3A-6158-4A06-9F0C-A487C46E6092}"/>
    <cellStyle name="Comma 2 3 4 2 2 2 2 3 2 3" xfId="11125" xr:uid="{74E1CA7D-3EFD-49AB-8136-60908EB249F7}"/>
    <cellStyle name="Comma 2 3 4 2 2 2 2 3 2 3 2" xfId="26485" xr:uid="{D9544E52-847A-4F4A-91ED-CC0A56A4A838}"/>
    <cellStyle name="Comma 2 3 4 2 2 2 2 3 2 4" xfId="18805" xr:uid="{406B5DF0-CF42-4344-A224-BD685ECBE443}"/>
    <cellStyle name="Comma 2 3 4 2 2 2 2 3 3" xfId="5365" xr:uid="{E9F3091C-D381-4907-AF3A-DF1F3AFBE367}"/>
    <cellStyle name="Comma 2 3 4 2 2 2 2 3 3 2" xfId="13045" xr:uid="{A1F6B4E1-6112-454E-9725-5A20F38D9315}"/>
    <cellStyle name="Comma 2 3 4 2 2 2 2 3 3 2 2" xfId="28405" xr:uid="{82087EEA-D9A8-4211-80A1-CD97960165A1}"/>
    <cellStyle name="Comma 2 3 4 2 2 2 2 3 3 3" xfId="20725" xr:uid="{BB20D5D9-32F8-4B3D-97DF-8DF14EFE7068}"/>
    <cellStyle name="Comma 2 3 4 2 2 2 2 3 4" xfId="9205" xr:uid="{FB12A7F2-A678-46A7-8ECB-1F34DDD0A2AB}"/>
    <cellStyle name="Comma 2 3 4 2 2 2 2 3 4 2" xfId="24565" xr:uid="{EFC70DB7-F5F4-47E2-9CE2-AEC3197CA95D}"/>
    <cellStyle name="Comma 2 3 4 2 2 2 2 3 5" xfId="16885" xr:uid="{42786914-EF71-4501-8E11-2B70C0D3E41C}"/>
    <cellStyle name="Comma 2 3 4 2 2 2 2 4" xfId="2485" xr:uid="{6F10369A-8BC7-4794-A57E-06C932F46B52}"/>
    <cellStyle name="Comma 2 3 4 2 2 2 2 4 2" xfId="6325" xr:uid="{436A24BC-D216-4F72-B09F-2018AD017170}"/>
    <cellStyle name="Comma 2 3 4 2 2 2 2 4 2 2" xfId="14005" xr:uid="{EA1109D9-F7A0-4955-965A-CCCFAAA106BB}"/>
    <cellStyle name="Comma 2 3 4 2 2 2 2 4 2 2 2" xfId="29365" xr:uid="{9CC7C8BD-1E30-42E3-AF89-1CCC8D984D9B}"/>
    <cellStyle name="Comma 2 3 4 2 2 2 2 4 2 3" xfId="21685" xr:uid="{5B4F7515-5F81-4849-B9D5-AD57092CE955}"/>
    <cellStyle name="Comma 2 3 4 2 2 2 2 4 3" xfId="10165" xr:uid="{D57F8D71-A802-40BA-A7BA-2946C20557A6}"/>
    <cellStyle name="Comma 2 3 4 2 2 2 2 4 3 2" xfId="25525" xr:uid="{1015BBA6-BFBC-481A-9579-50117EF1ACDC}"/>
    <cellStyle name="Comma 2 3 4 2 2 2 2 4 4" xfId="17845" xr:uid="{F01E1BBB-02AF-4DD2-8BA1-4BCAE0CDC0C2}"/>
    <cellStyle name="Comma 2 3 4 2 2 2 2 5" xfId="4405" xr:uid="{3BF42F0F-113C-462E-8409-0556E9A51C9D}"/>
    <cellStyle name="Comma 2 3 4 2 2 2 2 5 2" xfId="12085" xr:uid="{9EC5D360-6C30-412B-A1F6-38EFC2723130}"/>
    <cellStyle name="Comma 2 3 4 2 2 2 2 5 2 2" xfId="27445" xr:uid="{839FAB2E-7FAE-4F76-B902-512CBB9839CE}"/>
    <cellStyle name="Comma 2 3 4 2 2 2 2 5 3" xfId="19765" xr:uid="{46365DD4-746B-4663-B05B-262D092D1A65}"/>
    <cellStyle name="Comma 2 3 4 2 2 2 2 6" xfId="8245" xr:uid="{7780544F-76CA-4CA6-879E-643284D51603}"/>
    <cellStyle name="Comma 2 3 4 2 2 2 2 6 2" xfId="23605" xr:uid="{3BE76857-27C8-4EF6-9056-166754CC37F1}"/>
    <cellStyle name="Comma 2 3 4 2 2 2 2 7" xfId="15925" xr:uid="{B36447FE-2E2F-44BB-92FB-040AEC6256BE}"/>
    <cellStyle name="Comma 2 3 4 2 2 2 3" xfId="805" xr:uid="{0CF7435B-CB9B-4110-90A7-E675F6D4645C}"/>
    <cellStyle name="Comma 2 3 4 2 2 2 3 2" xfId="1765" xr:uid="{8C07E444-860D-4C2F-BC3C-86E78D1FCC49}"/>
    <cellStyle name="Comma 2 3 4 2 2 2 3 2 2" xfId="3685" xr:uid="{BA69BA63-D357-442C-BA8F-EB4EA1A6C3A2}"/>
    <cellStyle name="Comma 2 3 4 2 2 2 3 2 2 2" xfId="7525" xr:uid="{8219F7D6-0E6D-4475-AA4E-FFA6C94E604A}"/>
    <cellStyle name="Comma 2 3 4 2 2 2 3 2 2 2 2" xfId="15205" xr:uid="{DAEC0979-0A9E-4022-866E-FA85B286ACFC}"/>
    <cellStyle name="Comma 2 3 4 2 2 2 3 2 2 2 2 2" xfId="30565" xr:uid="{F53CD8EE-C638-42F7-A2C3-C5F0EF39F96E}"/>
    <cellStyle name="Comma 2 3 4 2 2 2 3 2 2 2 3" xfId="22885" xr:uid="{122A4DBE-27AA-43D1-9036-41D5A46AD6A3}"/>
    <cellStyle name="Comma 2 3 4 2 2 2 3 2 2 3" xfId="11365" xr:uid="{BB3ABF16-3B22-4967-A9EF-CE02D2F83D6D}"/>
    <cellStyle name="Comma 2 3 4 2 2 2 3 2 2 3 2" xfId="26725" xr:uid="{3342C098-291D-48F0-B1FE-3CC41BE89433}"/>
    <cellStyle name="Comma 2 3 4 2 2 2 3 2 2 4" xfId="19045" xr:uid="{806DAEAF-8B59-4A83-8B79-E9B516E13211}"/>
    <cellStyle name="Comma 2 3 4 2 2 2 3 2 3" xfId="5605" xr:uid="{FB961C2D-E0FC-439F-988F-7FA8CF8FAD57}"/>
    <cellStyle name="Comma 2 3 4 2 2 2 3 2 3 2" xfId="13285" xr:uid="{57234749-C3EC-42EC-A1A3-4ECCDEC88916}"/>
    <cellStyle name="Comma 2 3 4 2 2 2 3 2 3 2 2" xfId="28645" xr:uid="{D1D0797E-3089-42F9-ACBA-F31BFEE066FC}"/>
    <cellStyle name="Comma 2 3 4 2 2 2 3 2 3 3" xfId="20965" xr:uid="{42681C0D-A498-4049-93B2-685D83F5B88B}"/>
    <cellStyle name="Comma 2 3 4 2 2 2 3 2 4" xfId="9445" xr:uid="{C5306BED-7B6C-44A0-A03E-5F2CCA19F166}"/>
    <cellStyle name="Comma 2 3 4 2 2 2 3 2 4 2" xfId="24805" xr:uid="{05967942-5967-4374-9F41-BEB267DF72D0}"/>
    <cellStyle name="Comma 2 3 4 2 2 2 3 2 5" xfId="17125" xr:uid="{4D6E2391-05DF-4BF9-8C78-695AE7572479}"/>
    <cellStyle name="Comma 2 3 4 2 2 2 3 3" xfId="2725" xr:uid="{EC988C13-EBE2-4FA0-B2F4-3EF936F726C2}"/>
    <cellStyle name="Comma 2 3 4 2 2 2 3 3 2" xfId="6565" xr:uid="{8A984A4C-BAEF-4911-864E-6CA3AB456681}"/>
    <cellStyle name="Comma 2 3 4 2 2 2 3 3 2 2" xfId="14245" xr:uid="{D5BE0CC7-7AE1-407F-B2CA-2CDDD68F69C8}"/>
    <cellStyle name="Comma 2 3 4 2 2 2 3 3 2 2 2" xfId="29605" xr:uid="{DD578DE4-FE23-4FE3-B887-826A919020FA}"/>
    <cellStyle name="Comma 2 3 4 2 2 2 3 3 2 3" xfId="21925" xr:uid="{8E8EB2DB-04FD-4884-AC08-D549C81903DE}"/>
    <cellStyle name="Comma 2 3 4 2 2 2 3 3 3" xfId="10405" xr:uid="{C3115B0F-D57F-422B-8C91-75E222B22E1A}"/>
    <cellStyle name="Comma 2 3 4 2 2 2 3 3 3 2" xfId="25765" xr:uid="{B0535E07-CFCD-4D6C-9674-B557E54A32F6}"/>
    <cellStyle name="Comma 2 3 4 2 2 2 3 3 4" xfId="18085" xr:uid="{5AB93FF9-F2C7-4ABC-9CC1-354073FF862B}"/>
    <cellStyle name="Comma 2 3 4 2 2 2 3 4" xfId="4645" xr:uid="{53F95877-A7D8-41BD-8451-853ED81D27F4}"/>
    <cellStyle name="Comma 2 3 4 2 2 2 3 4 2" xfId="12325" xr:uid="{A7807296-7173-446D-B295-47BB8D688693}"/>
    <cellStyle name="Comma 2 3 4 2 2 2 3 4 2 2" xfId="27685" xr:uid="{CB7812E1-8394-48BC-AFF0-C92E66E17859}"/>
    <cellStyle name="Comma 2 3 4 2 2 2 3 4 3" xfId="20005" xr:uid="{FECD0DAC-5BBF-43F5-84E4-DB85C75266EA}"/>
    <cellStyle name="Comma 2 3 4 2 2 2 3 5" xfId="8485" xr:uid="{A6DB152A-2D42-4143-BF94-DA1B0911058A}"/>
    <cellStyle name="Comma 2 3 4 2 2 2 3 5 2" xfId="23845" xr:uid="{FCC2BBCD-A248-4241-ACF7-15E2667184D6}"/>
    <cellStyle name="Comma 2 3 4 2 2 2 3 6" xfId="16165" xr:uid="{65F32CD9-BB65-4A65-A7DD-E3D61C48F0D5}"/>
    <cellStyle name="Comma 2 3 4 2 2 2 4" xfId="1285" xr:uid="{D0EC0CAB-4F3A-4300-9394-BBF583321525}"/>
    <cellStyle name="Comma 2 3 4 2 2 2 4 2" xfId="3205" xr:uid="{40B04703-8B67-47E6-876F-59C4E79B6FB6}"/>
    <cellStyle name="Comma 2 3 4 2 2 2 4 2 2" xfId="7045" xr:uid="{609C6660-BCF7-489C-B611-224FE360331A}"/>
    <cellStyle name="Comma 2 3 4 2 2 2 4 2 2 2" xfId="14725" xr:uid="{8758BD7D-976C-4613-A09B-6FD1D54AFCFA}"/>
    <cellStyle name="Comma 2 3 4 2 2 2 4 2 2 2 2" xfId="30085" xr:uid="{26816AC5-8507-493E-BD5A-EB1717B19FF8}"/>
    <cellStyle name="Comma 2 3 4 2 2 2 4 2 2 3" xfId="22405" xr:uid="{F50BFA57-ADFF-4BBB-BDE3-138E8883EF58}"/>
    <cellStyle name="Comma 2 3 4 2 2 2 4 2 3" xfId="10885" xr:uid="{E0A6E1EB-AF99-4FC2-BCA5-C5CA33B06635}"/>
    <cellStyle name="Comma 2 3 4 2 2 2 4 2 3 2" xfId="26245" xr:uid="{0585CAE8-09A0-45AF-AC96-958D4666334F}"/>
    <cellStyle name="Comma 2 3 4 2 2 2 4 2 4" xfId="18565" xr:uid="{BD195FC5-23A5-4D31-998E-3442EB64148F}"/>
    <cellStyle name="Comma 2 3 4 2 2 2 4 3" xfId="5125" xr:uid="{815A4094-A2BD-4B7F-9E16-7E1C23D7AB61}"/>
    <cellStyle name="Comma 2 3 4 2 2 2 4 3 2" xfId="12805" xr:uid="{3C2A3712-A8B9-4C6F-B21D-A51E4B929BFA}"/>
    <cellStyle name="Comma 2 3 4 2 2 2 4 3 2 2" xfId="28165" xr:uid="{AF64CFC6-C4E0-44B3-99B8-35FDAE80F169}"/>
    <cellStyle name="Comma 2 3 4 2 2 2 4 3 3" xfId="20485" xr:uid="{C20290C8-903A-4F7D-833E-60A197B5B5A1}"/>
    <cellStyle name="Comma 2 3 4 2 2 2 4 4" xfId="8965" xr:uid="{31B8A2C5-4957-4AF3-A688-A9456B8DC613}"/>
    <cellStyle name="Comma 2 3 4 2 2 2 4 4 2" xfId="24325" xr:uid="{A70B7E16-BD37-4CCC-B413-A740C2CDE7E5}"/>
    <cellStyle name="Comma 2 3 4 2 2 2 4 5" xfId="16645" xr:uid="{A649818C-A71C-4934-B721-D93826FE9CE1}"/>
    <cellStyle name="Comma 2 3 4 2 2 2 5" xfId="2245" xr:uid="{EC343DE9-2D34-476B-9B21-E3F621783DE8}"/>
    <cellStyle name="Comma 2 3 4 2 2 2 5 2" xfId="6085" xr:uid="{38C2736A-FFD3-459F-B482-F89900B01251}"/>
    <cellStyle name="Comma 2 3 4 2 2 2 5 2 2" xfId="13765" xr:uid="{A510A559-3FB6-4537-9820-1EFB2820757C}"/>
    <cellStyle name="Comma 2 3 4 2 2 2 5 2 2 2" xfId="29125" xr:uid="{C67FD949-D0B0-436A-B3B1-5D04CA7E1A0C}"/>
    <cellStyle name="Comma 2 3 4 2 2 2 5 2 3" xfId="21445" xr:uid="{FDB298BA-4FE1-4E21-B135-A64A54C18F57}"/>
    <cellStyle name="Comma 2 3 4 2 2 2 5 3" xfId="9925" xr:uid="{58A14532-4967-472B-AEB8-2EE507100F8F}"/>
    <cellStyle name="Comma 2 3 4 2 2 2 5 3 2" xfId="25285" xr:uid="{340E8BF6-92E5-4B35-ACF6-4F4B03918CB5}"/>
    <cellStyle name="Comma 2 3 4 2 2 2 5 4" xfId="17605" xr:uid="{14AABC0F-79AA-4CD5-87DB-B10391046D6C}"/>
    <cellStyle name="Comma 2 3 4 2 2 2 6" xfId="4165" xr:uid="{970E72E4-92EA-44D4-BB3C-3666A42ED822}"/>
    <cellStyle name="Comma 2 3 4 2 2 2 6 2" xfId="11845" xr:uid="{084A7050-BCE7-4C32-9ADB-07D20F4987D4}"/>
    <cellStyle name="Comma 2 3 4 2 2 2 6 2 2" xfId="27205" xr:uid="{97334270-2964-4A3C-92C0-50A141AA2536}"/>
    <cellStyle name="Comma 2 3 4 2 2 2 6 3" xfId="19525" xr:uid="{D99AFF5B-D1DB-4638-831D-1DAC13EB5E85}"/>
    <cellStyle name="Comma 2 3 4 2 2 2 7" xfId="8005" xr:uid="{B0AD51C5-8A63-4C64-9953-028247FABCCA}"/>
    <cellStyle name="Comma 2 3 4 2 2 2 7 2" xfId="23365" xr:uid="{A5F10807-F828-476C-A368-D145D1FD27C5}"/>
    <cellStyle name="Comma 2 3 4 2 2 2 8" xfId="15685" xr:uid="{EA349BD0-EBA6-462B-A5CC-66C83596FFB0}"/>
    <cellStyle name="Comma 2 3 4 2 2 3" xfId="445" xr:uid="{90DBFF7A-D0A8-48B5-8659-9D8516DE5E24}"/>
    <cellStyle name="Comma 2 3 4 2 2 3 2" xfId="925" xr:uid="{1CDD3487-9F75-473B-8CA3-7CCF11AF76CF}"/>
    <cellStyle name="Comma 2 3 4 2 2 3 2 2" xfId="1885" xr:uid="{8A3BDA8A-325A-46B9-9DA0-CDB3FB3B4248}"/>
    <cellStyle name="Comma 2 3 4 2 2 3 2 2 2" xfId="3805" xr:uid="{E16527C6-1DE9-4D8C-95D8-56710E79AFE9}"/>
    <cellStyle name="Comma 2 3 4 2 2 3 2 2 2 2" xfId="7645" xr:uid="{4D5D0C08-31FB-47B3-95CB-B5B86BF6B116}"/>
    <cellStyle name="Comma 2 3 4 2 2 3 2 2 2 2 2" xfId="15325" xr:uid="{986FB705-5239-4DD2-B0F9-99281AE3BBEC}"/>
    <cellStyle name="Comma 2 3 4 2 2 3 2 2 2 2 2 2" xfId="30685" xr:uid="{1D8CE500-59CE-4754-B4B3-7E0E145C4845}"/>
    <cellStyle name="Comma 2 3 4 2 2 3 2 2 2 2 3" xfId="23005" xr:uid="{962BE4B9-A638-44EC-A9C1-CDB935C48AA1}"/>
    <cellStyle name="Comma 2 3 4 2 2 3 2 2 2 3" xfId="11485" xr:uid="{9DD82B2D-55B7-46BA-8600-B3215A0E5370}"/>
    <cellStyle name="Comma 2 3 4 2 2 3 2 2 2 3 2" xfId="26845" xr:uid="{69375154-7E2E-4D19-B501-4153C782083D}"/>
    <cellStyle name="Comma 2 3 4 2 2 3 2 2 2 4" xfId="19165" xr:uid="{701A1A2E-AB98-42D4-843A-3EDF8F9F3C48}"/>
    <cellStyle name="Comma 2 3 4 2 2 3 2 2 3" xfId="5725" xr:uid="{2E47A109-581C-4BDD-BD97-9E53D8686CE4}"/>
    <cellStyle name="Comma 2 3 4 2 2 3 2 2 3 2" xfId="13405" xr:uid="{570A9A31-852F-4F6A-853E-239A1E9977C5}"/>
    <cellStyle name="Comma 2 3 4 2 2 3 2 2 3 2 2" xfId="28765" xr:uid="{759F5E07-E2D3-4AF7-A23E-D07E13F3DECB}"/>
    <cellStyle name="Comma 2 3 4 2 2 3 2 2 3 3" xfId="21085" xr:uid="{33282BE3-3991-4E80-A072-0253F15EDDA6}"/>
    <cellStyle name="Comma 2 3 4 2 2 3 2 2 4" xfId="9565" xr:uid="{5866F035-27DC-4C72-83AB-BFC0FEFF390C}"/>
    <cellStyle name="Comma 2 3 4 2 2 3 2 2 4 2" xfId="24925" xr:uid="{B758A64E-CC19-4B2F-9015-25CEE418C5DD}"/>
    <cellStyle name="Comma 2 3 4 2 2 3 2 2 5" xfId="17245" xr:uid="{A389F480-C951-4F70-80AA-313FAB4E1890}"/>
    <cellStyle name="Comma 2 3 4 2 2 3 2 3" xfId="2845" xr:uid="{7EB7B57C-23D6-431A-9F26-48BA839A23C4}"/>
    <cellStyle name="Comma 2 3 4 2 2 3 2 3 2" xfId="6685" xr:uid="{AFE02E6B-08FF-4254-8CC7-F92255662996}"/>
    <cellStyle name="Comma 2 3 4 2 2 3 2 3 2 2" xfId="14365" xr:uid="{0A090166-0084-453F-903D-5B9A45EBCE46}"/>
    <cellStyle name="Comma 2 3 4 2 2 3 2 3 2 2 2" xfId="29725" xr:uid="{A492B940-8D4D-4840-9EEE-13A910C5BDF6}"/>
    <cellStyle name="Comma 2 3 4 2 2 3 2 3 2 3" xfId="22045" xr:uid="{2843073A-F9AB-4E90-9EE0-FB1115831E41}"/>
    <cellStyle name="Comma 2 3 4 2 2 3 2 3 3" xfId="10525" xr:uid="{140C5973-D145-491B-962E-D694714CF198}"/>
    <cellStyle name="Comma 2 3 4 2 2 3 2 3 3 2" xfId="25885" xr:uid="{11B8BB9D-BBFD-415D-859E-DB4504113ED6}"/>
    <cellStyle name="Comma 2 3 4 2 2 3 2 3 4" xfId="18205" xr:uid="{388B9BB8-A65D-460C-93A2-43491692E64C}"/>
    <cellStyle name="Comma 2 3 4 2 2 3 2 4" xfId="4765" xr:uid="{A21F3BB7-49F4-4771-B5F8-7F0E0A925E05}"/>
    <cellStyle name="Comma 2 3 4 2 2 3 2 4 2" xfId="12445" xr:uid="{C9B48A9A-771B-49A5-8823-C37BB9014372}"/>
    <cellStyle name="Comma 2 3 4 2 2 3 2 4 2 2" xfId="27805" xr:uid="{2F67AA07-DEEA-433B-94F6-233342C2A897}"/>
    <cellStyle name="Comma 2 3 4 2 2 3 2 4 3" xfId="20125" xr:uid="{5871988B-7D89-4269-8DAA-9B9C31ACD2D9}"/>
    <cellStyle name="Comma 2 3 4 2 2 3 2 5" xfId="8605" xr:uid="{37DF675B-BEEE-470A-95A8-E04AA5B088C8}"/>
    <cellStyle name="Comma 2 3 4 2 2 3 2 5 2" xfId="23965" xr:uid="{CB4DB31B-3286-4580-B0A9-E8570022791C}"/>
    <cellStyle name="Comma 2 3 4 2 2 3 2 6" xfId="16285" xr:uid="{7B083E60-5E6B-48F1-BD1F-3444426B9327}"/>
    <cellStyle name="Comma 2 3 4 2 2 3 3" xfId="1405" xr:uid="{2902D0BF-5277-4F93-A55D-C40742F0BC9F}"/>
    <cellStyle name="Comma 2 3 4 2 2 3 3 2" xfId="3325" xr:uid="{0D1155DC-0EBE-45E2-889A-8686A7AA6C57}"/>
    <cellStyle name="Comma 2 3 4 2 2 3 3 2 2" xfId="7165" xr:uid="{EAEDAFF0-AE49-490E-A10A-D67A1D9814A8}"/>
    <cellStyle name="Comma 2 3 4 2 2 3 3 2 2 2" xfId="14845" xr:uid="{547B18B3-1CA8-467E-8673-4E8EA9F678D8}"/>
    <cellStyle name="Comma 2 3 4 2 2 3 3 2 2 2 2" xfId="30205" xr:uid="{508BC9AA-978D-46F5-90E1-0389B4FFE627}"/>
    <cellStyle name="Comma 2 3 4 2 2 3 3 2 2 3" xfId="22525" xr:uid="{106D8739-847E-4F96-8973-480981307719}"/>
    <cellStyle name="Comma 2 3 4 2 2 3 3 2 3" xfId="11005" xr:uid="{C661243A-940B-4BCE-B39D-ABD970CF246E}"/>
    <cellStyle name="Comma 2 3 4 2 2 3 3 2 3 2" xfId="26365" xr:uid="{4D337EC1-1034-4572-9FF9-19387E605BDD}"/>
    <cellStyle name="Comma 2 3 4 2 2 3 3 2 4" xfId="18685" xr:uid="{C596F1B7-B43C-42F6-8028-7540AD5D3F9B}"/>
    <cellStyle name="Comma 2 3 4 2 2 3 3 3" xfId="5245" xr:uid="{37D9843E-9091-4D05-82B2-D88A8406B33B}"/>
    <cellStyle name="Comma 2 3 4 2 2 3 3 3 2" xfId="12925" xr:uid="{688DEC12-BC74-4484-A500-40A2EF28CCE4}"/>
    <cellStyle name="Comma 2 3 4 2 2 3 3 3 2 2" xfId="28285" xr:uid="{792BCA3A-7B23-4C5A-95EA-09D6505224A7}"/>
    <cellStyle name="Comma 2 3 4 2 2 3 3 3 3" xfId="20605" xr:uid="{B904FF73-6920-47E6-AF1C-D9CF63E89412}"/>
    <cellStyle name="Comma 2 3 4 2 2 3 3 4" xfId="9085" xr:uid="{A0FBC03D-8AE7-498D-9F68-63001855EC4D}"/>
    <cellStyle name="Comma 2 3 4 2 2 3 3 4 2" xfId="24445" xr:uid="{2C16C9AC-9900-4DD5-B949-FCC77FA7EF1C}"/>
    <cellStyle name="Comma 2 3 4 2 2 3 3 5" xfId="16765" xr:uid="{22FD098C-E08C-48EB-9B10-B91B3782EB83}"/>
    <cellStyle name="Comma 2 3 4 2 2 3 4" xfId="2365" xr:uid="{5D6457D1-0032-4E76-B308-9F7C94AE7794}"/>
    <cellStyle name="Comma 2 3 4 2 2 3 4 2" xfId="6205" xr:uid="{AB9ECDA3-02CA-4C42-96F6-94708BA400AC}"/>
    <cellStyle name="Comma 2 3 4 2 2 3 4 2 2" xfId="13885" xr:uid="{96618C5D-40B0-4E8B-B001-6059773FA6ED}"/>
    <cellStyle name="Comma 2 3 4 2 2 3 4 2 2 2" xfId="29245" xr:uid="{8E639688-BB89-43C2-95B2-4A3EECBC4261}"/>
    <cellStyle name="Comma 2 3 4 2 2 3 4 2 3" xfId="21565" xr:uid="{35B78907-BE34-4C02-B28A-1B234697AA5F}"/>
    <cellStyle name="Comma 2 3 4 2 2 3 4 3" xfId="10045" xr:uid="{FDFC42E8-F443-4544-9E0D-5B112A021EF7}"/>
    <cellStyle name="Comma 2 3 4 2 2 3 4 3 2" xfId="25405" xr:uid="{F9375E2B-9F09-4609-8304-256FA740B03D}"/>
    <cellStyle name="Comma 2 3 4 2 2 3 4 4" xfId="17725" xr:uid="{8BD78371-DE3C-48B6-BF85-84B66B8B0083}"/>
    <cellStyle name="Comma 2 3 4 2 2 3 5" xfId="4285" xr:uid="{CF1A4CC4-D427-44F0-B6BC-3DF6C6B9F6C1}"/>
    <cellStyle name="Comma 2 3 4 2 2 3 5 2" xfId="11965" xr:uid="{495533D9-B5D8-4093-970B-8A1CC0EB310B}"/>
    <cellStyle name="Comma 2 3 4 2 2 3 5 2 2" xfId="27325" xr:uid="{60EACBAD-8B52-4822-A907-0766C7343887}"/>
    <cellStyle name="Comma 2 3 4 2 2 3 5 3" xfId="19645" xr:uid="{3BA7BFD3-BDBC-481B-BCF4-041947E4E8EC}"/>
    <cellStyle name="Comma 2 3 4 2 2 3 6" xfId="8125" xr:uid="{375AABDF-A8DB-431A-B15B-87075FDAB746}"/>
    <cellStyle name="Comma 2 3 4 2 2 3 6 2" xfId="23485" xr:uid="{86D1D3A5-9788-46BF-9311-36F37B979D3B}"/>
    <cellStyle name="Comma 2 3 4 2 2 3 7" xfId="15805" xr:uid="{5DFD5695-6373-4639-91B3-EA254E7E9BB8}"/>
    <cellStyle name="Comma 2 3 4 2 2 4" xfId="685" xr:uid="{D478EA08-5CBC-431F-BBA1-14DD8C489D5C}"/>
    <cellStyle name="Comma 2 3 4 2 2 4 2" xfId="1645" xr:uid="{45AE4F78-79ED-4668-A945-E6BEF52D0C61}"/>
    <cellStyle name="Comma 2 3 4 2 2 4 2 2" xfId="3565" xr:uid="{FDFD2F0A-82CC-4A07-896E-52F000D81D0B}"/>
    <cellStyle name="Comma 2 3 4 2 2 4 2 2 2" xfId="7405" xr:uid="{E41DE40F-0EE2-4FF3-A715-6E6EA4ED2D98}"/>
    <cellStyle name="Comma 2 3 4 2 2 4 2 2 2 2" xfId="15085" xr:uid="{E8F733F4-CF7C-4389-BEFD-8BEC608A3CF6}"/>
    <cellStyle name="Comma 2 3 4 2 2 4 2 2 2 2 2" xfId="30445" xr:uid="{805F8EC3-1783-4A55-A1BC-ACFF8174BB51}"/>
    <cellStyle name="Comma 2 3 4 2 2 4 2 2 2 3" xfId="22765" xr:uid="{23009277-ABA3-4036-988D-B96DF9090CD2}"/>
    <cellStyle name="Comma 2 3 4 2 2 4 2 2 3" xfId="11245" xr:uid="{DA7A4508-D1B9-4DDC-B2A3-C86292B3C968}"/>
    <cellStyle name="Comma 2 3 4 2 2 4 2 2 3 2" xfId="26605" xr:uid="{6D31BF4C-C516-49FE-948C-B8A30FE7446B}"/>
    <cellStyle name="Comma 2 3 4 2 2 4 2 2 4" xfId="18925" xr:uid="{52C713FE-2665-402A-9EF1-47FFDBA0D815}"/>
    <cellStyle name="Comma 2 3 4 2 2 4 2 3" xfId="5485" xr:uid="{94CFDB03-B6CA-4D26-95D2-8324AA3AD8AF}"/>
    <cellStyle name="Comma 2 3 4 2 2 4 2 3 2" xfId="13165" xr:uid="{C878A6F9-9FDC-4852-BDE9-B19DC51FBAF1}"/>
    <cellStyle name="Comma 2 3 4 2 2 4 2 3 2 2" xfId="28525" xr:uid="{B0C6405D-3E68-4D4F-A7FE-06CB7B95C5D9}"/>
    <cellStyle name="Comma 2 3 4 2 2 4 2 3 3" xfId="20845" xr:uid="{F20C22E9-9426-4392-AF87-DDECC2B4C95F}"/>
    <cellStyle name="Comma 2 3 4 2 2 4 2 4" xfId="9325" xr:uid="{CBE9E379-2547-4B46-9C8A-0BACBC533915}"/>
    <cellStyle name="Comma 2 3 4 2 2 4 2 4 2" xfId="24685" xr:uid="{BA558090-FD51-4020-A9DD-057778B6957B}"/>
    <cellStyle name="Comma 2 3 4 2 2 4 2 5" xfId="17005" xr:uid="{570B98CB-45E0-4DBC-9731-A8E7757B7C89}"/>
    <cellStyle name="Comma 2 3 4 2 2 4 3" xfId="2605" xr:uid="{538D6E40-7D4E-4B64-A2FB-BE1659D1D90D}"/>
    <cellStyle name="Comma 2 3 4 2 2 4 3 2" xfId="6445" xr:uid="{A0351BB0-4646-4702-8439-D58D4E816102}"/>
    <cellStyle name="Comma 2 3 4 2 2 4 3 2 2" xfId="14125" xr:uid="{758F3333-AA8D-47C9-827D-F2FFADA07BA8}"/>
    <cellStyle name="Comma 2 3 4 2 2 4 3 2 2 2" xfId="29485" xr:uid="{8F687810-6421-4199-AC4C-7C59162E81E1}"/>
    <cellStyle name="Comma 2 3 4 2 2 4 3 2 3" xfId="21805" xr:uid="{F9274E2F-7849-48E1-8B73-344827661812}"/>
    <cellStyle name="Comma 2 3 4 2 2 4 3 3" xfId="10285" xr:uid="{969E094F-4A61-4216-9439-7CAA9DD7752B}"/>
    <cellStyle name="Comma 2 3 4 2 2 4 3 3 2" xfId="25645" xr:uid="{5C6FF4C1-4C99-476B-8CF1-3FA161F2C9B6}"/>
    <cellStyle name="Comma 2 3 4 2 2 4 3 4" xfId="17965" xr:uid="{38E95957-F04C-4C8D-9D08-227F2F368962}"/>
    <cellStyle name="Comma 2 3 4 2 2 4 4" xfId="4525" xr:uid="{CE155A5A-9633-402F-A6EC-9E02D602ABA1}"/>
    <cellStyle name="Comma 2 3 4 2 2 4 4 2" xfId="12205" xr:uid="{8A7B97C8-C4F2-4F0A-9F59-50A75BF9D8D8}"/>
    <cellStyle name="Comma 2 3 4 2 2 4 4 2 2" xfId="27565" xr:uid="{B0435EDE-F705-4A93-8AD3-7E6CA6085356}"/>
    <cellStyle name="Comma 2 3 4 2 2 4 4 3" xfId="19885" xr:uid="{15DD0387-504C-4894-9EC2-DE243E4828E9}"/>
    <cellStyle name="Comma 2 3 4 2 2 4 5" xfId="8365" xr:uid="{FF968D29-DAEC-47AF-893B-DC950181B334}"/>
    <cellStyle name="Comma 2 3 4 2 2 4 5 2" xfId="23725" xr:uid="{31292386-0E91-4E08-90E9-AB1B07F4DCA2}"/>
    <cellStyle name="Comma 2 3 4 2 2 4 6" xfId="16045" xr:uid="{B86EBD12-7AD6-4779-9E39-0066616E67E7}"/>
    <cellStyle name="Comma 2 3 4 2 2 5" xfId="1165" xr:uid="{7CFDE48E-036A-4D32-92DA-BA3EF3BBE3F5}"/>
    <cellStyle name="Comma 2 3 4 2 2 5 2" xfId="3085" xr:uid="{0D1AEE5C-54DB-444E-9412-FFB592177DDC}"/>
    <cellStyle name="Comma 2 3 4 2 2 5 2 2" xfId="6925" xr:uid="{CB084D5F-6589-40FF-8100-A118233E1E6B}"/>
    <cellStyle name="Comma 2 3 4 2 2 5 2 2 2" xfId="14605" xr:uid="{3E0CF407-5DFB-4AE5-88B6-B92936298FA9}"/>
    <cellStyle name="Comma 2 3 4 2 2 5 2 2 2 2" xfId="29965" xr:uid="{7FBCA5F4-FFA1-4FDB-B2FE-70773F04B8F6}"/>
    <cellStyle name="Comma 2 3 4 2 2 5 2 2 3" xfId="22285" xr:uid="{15EBA871-D472-40E6-A6B0-F86AB66B97A2}"/>
    <cellStyle name="Comma 2 3 4 2 2 5 2 3" xfId="10765" xr:uid="{3774C6D8-0EF2-4694-BAD0-9D926A8C76A9}"/>
    <cellStyle name="Comma 2 3 4 2 2 5 2 3 2" xfId="26125" xr:uid="{BD8B6DA6-1E21-43C4-9A38-D3E32D80DE32}"/>
    <cellStyle name="Comma 2 3 4 2 2 5 2 4" xfId="18445" xr:uid="{04BDEFBA-C8FE-4B0F-8360-3D0B28EB0D98}"/>
    <cellStyle name="Comma 2 3 4 2 2 5 3" xfId="5005" xr:uid="{32FA0986-2114-4639-92A4-1023867670D8}"/>
    <cellStyle name="Comma 2 3 4 2 2 5 3 2" xfId="12685" xr:uid="{04FADBF8-E994-45C6-9DE7-9A0289225719}"/>
    <cellStyle name="Comma 2 3 4 2 2 5 3 2 2" xfId="28045" xr:uid="{230C465D-E977-4AE6-82B8-413657E5C260}"/>
    <cellStyle name="Comma 2 3 4 2 2 5 3 3" xfId="20365" xr:uid="{B81CBB97-33F5-49F2-8922-ADD8D17FB8BD}"/>
    <cellStyle name="Comma 2 3 4 2 2 5 4" xfId="8845" xr:uid="{B8E275B7-FBB7-44F3-9B08-E3FFB7EA5C82}"/>
    <cellStyle name="Comma 2 3 4 2 2 5 4 2" xfId="24205" xr:uid="{57B7791C-8970-4AA4-BA98-1143765870BE}"/>
    <cellStyle name="Comma 2 3 4 2 2 5 5" xfId="16525" xr:uid="{19014588-D591-4AF1-ABB3-B044F2285747}"/>
    <cellStyle name="Comma 2 3 4 2 2 6" xfId="2125" xr:uid="{46FB727C-6684-4D8C-A380-AB169681C4CB}"/>
    <cellStyle name="Comma 2 3 4 2 2 6 2" xfId="5965" xr:uid="{AD86B09F-5145-483E-A606-9515D45DC61E}"/>
    <cellStyle name="Comma 2 3 4 2 2 6 2 2" xfId="13645" xr:uid="{6946E770-F621-49EC-9407-3EBD58C3BD57}"/>
    <cellStyle name="Comma 2 3 4 2 2 6 2 2 2" xfId="29005" xr:uid="{257699B9-2AB7-42F3-A715-A6AFB927D88C}"/>
    <cellStyle name="Comma 2 3 4 2 2 6 2 3" xfId="21325" xr:uid="{398D7282-73A1-4E35-96D4-F3CAEE5ADB59}"/>
    <cellStyle name="Comma 2 3 4 2 2 6 3" xfId="9805" xr:uid="{0546E8D7-ADCD-44DC-A36F-CBF803973587}"/>
    <cellStyle name="Comma 2 3 4 2 2 6 3 2" xfId="25165" xr:uid="{4A384BD0-4633-4F7E-8690-174C0638F87D}"/>
    <cellStyle name="Comma 2 3 4 2 2 6 4" xfId="17485" xr:uid="{9C3599DB-1DFD-4B60-B355-BEB97770D4AD}"/>
    <cellStyle name="Comma 2 3 4 2 2 7" xfId="4045" xr:uid="{2B094B48-0C3D-42D5-8FAB-46877D0BBA57}"/>
    <cellStyle name="Comma 2 3 4 2 2 7 2" xfId="11725" xr:uid="{3C1022CA-C511-4E75-818A-5CE67BA8C6C6}"/>
    <cellStyle name="Comma 2 3 4 2 2 7 2 2" xfId="27085" xr:uid="{C5B79708-E9AA-4826-B32A-0B7F111EA36C}"/>
    <cellStyle name="Comma 2 3 4 2 2 7 3" xfId="19405" xr:uid="{AF077702-9C59-45E1-A0F6-687FDD415A55}"/>
    <cellStyle name="Comma 2 3 4 2 2 8" xfId="7885" xr:uid="{DF118ADE-5D2E-4D4B-823A-23110D714F8A}"/>
    <cellStyle name="Comma 2 3 4 2 2 8 2" xfId="23245" xr:uid="{8D780E30-9033-437D-B6DE-E061A02862BF}"/>
    <cellStyle name="Comma 2 3 4 2 2 9" xfId="15565" xr:uid="{A5D29CBA-7DF5-4788-95C5-763C7837A7B8}"/>
    <cellStyle name="Comma 2 3 4 2 3" xfId="265" xr:uid="{F3F226A8-B366-43C1-ADB9-98D769DA891F}"/>
    <cellStyle name="Comma 2 3 4 2 3 2" xfId="505" xr:uid="{D9DA1A95-59F7-43A0-9123-EE801CDB83C0}"/>
    <cellStyle name="Comma 2 3 4 2 3 2 2" xfId="985" xr:uid="{E818B7DF-C47A-46D3-93FF-4D2777687B49}"/>
    <cellStyle name="Comma 2 3 4 2 3 2 2 2" xfId="1945" xr:uid="{C1922ECF-A2BE-4C24-B129-5B8D65D1CA29}"/>
    <cellStyle name="Comma 2 3 4 2 3 2 2 2 2" xfId="3865" xr:uid="{D5E3EF2F-4351-4FDF-84F7-FE268F742AA1}"/>
    <cellStyle name="Comma 2 3 4 2 3 2 2 2 2 2" xfId="7705" xr:uid="{C316783C-8021-4433-AF5E-D031830033D8}"/>
    <cellStyle name="Comma 2 3 4 2 3 2 2 2 2 2 2" xfId="15385" xr:uid="{A7C3540F-1021-4234-B514-5FF27932FCBA}"/>
    <cellStyle name="Comma 2 3 4 2 3 2 2 2 2 2 2 2" xfId="30745" xr:uid="{7521D128-BF6E-4CC9-B8B8-054FC4727AA4}"/>
    <cellStyle name="Comma 2 3 4 2 3 2 2 2 2 2 3" xfId="23065" xr:uid="{DF4DA68E-DD3B-469F-930E-EFA90C0EE596}"/>
    <cellStyle name="Comma 2 3 4 2 3 2 2 2 2 3" xfId="11545" xr:uid="{96F5277A-953B-4243-BD98-3B692196133F}"/>
    <cellStyle name="Comma 2 3 4 2 3 2 2 2 2 3 2" xfId="26905" xr:uid="{77A14CBB-D2D6-423B-ADD5-5FFFF62999B9}"/>
    <cellStyle name="Comma 2 3 4 2 3 2 2 2 2 4" xfId="19225" xr:uid="{17C5DB9A-CE57-493E-9B57-C3452239E1D1}"/>
    <cellStyle name="Comma 2 3 4 2 3 2 2 2 3" xfId="5785" xr:uid="{0A43F439-5C06-47A8-9DB0-0678C0F9F26B}"/>
    <cellStyle name="Comma 2 3 4 2 3 2 2 2 3 2" xfId="13465" xr:uid="{CC4201E1-28DB-475A-A9EA-23A2734F2E84}"/>
    <cellStyle name="Comma 2 3 4 2 3 2 2 2 3 2 2" xfId="28825" xr:uid="{6D90581E-3BD2-46F9-85EC-1F1C0204DBE5}"/>
    <cellStyle name="Comma 2 3 4 2 3 2 2 2 3 3" xfId="21145" xr:uid="{C2676BA0-10FA-47AA-BBBD-6115DEE573F3}"/>
    <cellStyle name="Comma 2 3 4 2 3 2 2 2 4" xfId="9625" xr:uid="{4B8A3136-C664-4A8A-B64E-39B2CD865E08}"/>
    <cellStyle name="Comma 2 3 4 2 3 2 2 2 4 2" xfId="24985" xr:uid="{26444120-2D27-418B-8F63-BA4936868C56}"/>
    <cellStyle name="Comma 2 3 4 2 3 2 2 2 5" xfId="17305" xr:uid="{C28D6229-5278-4317-99FB-D30BED23DA39}"/>
    <cellStyle name="Comma 2 3 4 2 3 2 2 3" xfId="2905" xr:uid="{02D8A360-3766-47F0-879B-FF087CDCFD73}"/>
    <cellStyle name="Comma 2 3 4 2 3 2 2 3 2" xfId="6745" xr:uid="{B37A57DC-62CA-41E2-AF86-4D0CC00C233A}"/>
    <cellStyle name="Comma 2 3 4 2 3 2 2 3 2 2" xfId="14425" xr:uid="{459D61B0-275C-4A6E-AF4F-1E3426279285}"/>
    <cellStyle name="Comma 2 3 4 2 3 2 2 3 2 2 2" xfId="29785" xr:uid="{F76D0E4A-6A79-49F3-9C4C-149ED0856593}"/>
    <cellStyle name="Comma 2 3 4 2 3 2 2 3 2 3" xfId="22105" xr:uid="{6E60431D-E08A-4A85-AF54-905212B6EBF3}"/>
    <cellStyle name="Comma 2 3 4 2 3 2 2 3 3" xfId="10585" xr:uid="{9DA2D839-CF25-42E4-950D-8B89EA8139F2}"/>
    <cellStyle name="Comma 2 3 4 2 3 2 2 3 3 2" xfId="25945" xr:uid="{02ADD025-78E2-4C38-AFE0-3DCA2397B3C4}"/>
    <cellStyle name="Comma 2 3 4 2 3 2 2 3 4" xfId="18265" xr:uid="{33FE19F5-7084-4BA0-95D8-BB0C29626DFA}"/>
    <cellStyle name="Comma 2 3 4 2 3 2 2 4" xfId="4825" xr:uid="{5805BC25-E1D0-49D9-8FFB-F9296394F21C}"/>
    <cellStyle name="Comma 2 3 4 2 3 2 2 4 2" xfId="12505" xr:uid="{BE120027-6BEB-43AA-9156-0635F6B23820}"/>
    <cellStyle name="Comma 2 3 4 2 3 2 2 4 2 2" xfId="27865" xr:uid="{412F6D35-0A58-433A-931A-09E1AEF02F2D}"/>
    <cellStyle name="Comma 2 3 4 2 3 2 2 4 3" xfId="20185" xr:uid="{D3C5BA44-A93E-4C78-A85C-DFF872E93482}"/>
    <cellStyle name="Comma 2 3 4 2 3 2 2 5" xfId="8665" xr:uid="{9814A5BF-8BE2-4CF9-BF2C-1E08F78FAEDB}"/>
    <cellStyle name="Comma 2 3 4 2 3 2 2 5 2" xfId="24025" xr:uid="{A967C7F1-08BC-456A-93BE-5F6D2F291BE1}"/>
    <cellStyle name="Comma 2 3 4 2 3 2 2 6" xfId="16345" xr:uid="{330E5149-6B20-4B94-9A05-6A288490AA84}"/>
    <cellStyle name="Comma 2 3 4 2 3 2 3" xfId="1465" xr:uid="{29AA5106-8238-44D1-9445-CF649191B54C}"/>
    <cellStyle name="Comma 2 3 4 2 3 2 3 2" xfId="3385" xr:uid="{DFC0129E-9585-4E17-A9B7-DFDFEE1F2937}"/>
    <cellStyle name="Comma 2 3 4 2 3 2 3 2 2" xfId="7225" xr:uid="{B2B1F60A-BADA-4513-9AC9-8D5D5632BBC4}"/>
    <cellStyle name="Comma 2 3 4 2 3 2 3 2 2 2" xfId="14905" xr:uid="{84C4860A-9AB0-4E4E-8912-EF1034E549EA}"/>
    <cellStyle name="Comma 2 3 4 2 3 2 3 2 2 2 2" xfId="30265" xr:uid="{2E11700B-7D5A-4B05-9F2D-37C6564AB384}"/>
    <cellStyle name="Comma 2 3 4 2 3 2 3 2 2 3" xfId="22585" xr:uid="{85D6EF42-0EA6-412D-B1B9-30ACD7548A27}"/>
    <cellStyle name="Comma 2 3 4 2 3 2 3 2 3" xfId="11065" xr:uid="{2A886535-2B28-4D5A-8FE4-F280CF682D55}"/>
    <cellStyle name="Comma 2 3 4 2 3 2 3 2 3 2" xfId="26425" xr:uid="{330A3C7D-D041-4A1F-AEF2-9ABF4CB4603F}"/>
    <cellStyle name="Comma 2 3 4 2 3 2 3 2 4" xfId="18745" xr:uid="{8A058283-C6DB-4EA4-8053-DFD39C1A28CB}"/>
    <cellStyle name="Comma 2 3 4 2 3 2 3 3" xfId="5305" xr:uid="{BA8286B9-68BD-4C03-9677-CAC77E3567AB}"/>
    <cellStyle name="Comma 2 3 4 2 3 2 3 3 2" xfId="12985" xr:uid="{6385555D-ADE9-40B3-8954-7AE2D0AFB72B}"/>
    <cellStyle name="Comma 2 3 4 2 3 2 3 3 2 2" xfId="28345" xr:uid="{7B0C312F-F19A-472B-8EB8-02C55E4CDA1F}"/>
    <cellStyle name="Comma 2 3 4 2 3 2 3 3 3" xfId="20665" xr:uid="{899694FF-BCEB-4C6F-BAC9-5E9787355619}"/>
    <cellStyle name="Comma 2 3 4 2 3 2 3 4" xfId="9145" xr:uid="{77BDC55F-DC60-4977-A163-A729B5BCCB71}"/>
    <cellStyle name="Comma 2 3 4 2 3 2 3 4 2" xfId="24505" xr:uid="{A27436F7-0BE7-4394-B387-E1507934C656}"/>
    <cellStyle name="Comma 2 3 4 2 3 2 3 5" xfId="16825" xr:uid="{4444D1F4-F6BE-4FE3-B701-6D29E43B0B1F}"/>
    <cellStyle name="Comma 2 3 4 2 3 2 4" xfId="2425" xr:uid="{FDC693A1-2320-4861-A5C8-9692417916FE}"/>
    <cellStyle name="Comma 2 3 4 2 3 2 4 2" xfId="6265" xr:uid="{2D950A6B-D8CA-4513-95E9-1FB79BF968EF}"/>
    <cellStyle name="Comma 2 3 4 2 3 2 4 2 2" xfId="13945" xr:uid="{3683CACB-E1AD-41E9-B830-5DE1701A075B}"/>
    <cellStyle name="Comma 2 3 4 2 3 2 4 2 2 2" xfId="29305" xr:uid="{8E29498E-0C02-4641-AFFC-5D69D6D392DC}"/>
    <cellStyle name="Comma 2 3 4 2 3 2 4 2 3" xfId="21625" xr:uid="{9A25771B-AA1D-43A3-8C71-4C989663BFDE}"/>
    <cellStyle name="Comma 2 3 4 2 3 2 4 3" xfId="10105" xr:uid="{A35E46D9-5061-4923-ADC6-0600CCA65A6B}"/>
    <cellStyle name="Comma 2 3 4 2 3 2 4 3 2" xfId="25465" xr:uid="{95F2A78A-5DD5-4F12-924C-D9B478F54205}"/>
    <cellStyle name="Comma 2 3 4 2 3 2 4 4" xfId="17785" xr:uid="{C0CFD240-2C94-4920-8243-4133E6EE9246}"/>
    <cellStyle name="Comma 2 3 4 2 3 2 5" xfId="4345" xr:uid="{06734508-EDBE-43CB-AABB-580A8B3455EF}"/>
    <cellStyle name="Comma 2 3 4 2 3 2 5 2" xfId="12025" xr:uid="{9A05B956-5E84-445E-AB80-62EA5B7507B0}"/>
    <cellStyle name="Comma 2 3 4 2 3 2 5 2 2" xfId="27385" xr:uid="{2BCF6E45-3672-4FEC-B565-36648F4F7D4B}"/>
    <cellStyle name="Comma 2 3 4 2 3 2 5 3" xfId="19705" xr:uid="{0054A976-E657-4BDE-8778-00DB3800DB95}"/>
    <cellStyle name="Comma 2 3 4 2 3 2 6" xfId="8185" xr:uid="{4A28AB01-E831-4230-BCEF-F053CD63EDF3}"/>
    <cellStyle name="Comma 2 3 4 2 3 2 6 2" xfId="23545" xr:uid="{E4665025-91A8-4C8F-8286-BC1FF03FD096}"/>
    <cellStyle name="Comma 2 3 4 2 3 2 7" xfId="15865" xr:uid="{48C8A18F-FB5B-44E1-95BC-73D1D960094D}"/>
    <cellStyle name="Comma 2 3 4 2 3 3" xfId="745" xr:uid="{D8BD8AA3-EF99-46C8-8877-C86D73502006}"/>
    <cellStyle name="Comma 2 3 4 2 3 3 2" xfId="1705" xr:uid="{5FD70B7B-62B4-4B16-8AB3-B6F649563912}"/>
    <cellStyle name="Comma 2 3 4 2 3 3 2 2" xfId="3625" xr:uid="{E860F9A4-2260-4F61-9DD3-3F13E02E3144}"/>
    <cellStyle name="Comma 2 3 4 2 3 3 2 2 2" xfId="7465" xr:uid="{6CE36ECB-B4C7-4744-A1C7-31F0B45AF619}"/>
    <cellStyle name="Comma 2 3 4 2 3 3 2 2 2 2" xfId="15145" xr:uid="{83BBAA9B-FC33-477A-8E55-A7ACD2EFFA09}"/>
    <cellStyle name="Comma 2 3 4 2 3 3 2 2 2 2 2" xfId="30505" xr:uid="{B1686A0F-440F-4BB2-A292-505DEEEB72D8}"/>
    <cellStyle name="Comma 2 3 4 2 3 3 2 2 2 3" xfId="22825" xr:uid="{10DA325C-4D30-4FA0-876C-FDFFE3E3B9E3}"/>
    <cellStyle name="Comma 2 3 4 2 3 3 2 2 3" xfId="11305" xr:uid="{CF8EB01D-C00A-498C-B0D3-FF72A728DF01}"/>
    <cellStyle name="Comma 2 3 4 2 3 3 2 2 3 2" xfId="26665" xr:uid="{B14A6C2B-CEAE-41BA-AB88-94DA65ECC0DB}"/>
    <cellStyle name="Comma 2 3 4 2 3 3 2 2 4" xfId="18985" xr:uid="{3AFE1684-6010-4BEF-9E5C-7E670BB210B6}"/>
    <cellStyle name="Comma 2 3 4 2 3 3 2 3" xfId="5545" xr:uid="{593FF56F-4992-4B73-B368-43C7A7AA72C0}"/>
    <cellStyle name="Comma 2 3 4 2 3 3 2 3 2" xfId="13225" xr:uid="{DBA839FE-741D-40E3-BEF5-804BC29D73CF}"/>
    <cellStyle name="Comma 2 3 4 2 3 3 2 3 2 2" xfId="28585" xr:uid="{F830A9D1-53B4-4271-A62A-01EB11EB9231}"/>
    <cellStyle name="Comma 2 3 4 2 3 3 2 3 3" xfId="20905" xr:uid="{023C9F62-D6F4-4449-8D7B-BEECCEACCC4F}"/>
    <cellStyle name="Comma 2 3 4 2 3 3 2 4" xfId="9385" xr:uid="{6DF11F32-1C7C-481B-AB4B-D0FF3C53BBEF}"/>
    <cellStyle name="Comma 2 3 4 2 3 3 2 4 2" xfId="24745" xr:uid="{B2BD068A-BA50-42DB-85EF-DB2786D555D2}"/>
    <cellStyle name="Comma 2 3 4 2 3 3 2 5" xfId="17065" xr:uid="{81E355F2-9581-4912-B221-E9507F1520D4}"/>
    <cellStyle name="Comma 2 3 4 2 3 3 3" xfId="2665" xr:uid="{A55AA7D0-2C0B-4A37-9ABD-8C2ACB402623}"/>
    <cellStyle name="Comma 2 3 4 2 3 3 3 2" xfId="6505" xr:uid="{B5D4EEAF-420F-4745-99E0-8EA62680F2FD}"/>
    <cellStyle name="Comma 2 3 4 2 3 3 3 2 2" xfId="14185" xr:uid="{4B95A5E2-0815-43C8-B1D5-D0C06685FFC5}"/>
    <cellStyle name="Comma 2 3 4 2 3 3 3 2 2 2" xfId="29545" xr:uid="{DA6AA5D6-6CD8-49B5-8060-4083E1657EDE}"/>
    <cellStyle name="Comma 2 3 4 2 3 3 3 2 3" xfId="21865" xr:uid="{D4212D3A-2FE8-42BF-A37E-3E9FDBAE1EAB}"/>
    <cellStyle name="Comma 2 3 4 2 3 3 3 3" xfId="10345" xr:uid="{8C169870-A283-41CB-B776-FF30432C65E1}"/>
    <cellStyle name="Comma 2 3 4 2 3 3 3 3 2" xfId="25705" xr:uid="{0F0582CA-5997-4F90-A6F8-2178FB953EE4}"/>
    <cellStyle name="Comma 2 3 4 2 3 3 3 4" xfId="18025" xr:uid="{C6AC2E3B-AAD4-466F-9865-EA17409AB617}"/>
    <cellStyle name="Comma 2 3 4 2 3 3 4" xfId="4585" xr:uid="{0568D745-79E0-40AF-803C-9115AC2F5C2E}"/>
    <cellStyle name="Comma 2 3 4 2 3 3 4 2" xfId="12265" xr:uid="{46BD7602-2D6D-431B-A3D6-DA64C89DD8F0}"/>
    <cellStyle name="Comma 2 3 4 2 3 3 4 2 2" xfId="27625" xr:uid="{853BE668-4E4B-4ACE-BBA3-FDDF7EFAD3AE}"/>
    <cellStyle name="Comma 2 3 4 2 3 3 4 3" xfId="19945" xr:uid="{16F550A3-3529-47F0-9596-D55DD346801B}"/>
    <cellStyle name="Comma 2 3 4 2 3 3 5" xfId="8425" xr:uid="{5B413A23-456C-4436-AD40-A4E70CEA3CA1}"/>
    <cellStyle name="Comma 2 3 4 2 3 3 5 2" xfId="23785" xr:uid="{FFB4F131-3B97-4A06-98A2-60AB290A824A}"/>
    <cellStyle name="Comma 2 3 4 2 3 3 6" xfId="16105" xr:uid="{E2770EFF-0FE5-4E01-B838-E07BA223154A}"/>
    <cellStyle name="Comma 2 3 4 2 3 4" xfId="1225" xr:uid="{92478249-6AC7-4800-8507-7A4E086A77C7}"/>
    <cellStyle name="Comma 2 3 4 2 3 4 2" xfId="3145" xr:uid="{1533EB46-4808-4ECB-B8F0-FEC92D481F97}"/>
    <cellStyle name="Comma 2 3 4 2 3 4 2 2" xfId="6985" xr:uid="{FD8A496E-F96D-4CBC-B9AE-1A57DB63D148}"/>
    <cellStyle name="Comma 2 3 4 2 3 4 2 2 2" xfId="14665" xr:uid="{A050B651-BB56-4930-9F7E-65E1A1EB9BA2}"/>
    <cellStyle name="Comma 2 3 4 2 3 4 2 2 2 2" xfId="30025" xr:uid="{925E6544-204B-48BF-BF6C-C4A4E15A76F9}"/>
    <cellStyle name="Comma 2 3 4 2 3 4 2 2 3" xfId="22345" xr:uid="{7F6BC2DB-9F1D-4B04-A0F1-F2A3B2FC73D3}"/>
    <cellStyle name="Comma 2 3 4 2 3 4 2 3" xfId="10825" xr:uid="{9E32BC56-8C69-40B2-B00E-DDBD8584EE5D}"/>
    <cellStyle name="Comma 2 3 4 2 3 4 2 3 2" xfId="26185" xr:uid="{5FAC4D5F-EC1D-4A67-90BF-A6D4DDB7B497}"/>
    <cellStyle name="Comma 2 3 4 2 3 4 2 4" xfId="18505" xr:uid="{136D45DE-D4D3-4027-8039-170B173AFE35}"/>
    <cellStyle name="Comma 2 3 4 2 3 4 3" xfId="5065" xr:uid="{FCAD56CF-7AE5-4119-A36E-A34C9C8ABFC4}"/>
    <cellStyle name="Comma 2 3 4 2 3 4 3 2" xfId="12745" xr:uid="{C1FD2E8F-2BB9-404F-A5B1-D40D59F45B72}"/>
    <cellStyle name="Comma 2 3 4 2 3 4 3 2 2" xfId="28105" xr:uid="{D2BD7052-F51C-4FF8-97F9-D38274DEA3D8}"/>
    <cellStyle name="Comma 2 3 4 2 3 4 3 3" xfId="20425" xr:uid="{3CE71ECB-0A59-41EC-B45B-1BFA3DD94F4B}"/>
    <cellStyle name="Comma 2 3 4 2 3 4 4" xfId="8905" xr:uid="{F1AA14E8-5C8F-4755-9BED-88D271559E46}"/>
    <cellStyle name="Comma 2 3 4 2 3 4 4 2" xfId="24265" xr:uid="{18982686-B611-43D4-A2E0-25D312D09334}"/>
    <cellStyle name="Comma 2 3 4 2 3 4 5" xfId="16585" xr:uid="{624D1186-E57A-462A-BAD1-AB3F91BD9AB3}"/>
    <cellStyle name="Comma 2 3 4 2 3 5" xfId="2185" xr:uid="{1D6B6077-5AF1-479C-8E31-EDF2C111DE27}"/>
    <cellStyle name="Comma 2 3 4 2 3 5 2" xfId="6025" xr:uid="{05674A06-D6B2-4B14-8F08-0308DCEA78BA}"/>
    <cellStyle name="Comma 2 3 4 2 3 5 2 2" xfId="13705" xr:uid="{FE1B7FC4-37D8-468C-8BA3-7C98744D9FAD}"/>
    <cellStyle name="Comma 2 3 4 2 3 5 2 2 2" xfId="29065" xr:uid="{AD30584C-B30F-4743-9BB7-DF0A60B15857}"/>
    <cellStyle name="Comma 2 3 4 2 3 5 2 3" xfId="21385" xr:uid="{35E0F9FC-8E3E-463A-AFA6-220A0615EAD5}"/>
    <cellStyle name="Comma 2 3 4 2 3 5 3" xfId="9865" xr:uid="{38BC62B1-E784-41F6-87F5-FAE9E8830583}"/>
    <cellStyle name="Comma 2 3 4 2 3 5 3 2" xfId="25225" xr:uid="{EAEECEEA-78D3-4648-9BD3-B2056B38BCD2}"/>
    <cellStyle name="Comma 2 3 4 2 3 5 4" xfId="17545" xr:uid="{9DE9E809-C4FC-43FE-B4A8-F45683984A9C}"/>
    <cellStyle name="Comma 2 3 4 2 3 6" xfId="4105" xr:uid="{497D406A-A541-46A3-BACA-7DCDCE099F5D}"/>
    <cellStyle name="Comma 2 3 4 2 3 6 2" xfId="11785" xr:uid="{481285CA-C57A-4F93-80E5-3BFC2F867259}"/>
    <cellStyle name="Comma 2 3 4 2 3 6 2 2" xfId="27145" xr:uid="{940B755C-B512-4B6E-94F8-CA027C9581BD}"/>
    <cellStyle name="Comma 2 3 4 2 3 6 3" xfId="19465" xr:uid="{809C3025-5ACB-4D45-AE9A-FE14B4EA21CC}"/>
    <cellStyle name="Comma 2 3 4 2 3 7" xfId="7945" xr:uid="{31E46CAE-DE71-4D9A-9C75-F33436F01F7F}"/>
    <cellStyle name="Comma 2 3 4 2 3 7 2" xfId="23305" xr:uid="{9F334781-7A35-4BAE-BDB9-A06D1070270C}"/>
    <cellStyle name="Comma 2 3 4 2 3 8" xfId="15625" xr:uid="{44C1CF29-03C5-4770-B08C-40D92DB067BE}"/>
    <cellStyle name="Comma 2 3 4 2 4" xfId="385" xr:uid="{F79613F5-748A-4A1C-A605-27D508B86BC7}"/>
    <cellStyle name="Comma 2 3 4 2 4 2" xfId="865" xr:uid="{8A613715-0489-4171-B618-81BB07593ED7}"/>
    <cellStyle name="Comma 2 3 4 2 4 2 2" xfId="1825" xr:uid="{801BC98D-333A-4752-B52C-E1D84A912599}"/>
    <cellStyle name="Comma 2 3 4 2 4 2 2 2" xfId="3745" xr:uid="{2FB35575-D994-4099-8A96-FED96CFA5150}"/>
    <cellStyle name="Comma 2 3 4 2 4 2 2 2 2" xfId="7585" xr:uid="{977850F1-8186-4C52-87EE-3497CEA74842}"/>
    <cellStyle name="Comma 2 3 4 2 4 2 2 2 2 2" xfId="15265" xr:uid="{83C249B0-6DD8-4580-A1A0-545F56D878C8}"/>
    <cellStyle name="Comma 2 3 4 2 4 2 2 2 2 2 2" xfId="30625" xr:uid="{0099B0E1-87C7-4152-B41B-84ADCF8747AA}"/>
    <cellStyle name="Comma 2 3 4 2 4 2 2 2 2 3" xfId="22945" xr:uid="{B5A0819D-CAB9-4ECC-B025-A5C7214EA3DA}"/>
    <cellStyle name="Comma 2 3 4 2 4 2 2 2 3" xfId="11425" xr:uid="{322C4640-99D7-4B74-91B9-C656C198BC8C}"/>
    <cellStyle name="Comma 2 3 4 2 4 2 2 2 3 2" xfId="26785" xr:uid="{68897649-CBCE-4E99-8ACF-6D31715B466F}"/>
    <cellStyle name="Comma 2 3 4 2 4 2 2 2 4" xfId="19105" xr:uid="{D05AD85B-F87C-41A1-8EA9-2045595D957A}"/>
    <cellStyle name="Comma 2 3 4 2 4 2 2 3" xfId="5665" xr:uid="{22EC3320-8C5A-4A54-AE33-88FFE8D41C5D}"/>
    <cellStyle name="Comma 2 3 4 2 4 2 2 3 2" xfId="13345" xr:uid="{024FEB77-7224-4FF6-8487-6BF728C3C718}"/>
    <cellStyle name="Comma 2 3 4 2 4 2 2 3 2 2" xfId="28705" xr:uid="{7EF6ACDA-665C-41B6-93E4-8B6CD1C5EA24}"/>
    <cellStyle name="Comma 2 3 4 2 4 2 2 3 3" xfId="21025" xr:uid="{843A1C74-BD79-4AF3-9A78-002AD66FBF3D}"/>
    <cellStyle name="Comma 2 3 4 2 4 2 2 4" xfId="9505" xr:uid="{109F23CB-862F-4D79-BBAA-8DF34FE49F96}"/>
    <cellStyle name="Comma 2 3 4 2 4 2 2 4 2" xfId="24865" xr:uid="{19AC23BB-F2ED-4BB0-93C4-F4CB2393F7A9}"/>
    <cellStyle name="Comma 2 3 4 2 4 2 2 5" xfId="17185" xr:uid="{F5B3858C-73A9-4F3A-AFF8-05F12DBC768A}"/>
    <cellStyle name="Comma 2 3 4 2 4 2 3" xfId="2785" xr:uid="{851FAE8F-EA3E-43FD-B832-1DFE49B70760}"/>
    <cellStyle name="Comma 2 3 4 2 4 2 3 2" xfId="6625" xr:uid="{7E7855C1-7F63-4B8F-BBCF-9A6EF40518C0}"/>
    <cellStyle name="Comma 2 3 4 2 4 2 3 2 2" xfId="14305" xr:uid="{90CADA52-201E-4F4B-88CF-F57A521F3E03}"/>
    <cellStyle name="Comma 2 3 4 2 4 2 3 2 2 2" xfId="29665" xr:uid="{59F7F25A-AC13-40F5-B592-BE07E23E66BC}"/>
    <cellStyle name="Comma 2 3 4 2 4 2 3 2 3" xfId="21985" xr:uid="{A1388304-49D8-423E-A598-649DFBC67816}"/>
    <cellStyle name="Comma 2 3 4 2 4 2 3 3" xfId="10465" xr:uid="{9F0D290A-7C67-4428-A655-EBBF4520DEC9}"/>
    <cellStyle name="Comma 2 3 4 2 4 2 3 3 2" xfId="25825" xr:uid="{899C3E3C-7FB2-482D-B0B8-BBA9E647709E}"/>
    <cellStyle name="Comma 2 3 4 2 4 2 3 4" xfId="18145" xr:uid="{AC6BB2E4-5E74-41D0-8018-20F21DB5D5D4}"/>
    <cellStyle name="Comma 2 3 4 2 4 2 4" xfId="4705" xr:uid="{DA5C57C2-32A1-4BB9-9AFF-B3F9B2FD0408}"/>
    <cellStyle name="Comma 2 3 4 2 4 2 4 2" xfId="12385" xr:uid="{58447249-8897-4053-9E0D-A3F6BC791401}"/>
    <cellStyle name="Comma 2 3 4 2 4 2 4 2 2" xfId="27745" xr:uid="{BE457D7D-1351-4D34-B9EE-FF2DE4C6CB3E}"/>
    <cellStyle name="Comma 2 3 4 2 4 2 4 3" xfId="20065" xr:uid="{E4E2293B-07E2-4EC9-A279-67DF9C447D6E}"/>
    <cellStyle name="Comma 2 3 4 2 4 2 5" xfId="8545" xr:uid="{26026AAE-A2AC-47FA-9EA3-4DDBBA7E6FE6}"/>
    <cellStyle name="Comma 2 3 4 2 4 2 5 2" xfId="23905" xr:uid="{8EE64132-8534-4D64-909D-0D3B33BADEE6}"/>
    <cellStyle name="Comma 2 3 4 2 4 2 6" xfId="16225" xr:uid="{F74861AE-AA0B-45C7-9AA8-04DEB7E28BBE}"/>
    <cellStyle name="Comma 2 3 4 2 4 3" xfId="1345" xr:uid="{31CCB432-E5F0-4B66-8AE2-AB4CA1BD3193}"/>
    <cellStyle name="Comma 2 3 4 2 4 3 2" xfId="3265" xr:uid="{AFC5CE90-1B9D-46EB-9231-57448DF73A7B}"/>
    <cellStyle name="Comma 2 3 4 2 4 3 2 2" xfId="7105" xr:uid="{EA08A352-9D62-4A73-976B-CAADAD956883}"/>
    <cellStyle name="Comma 2 3 4 2 4 3 2 2 2" xfId="14785" xr:uid="{0DBFE781-0066-4AF2-A8D8-2EEE5A72FEA9}"/>
    <cellStyle name="Comma 2 3 4 2 4 3 2 2 2 2" xfId="30145" xr:uid="{9BA49C6B-9F36-46A8-BFC7-F4F6B32CBB41}"/>
    <cellStyle name="Comma 2 3 4 2 4 3 2 2 3" xfId="22465" xr:uid="{5BCA6165-CB13-4B3A-93FE-93987F5C2640}"/>
    <cellStyle name="Comma 2 3 4 2 4 3 2 3" xfId="10945" xr:uid="{929EC156-C598-4E18-8A71-D8984A93DD55}"/>
    <cellStyle name="Comma 2 3 4 2 4 3 2 3 2" xfId="26305" xr:uid="{008C7ABE-5FA3-4E1C-923A-FF27BBD9CB6D}"/>
    <cellStyle name="Comma 2 3 4 2 4 3 2 4" xfId="18625" xr:uid="{0705674B-DFF0-45C5-BD3A-BC05F4FE69C1}"/>
    <cellStyle name="Comma 2 3 4 2 4 3 3" xfId="5185" xr:uid="{2D443B8D-6BA2-4726-94A8-35678A043320}"/>
    <cellStyle name="Comma 2 3 4 2 4 3 3 2" xfId="12865" xr:uid="{6A362BB3-05E5-421E-9CE8-832B54A03673}"/>
    <cellStyle name="Comma 2 3 4 2 4 3 3 2 2" xfId="28225" xr:uid="{7C9BA71F-3DB2-407F-823B-913AB5AE271D}"/>
    <cellStyle name="Comma 2 3 4 2 4 3 3 3" xfId="20545" xr:uid="{D1761378-2E6D-4672-A539-35F03FAD67E4}"/>
    <cellStyle name="Comma 2 3 4 2 4 3 4" xfId="9025" xr:uid="{F6045047-463C-44C7-BCEB-388FE9719267}"/>
    <cellStyle name="Comma 2 3 4 2 4 3 4 2" xfId="24385" xr:uid="{5F63ECFE-23CF-4055-BEB0-FA8FACA4A726}"/>
    <cellStyle name="Comma 2 3 4 2 4 3 5" xfId="16705" xr:uid="{6BA0CEDE-E929-482D-8A43-6ACEBD7A45ED}"/>
    <cellStyle name="Comma 2 3 4 2 4 4" xfId="2305" xr:uid="{B4F4E375-6090-47B1-9D7E-13190DA29705}"/>
    <cellStyle name="Comma 2 3 4 2 4 4 2" xfId="6145" xr:uid="{7D4D2D0B-AA32-46F7-8F4D-FFDA2F31B1CF}"/>
    <cellStyle name="Comma 2 3 4 2 4 4 2 2" xfId="13825" xr:uid="{776121F7-506A-454F-8811-7590D5F9743E}"/>
    <cellStyle name="Comma 2 3 4 2 4 4 2 2 2" xfId="29185" xr:uid="{4A438256-1780-46EC-B759-85DD477C2B01}"/>
    <cellStyle name="Comma 2 3 4 2 4 4 2 3" xfId="21505" xr:uid="{9280298A-1621-499A-9E4A-830B231196A9}"/>
    <cellStyle name="Comma 2 3 4 2 4 4 3" xfId="9985" xr:uid="{A9292DE8-3BED-43C8-9B21-2FAB9E6BADF1}"/>
    <cellStyle name="Comma 2 3 4 2 4 4 3 2" xfId="25345" xr:uid="{5B223592-3B27-47EE-8526-352B92D6F2AD}"/>
    <cellStyle name="Comma 2 3 4 2 4 4 4" xfId="17665" xr:uid="{5083FB60-2AAC-4E90-AC37-4334974ED02A}"/>
    <cellStyle name="Comma 2 3 4 2 4 5" xfId="4225" xr:uid="{38FE3BE3-2EB9-4E46-95AA-8CF2B2460819}"/>
    <cellStyle name="Comma 2 3 4 2 4 5 2" xfId="11905" xr:uid="{4DBDE3D9-F23E-45CE-9C68-D93F645B1014}"/>
    <cellStyle name="Comma 2 3 4 2 4 5 2 2" xfId="27265" xr:uid="{03087F00-C7C7-4603-BE87-3F9520E45473}"/>
    <cellStyle name="Comma 2 3 4 2 4 5 3" xfId="19585" xr:uid="{62D919CE-901C-4561-9AB2-C1D6E856DD2D}"/>
    <cellStyle name="Comma 2 3 4 2 4 6" xfId="8065" xr:uid="{A6A684B2-2EBA-4BA4-A581-21E4708FBB5C}"/>
    <cellStyle name="Comma 2 3 4 2 4 6 2" xfId="23425" xr:uid="{D23DDE32-E7BF-4EB4-A432-C5E1EA3401FC}"/>
    <cellStyle name="Comma 2 3 4 2 4 7" xfId="15745" xr:uid="{DF6129DD-08D7-4009-A194-DAB14B5BFE5A}"/>
    <cellStyle name="Comma 2 3 4 2 5" xfId="625" xr:uid="{01F94AF0-AD82-4C12-8A9D-4735AFCF462E}"/>
    <cellStyle name="Comma 2 3 4 2 5 2" xfId="1585" xr:uid="{1EFF4225-7197-4569-9B8A-1A0267C765A2}"/>
    <cellStyle name="Comma 2 3 4 2 5 2 2" xfId="3505" xr:uid="{C34DBA37-B029-4A9B-AB97-AFDB84CEC46C}"/>
    <cellStyle name="Comma 2 3 4 2 5 2 2 2" xfId="7345" xr:uid="{07ED9202-1DC4-49AC-9051-5A799722A396}"/>
    <cellStyle name="Comma 2 3 4 2 5 2 2 2 2" xfId="15025" xr:uid="{BABC1AB7-A22B-452D-944D-E4A23AE3AE85}"/>
    <cellStyle name="Comma 2 3 4 2 5 2 2 2 2 2" xfId="30385" xr:uid="{0274228B-8F0A-45E5-9EC5-E00F2B620071}"/>
    <cellStyle name="Comma 2 3 4 2 5 2 2 2 3" xfId="22705" xr:uid="{1DFCF6CA-2CC0-49DB-8A3F-EB04FCC39D77}"/>
    <cellStyle name="Comma 2 3 4 2 5 2 2 3" xfId="11185" xr:uid="{754904B5-BC88-4AF8-A421-A0CD4654C98C}"/>
    <cellStyle name="Comma 2 3 4 2 5 2 2 3 2" xfId="26545" xr:uid="{4A903C8F-C205-42D4-ACF6-BAB4C88A8C7F}"/>
    <cellStyle name="Comma 2 3 4 2 5 2 2 4" xfId="18865" xr:uid="{96205DF5-BC9A-434E-9DD6-BB70986E7446}"/>
    <cellStyle name="Comma 2 3 4 2 5 2 3" xfId="5425" xr:uid="{E0081B18-AC23-4DE3-AA12-F0B7DA4F227E}"/>
    <cellStyle name="Comma 2 3 4 2 5 2 3 2" xfId="13105" xr:uid="{DB8B27B6-DE08-4C79-9281-626906F4E7E4}"/>
    <cellStyle name="Comma 2 3 4 2 5 2 3 2 2" xfId="28465" xr:uid="{060D4B4C-0AE4-426F-AE88-3D1ADC4C27EE}"/>
    <cellStyle name="Comma 2 3 4 2 5 2 3 3" xfId="20785" xr:uid="{4C458A13-8819-4584-8C95-2A39D075D076}"/>
    <cellStyle name="Comma 2 3 4 2 5 2 4" xfId="9265" xr:uid="{1A974372-E080-451A-86FA-FFCFF48E7849}"/>
    <cellStyle name="Comma 2 3 4 2 5 2 4 2" xfId="24625" xr:uid="{F4E3305F-7802-447E-8DA5-2182D4A028B9}"/>
    <cellStyle name="Comma 2 3 4 2 5 2 5" xfId="16945" xr:uid="{487795CC-1727-460C-9557-DF978ED9A457}"/>
    <cellStyle name="Comma 2 3 4 2 5 3" xfId="2545" xr:uid="{CA911E0D-A51C-422C-A4EF-F871A97EA897}"/>
    <cellStyle name="Comma 2 3 4 2 5 3 2" xfId="6385" xr:uid="{74023498-473D-4147-B44B-DCC0B38C4229}"/>
    <cellStyle name="Comma 2 3 4 2 5 3 2 2" xfId="14065" xr:uid="{84ADF53D-D161-4F58-B0F3-682332993387}"/>
    <cellStyle name="Comma 2 3 4 2 5 3 2 2 2" xfId="29425" xr:uid="{D345D98D-D1CB-489A-959F-0461BA87705F}"/>
    <cellStyle name="Comma 2 3 4 2 5 3 2 3" xfId="21745" xr:uid="{58AE1EE0-68CC-4E20-A1E5-7BB59562C970}"/>
    <cellStyle name="Comma 2 3 4 2 5 3 3" xfId="10225" xr:uid="{630A1A1A-ED14-4B17-8EF6-BD2CE98CA643}"/>
    <cellStyle name="Comma 2 3 4 2 5 3 3 2" xfId="25585" xr:uid="{CAFE0294-C247-4AB4-AD64-091E6C5F7DBB}"/>
    <cellStyle name="Comma 2 3 4 2 5 3 4" xfId="17905" xr:uid="{F96166C8-19FF-4A92-A6AC-B7CA75060353}"/>
    <cellStyle name="Comma 2 3 4 2 5 4" xfId="4465" xr:uid="{04BE6FC9-6272-4D0D-AF58-FB3B1B5AD0B0}"/>
    <cellStyle name="Comma 2 3 4 2 5 4 2" xfId="12145" xr:uid="{C7283E04-DF4C-4E78-93F0-961B4F2C0997}"/>
    <cellStyle name="Comma 2 3 4 2 5 4 2 2" xfId="27505" xr:uid="{18A9BAFE-0699-476C-9544-2AED16E59287}"/>
    <cellStyle name="Comma 2 3 4 2 5 4 3" xfId="19825" xr:uid="{A0FCE7DA-7CB1-43A0-AEDD-51D1D8E9358F}"/>
    <cellStyle name="Comma 2 3 4 2 5 5" xfId="8305" xr:uid="{79C914DF-DB65-4CD3-B1BC-B722BD063396}"/>
    <cellStyle name="Comma 2 3 4 2 5 5 2" xfId="23665" xr:uid="{E61D8996-5285-44FC-8C0D-EE77D68B74A1}"/>
    <cellStyle name="Comma 2 3 4 2 5 6" xfId="15985" xr:uid="{2F7955A8-C7B4-4384-8D22-9004A8B044F8}"/>
    <cellStyle name="Comma 2 3 4 2 6" xfId="1105" xr:uid="{89507DC8-5D96-4F9F-9E91-0298A63FE5EE}"/>
    <cellStyle name="Comma 2 3 4 2 6 2" xfId="3025" xr:uid="{200BC0F1-5D0D-4571-B0E5-8B29E20EE251}"/>
    <cellStyle name="Comma 2 3 4 2 6 2 2" xfId="6865" xr:uid="{F1792CA1-49F6-4C77-929E-7044E23666B0}"/>
    <cellStyle name="Comma 2 3 4 2 6 2 2 2" xfId="14545" xr:uid="{6BEEBFEA-DDB2-454E-A0D1-BFED8EB3552C}"/>
    <cellStyle name="Comma 2 3 4 2 6 2 2 2 2" xfId="29905" xr:uid="{F6BE9A1B-098E-4694-B733-A04372BA4E39}"/>
    <cellStyle name="Comma 2 3 4 2 6 2 2 3" xfId="22225" xr:uid="{8213A79D-DA9C-4058-BD93-67B5F7A0F682}"/>
    <cellStyle name="Comma 2 3 4 2 6 2 3" xfId="10705" xr:uid="{1F661480-B07B-4E53-BB72-FA824777F01F}"/>
    <cellStyle name="Comma 2 3 4 2 6 2 3 2" xfId="26065" xr:uid="{F7222450-E23A-4D7A-B43E-8D8D0710C4C1}"/>
    <cellStyle name="Comma 2 3 4 2 6 2 4" xfId="18385" xr:uid="{5BDF7D17-FB32-46EA-A147-9A883DE70725}"/>
    <cellStyle name="Comma 2 3 4 2 6 3" xfId="4945" xr:uid="{4BBCEAB5-8995-42F3-8AEF-6D4BF8E85678}"/>
    <cellStyle name="Comma 2 3 4 2 6 3 2" xfId="12625" xr:uid="{F6BAAACD-02BE-4405-982B-0918812D9764}"/>
    <cellStyle name="Comma 2 3 4 2 6 3 2 2" xfId="27985" xr:uid="{A00DED45-69F1-4B2D-AA10-C759B1FF8E6A}"/>
    <cellStyle name="Comma 2 3 4 2 6 3 3" xfId="20305" xr:uid="{C66D9FD7-6A81-42F8-A95A-319CC795C3D1}"/>
    <cellStyle name="Comma 2 3 4 2 6 4" xfId="8785" xr:uid="{1AB15C75-C0A1-4344-97D6-FC81951BAE17}"/>
    <cellStyle name="Comma 2 3 4 2 6 4 2" xfId="24145" xr:uid="{445A1FAE-365E-4F54-8B69-A9B176CADB4A}"/>
    <cellStyle name="Comma 2 3 4 2 6 5" xfId="16465" xr:uid="{1B2563A0-3AC0-4E4A-9E4F-0FB508DD5174}"/>
    <cellStyle name="Comma 2 3 4 2 7" xfId="2065" xr:uid="{9F6EA529-BB79-4197-95ED-2B4A93FCA5B9}"/>
    <cellStyle name="Comma 2 3 4 2 7 2" xfId="5905" xr:uid="{55F83256-2E9F-4DC3-BF9F-ED3A7E95D7F8}"/>
    <cellStyle name="Comma 2 3 4 2 7 2 2" xfId="13585" xr:uid="{36483B5B-D30D-4E96-B688-862211075286}"/>
    <cellStyle name="Comma 2 3 4 2 7 2 2 2" xfId="28945" xr:uid="{994901E1-EBCC-4F59-82A9-51FA7372A934}"/>
    <cellStyle name="Comma 2 3 4 2 7 2 3" xfId="21265" xr:uid="{10070B88-D412-4364-8491-FF4F169AE620}"/>
    <cellStyle name="Comma 2 3 4 2 7 3" xfId="9745" xr:uid="{9E5BE0B3-4DA0-486C-8787-7D821DE39A04}"/>
    <cellStyle name="Comma 2 3 4 2 7 3 2" xfId="25105" xr:uid="{D601FE86-EAD2-4056-97CC-392EE886CB9E}"/>
    <cellStyle name="Comma 2 3 4 2 7 4" xfId="17425" xr:uid="{338CEA1D-5A65-450E-A793-D1495E06890F}"/>
    <cellStyle name="Comma 2 3 4 2 8" xfId="3985" xr:uid="{9A1C9A96-40CA-4EAF-B9BC-E99C912C88E1}"/>
    <cellStyle name="Comma 2 3 4 2 8 2" xfId="11665" xr:uid="{585509C8-0D48-4115-A16C-0B42D688CAC6}"/>
    <cellStyle name="Comma 2 3 4 2 8 2 2" xfId="27025" xr:uid="{5774094C-A5DF-450E-AE39-4DA1BB789F4A}"/>
    <cellStyle name="Comma 2 3 4 2 8 3" xfId="19345" xr:uid="{F0B162B3-8B92-4324-8BFD-BA247CCB2503}"/>
    <cellStyle name="Comma 2 3 4 2 9" xfId="7825" xr:uid="{23B9BFBA-156B-4C73-B728-DB69C4A9BA40}"/>
    <cellStyle name="Comma 2 3 4 2 9 2" xfId="23185" xr:uid="{172A5503-28BE-45E4-9DC5-5BC757E302DA}"/>
    <cellStyle name="Comma 2 3 4 3" xfId="175" xr:uid="{5F91AB49-1DDA-4E4B-B767-4B344958DDD4}"/>
    <cellStyle name="Comma 2 3 4 3 2" xfId="295" xr:uid="{6ED92C78-AD8D-4A75-AD26-5E5BF1AF7384}"/>
    <cellStyle name="Comma 2 3 4 3 2 2" xfId="535" xr:uid="{CEA068E4-63B1-40F2-BDD9-AA9C7F0494DB}"/>
    <cellStyle name="Comma 2 3 4 3 2 2 2" xfId="1015" xr:uid="{12921622-8134-4199-A5A3-5997839DFD5B}"/>
    <cellStyle name="Comma 2 3 4 3 2 2 2 2" xfId="1975" xr:uid="{23516DD3-DEFD-4522-818C-E92AC1D3DAD3}"/>
    <cellStyle name="Comma 2 3 4 3 2 2 2 2 2" xfId="3895" xr:uid="{4A873E64-34B4-4C56-AF90-5573A215CB76}"/>
    <cellStyle name="Comma 2 3 4 3 2 2 2 2 2 2" xfId="7735" xr:uid="{E7FB0B8F-A489-479C-8D62-A8F330D5C1F0}"/>
    <cellStyle name="Comma 2 3 4 3 2 2 2 2 2 2 2" xfId="15415" xr:uid="{C2034BDA-EFDE-4169-9749-F1B04DA30E2F}"/>
    <cellStyle name="Comma 2 3 4 3 2 2 2 2 2 2 2 2" xfId="30775" xr:uid="{B2974599-B5A6-4BE1-9748-D093F36F3671}"/>
    <cellStyle name="Comma 2 3 4 3 2 2 2 2 2 2 3" xfId="23095" xr:uid="{9243656F-BEE8-484B-80BB-B9B10ECFA24D}"/>
    <cellStyle name="Comma 2 3 4 3 2 2 2 2 2 3" xfId="11575" xr:uid="{829E5712-8E3E-4AA0-9F84-5ABFC2E98691}"/>
    <cellStyle name="Comma 2 3 4 3 2 2 2 2 2 3 2" xfId="26935" xr:uid="{905631BB-CC02-4D3E-9A8A-21455C2691FA}"/>
    <cellStyle name="Comma 2 3 4 3 2 2 2 2 2 4" xfId="19255" xr:uid="{2CAD00A4-CE2F-411A-A2E7-6DE27E9B36DB}"/>
    <cellStyle name="Comma 2 3 4 3 2 2 2 2 3" xfId="5815" xr:uid="{4AFE34DE-11FB-438B-A061-B29DBD9C17D1}"/>
    <cellStyle name="Comma 2 3 4 3 2 2 2 2 3 2" xfId="13495" xr:uid="{AC3C6F63-9CE3-441D-B33D-85B9E3E8ED6F}"/>
    <cellStyle name="Comma 2 3 4 3 2 2 2 2 3 2 2" xfId="28855" xr:uid="{3965F944-CDD8-4B34-B6A4-3491B8C95C61}"/>
    <cellStyle name="Comma 2 3 4 3 2 2 2 2 3 3" xfId="21175" xr:uid="{7DC371BB-EED9-48D8-B2BA-7100C9CA659D}"/>
    <cellStyle name="Comma 2 3 4 3 2 2 2 2 4" xfId="9655" xr:uid="{A2430E68-7962-46A2-A577-0195BED9C301}"/>
    <cellStyle name="Comma 2 3 4 3 2 2 2 2 4 2" xfId="25015" xr:uid="{23F0502E-17F5-4784-AB49-9CA34AA971B6}"/>
    <cellStyle name="Comma 2 3 4 3 2 2 2 2 5" xfId="17335" xr:uid="{8B589D30-49D9-4FDF-B5C4-6D3B3880C902}"/>
    <cellStyle name="Comma 2 3 4 3 2 2 2 3" xfId="2935" xr:uid="{0FD80B3F-D9B1-4DFE-B6B8-8FC0D4345AC2}"/>
    <cellStyle name="Comma 2 3 4 3 2 2 2 3 2" xfId="6775" xr:uid="{2988A2E2-32F8-4AF0-AA2C-EA7C879A1D79}"/>
    <cellStyle name="Comma 2 3 4 3 2 2 2 3 2 2" xfId="14455" xr:uid="{D247C248-FD12-42D3-A322-F50DEEC4DC4B}"/>
    <cellStyle name="Comma 2 3 4 3 2 2 2 3 2 2 2" xfId="29815" xr:uid="{A481788F-B1A6-4AED-BE7D-037AA05C55B1}"/>
    <cellStyle name="Comma 2 3 4 3 2 2 2 3 2 3" xfId="22135" xr:uid="{C6EF8E6B-569F-4EBC-AFCC-AB71E8C90222}"/>
    <cellStyle name="Comma 2 3 4 3 2 2 2 3 3" xfId="10615" xr:uid="{34CE2224-92EB-4EE8-8C2B-BDEE527B60EB}"/>
    <cellStyle name="Comma 2 3 4 3 2 2 2 3 3 2" xfId="25975" xr:uid="{D3EBFA67-2085-45E7-9A5F-E8CBD0395E43}"/>
    <cellStyle name="Comma 2 3 4 3 2 2 2 3 4" xfId="18295" xr:uid="{3F5834D5-D73E-42EC-85FD-4A4218B7195A}"/>
    <cellStyle name="Comma 2 3 4 3 2 2 2 4" xfId="4855" xr:uid="{D5F23E83-D191-4359-A70D-B585E9184DD2}"/>
    <cellStyle name="Comma 2 3 4 3 2 2 2 4 2" xfId="12535" xr:uid="{FB3D3A66-B382-42EC-8015-ACD4A6ABAEE0}"/>
    <cellStyle name="Comma 2 3 4 3 2 2 2 4 2 2" xfId="27895" xr:uid="{17B9DA5F-5FA4-489A-B63D-9C3F8423A8E5}"/>
    <cellStyle name="Comma 2 3 4 3 2 2 2 4 3" xfId="20215" xr:uid="{91BCBB68-F1A1-43DE-A8BD-4DE95441F6AF}"/>
    <cellStyle name="Comma 2 3 4 3 2 2 2 5" xfId="8695" xr:uid="{85B9CF41-7B05-4897-A3F5-143F8F2CD5B5}"/>
    <cellStyle name="Comma 2 3 4 3 2 2 2 5 2" xfId="24055" xr:uid="{74F8B98D-4DDE-4ED2-B7F8-CBBC3C5B2752}"/>
    <cellStyle name="Comma 2 3 4 3 2 2 2 6" xfId="16375" xr:uid="{F2D358F8-FEB6-43D9-B131-51340E5C290C}"/>
    <cellStyle name="Comma 2 3 4 3 2 2 3" xfId="1495" xr:uid="{2638F74D-7F8C-4090-9EC3-B1ADE6858B5F}"/>
    <cellStyle name="Comma 2 3 4 3 2 2 3 2" xfId="3415" xr:uid="{AFB22AE7-FDFA-45BB-BCA7-AD254545ED0B}"/>
    <cellStyle name="Comma 2 3 4 3 2 2 3 2 2" xfId="7255" xr:uid="{F117519A-236C-4F31-A0A9-72035145D2BB}"/>
    <cellStyle name="Comma 2 3 4 3 2 2 3 2 2 2" xfId="14935" xr:uid="{E3A1354C-B5C9-4135-B1B9-B91B9A37A6DE}"/>
    <cellStyle name="Comma 2 3 4 3 2 2 3 2 2 2 2" xfId="30295" xr:uid="{37DDD199-B4A3-4208-8407-052C0152B59D}"/>
    <cellStyle name="Comma 2 3 4 3 2 2 3 2 2 3" xfId="22615" xr:uid="{B1224817-5000-436A-AF54-987FD33527F2}"/>
    <cellStyle name="Comma 2 3 4 3 2 2 3 2 3" xfId="11095" xr:uid="{21297932-BE70-49E6-BB5B-84817A68A532}"/>
    <cellStyle name="Comma 2 3 4 3 2 2 3 2 3 2" xfId="26455" xr:uid="{102AEB7D-3EF3-401D-BDFC-BCC6E9BF6D5E}"/>
    <cellStyle name="Comma 2 3 4 3 2 2 3 2 4" xfId="18775" xr:uid="{FB310FF5-234A-4229-9E5E-8DBADA2426BF}"/>
    <cellStyle name="Comma 2 3 4 3 2 2 3 3" xfId="5335" xr:uid="{4CCE05C7-7975-42FD-9CC8-86B11B56CD48}"/>
    <cellStyle name="Comma 2 3 4 3 2 2 3 3 2" xfId="13015" xr:uid="{7C17CC85-1C22-43AA-A706-1BDE231DE94D}"/>
    <cellStyle name="Comma 2 3 4 3 2 2 3 3 2 2" xfId="28375" xr:uid="{8743D94D-8C30-4BC5-8DBA-6C61D2C90F0C}"/>
    <cellStyle name="Comma 2 3 4 3 2 2 3 3 3" xfId="20695" xr:uid="{FB0FD1FB-5FA0-4CCA-960A-536787399047}"/>
    <cellStyle name="Comma 2 3 4 3 2 2 3 4" xfId="9175" xr:uid="{1BED6772-4891-4E74-8193-1221CEE69BE7}"/>
    <cellStyle name="Comma 2 3 4 3 2 2 3 4 2" xfId="24535" xr:uid="{4AA29B84-A510-4D40-878C-50E789FACD74}"/>
    <cellStyle name="Comma 2 3 4 3 2 2 3 5" xfId="16855" xr:uid="{AB1639F6-82FB-440F-B02B-FDFBFF4BC611}"/>
    <cellStyle name="Comma 2 3 4 3 2 2 4" xfId="2455" xr:uid="{9B812E90-CF40-40EE-89F8-CF8379FC75A8}"/>
    <cellStyle name="Comma 2 3 4 3 2 2 4 2" xfId="6295" xr:uid="{E48D54FA-B33D-4235-964F-46680B879EEA}"/>
    <cellStyle name="Comma 2 3 4 3 2 2 4 2 2" xfId="13975" xr:uid="{6C224160-C7F8-4994-8C38-7B4A2EFCAC1C}"/>
    <cellStyle name="Comma 2 3 4 3 2 2 4 2 2 2" xfId="29335" xr:uid="{CC2B7DF0-D2DD-4673-A0BC-14806FF0E5BA}"/>
    <cellStyle name="Comma 2 3 4 3 2 2 4 2 3" xfId="21655" xr:uid="{D2DD54C6-13B3-4DF9-97CB-BA8A145610D7}"/>
    <cellStyle name="Comma 2 3 4 3 2 2 4 3" xfId="10135" xr:uid="{10D3CC9F-8BF1-49BB-88C1-19F48627EEA8}"/>
    <cellStyle name="Comma 2 3 4 3 2 2 4 3 2" xfId="25495" xr:uid="{E9980DBF-0078-4178-8055-D7CD0ED79D9C}"/>
    <cellStyle name="Comma 2 3 4 3 2 2 4 4" xfId="17815" xr:uid="{1F430699-448F-416B-BFFE-59BA27CD25AE}"/>
    <cellStyle name="Comma 2 3 4 3 2 2 5" xfId="4375" xr:uid="{473ED10D-9AF4-42AA-9F76-2EC67BFC1BE2}"/>
    <cellStyle name="Comma 2 3 4 3 2 2 5 2" xfId="12055" xr:uid="{5AAA432E-4BED-4A60-A11D-892683C170A3}"/>
    <cellStyle name="Comma 2 3 4 3 2 2 5 2 2" xfId="27415" xr:uid="{9E485E61-7935-4975-B135-8E5C83CA309B}"/>
    <cellStyle name="Comma 2 3 4 3 2 2 5 3" xfId="19735" xr:uid="{148E1D77-D893-4291-9936-B59684EBC5BF}"/>
    <cellStyle name="Comma 2 3 4 3 2 2 6" xfId="8215" xr:uid="{3B8FC181-F53F-4234-8D83-63D28A1D1E1D}"/>
    <cellStyle name="Comma 2 3 4 3 2 2 6 2" xfId="23575" xr:uid="{0B561EE6-02AE-40E0-8C5F-C2E75A30D403}"/>
    <cellStyle name="Comma 2 3 4 3 2 2 7" xfId="15895" xr:uid="{EEF8EBB8-5FE7-40E5-867B-7ACBA72F8017}"/>
    <cellStyle name="Comma 2 3 4 3 2 3" xfId="775" xr:uid="{2F8DEE98-8F3F-4568-A342-E12F11857CB6}"/>
    <cellStyle name="Comma 2 3 4 3 2 3 2" xfId="1735" xr:uid="{B0251C63-86EB-4F97-8FB8-193B050A7475}"/>
    <cellStyle name="Comma 2 3 4 3 2 3 2 2" xfId="3655" xr:uid="{C3D1D5C8-2749-4060-AC23-0EE93A51F385}"/>
    <cellStyle name="Comma 2 3 4 3 2 3 2 2 2" xfId="7495" xr:uid="{413969E2-C7C7-43F1-817C-96C1FB553FEB}"/>
    <cellStyle name="Comma 2 3 4 3 2 3 2 2 2 2" xfId="15175" xr:uid="{C1B3A66C-D95C-46FA-884F-8F4E5EE06466}"/>
    <cellStyle name="Comma 2 3 4 3 2 3 2 2 2 2 2" xfId="30535" xr:uid="{B79EA122-6E7D-418E-8B66-F7A481ED6224}"/>
    <cellStyle name="Comma 2 3 4 3 2 3 2 2 2 3" xfId="22855" xr:uid="{5FFB3F43-658E-469A-889B-150004AAECE8}"/>
    <cellStyle name="Comma 2 3 4 3 2 3 2 2 3" xfId="11335" xr:uid="{0A87CD8E-AA05-4153-AD4A-BCB6860A144B}"/>
    <cellStyle name="Comma 2 3 4 3 2 3 2 2 3 2" xfId="26695" xr:uid="{C2F8BC90-3DCC-448C-AA46-3088C38BA130}"/>
    <cellStyle name="Comma 2 3 4 3 2 3 2 2 4" xfId="19015" xr:uid="{E8FE85FE-CFB2-41E1-A7C0-58C15E51DE01}"/>
    <cellStyle name="Comma 2 3 4 3 2 3 2 3" xfId="5575" xr:uid="{658466A3-C60E-403B-AAED-18500332E5A7}"/>
    <cellStyle name="Comma 2 3 4 3 2 3 2 3 2" xfId="13255" xr:uid="{16488AEE-0AE2-456E-8D89-4C0CED129D5C}"/>
    <cellStyle name="Comma 2 3 4 3 2 3 2 3 2 2" xfId="28615" xr:uid="{17169686-F824-49F9-A304-B1B0F70A76EB}"/>
    <cellStyle name="Comma 2 3 4 3 2 3 2 3 3" xfId="20935" xr:uid="{B453DA94-A5E3-4658-BDE2-3F30B0BBD8EC}"/>
    <cellStyle name="Comma 2 3 4 3 2 3 2 4" xfId="9415" xr:uid="{F775473F-601A-46E8-BA98-4923E10F4BFF}"/>
    <cellStyle name="Comma 2 3 4 3 2 3 2 4 2" xfId="24775" xr:uid="{4BBB6EEC-459B-44D6-BAA7-D08C936A1603}"/>
    <cellStyle name="Comma 2 3 4 3 2 3 2 5" xfId="17095" xr:uid="{7C64DCA8-A6F6-427C-841D-98D78D727F82}"/>
    <cellStyle name="Comma 2 3 4 3 2 3 3" xfId="2695" xr:uid="{5CD6261D-5550-451B-8543-825299B2EFE7}"/>
    <cellStyle name="Comma 2 3 4 3 2 3 3 2" xfId="6535" xr:uid="{CC99CF98-4344-479D-BA69-4906443ECAD2}"/>
    <cellStyle name="Comma 2 3 4 3 2 3 3 2 2" xfId="14215" xr:uid="{6FE8709E-469D-450B-9B09-8F3A6C335DA9}"/>
    <cellStyle name="Comma 2 3 4 3 2 3 3 2 2 2" xfId="29575" xr:uid="{AD52C334-F2CD-4CED-A2AB-855231026564}"/>
    <cellStyle name="Comma 2 3 4 3 2 3 3 2 3" xfId="21895" xr:uid="{CE36EE50-007F-4561-A937-ED2F51878217}"/>
    <cellStyle name="Comma 2 3 4 3 2 3 3 3" xfId="10375" xr:uid="{7862FC58-CEF9-49E0-9EC1-34F39C4B205D}"/>
    <cellStyle name="Comma 2 3 4 3 2 3 3 3 2" xfId="25735" xr:uid="{21373529-99AA-432B-B126-39ABF3F3AE48}"/>
    <cellStyle name="Comma 2 3 4 3 2 3 3 4" xfId="18055" xr:uid="{E5797FB8-D7D9-426D-8768-A6E30ABE9B75}"/>
    <cellStyle name="Comma 2 3 4 3 2 3 4" xfId="4615" xr:uid="{7FEF7625-44E3-434E-B303-CDDE028A0203}"/>
    <cellStyle name="Comma 2 3 4 3 2 3 4 2" xfId="12295" xr:uid="{865BD4BC-D339-4FF3-974C-A3CC888459BC}"/>
    <cellStyle name="Comma 2 3 4 3 2 3 4 2 2" xfId="27655" xr:uid="{A565A480-5EA0-4AAB-B0C6-2D4BA826356B}"/>
    <cellStyle name="Comma 2 3 4 3 2 3 4 3" xfId="19975" xr:uid="{130CE743-37C7-4194-A653-08EE8DF57F72}"/>
    <cellStyle name="Comma 2 3 4 3 2 3 5" xfId="8455" xr:uid="{BB816C08-C156-4B62-8C2C-FA07CAF82852}"/>
    <cellStyle name="Comma 2 3 4 3 2 3 5 2" xfId="23815" xr:uid="{8FCCF83D-027E-4661-B9F2-4893E729077B}"/>
    <cellStyle name="Comma 2 3 4 3 2 3 6" xfId="16135" xr:uid="{90C2E46C-E405-408B-B353-6DB1049CA338}"/>
    <cellStyle name="Comma 2 3 4 3 2 4" xfId="1255" xr:uid="{C2A1297A-FED6-45E4-BCAB-C8A7D2684E73}"/>
    <cellStyle name="Comma 2 3 4 3 2 4 2" xfId="3175" xr:uid="{99112564-610B-4451-B003-CE746FFFFA5C}"/>
    <cellStyle name="Comma 2 3 4 3 2 4 2 2" xfId="7015" xr:uid="{B7366503-719A-4E79-89BE-060DC6D711B2}"/>
    <cellStyle name="Comma 2 3 4 3 2 4 2 2 2" xfId="14695" xr:uid="{1A35D5BB-060A-40F3-B5FF-102D7B910518}"/>
    <cellStyle name="Comma 2 3 4 3 2 4 2 2 2 2" xfId="30055" xr:uid="{68D34D65-4445-4873-8D28-B7E427DD5511}"/>
    <cellStyle name="Comma 2 3 4 3 2 4 2 2 3" xfId="22375" xr:uid="{16E9E297-8983-427A-BDA6-A960902C70AA}"/>
    <cellStyle name="Comma 2 3 4 3 2 4 2 3" xfId="10855" xr:uid="{031BFBFF-D081-4E34-A643-A2E4DB962190}"/>
    <cellStyle name="Comma 2 3 4 3 2 4 2 3 2" xfId="26215" xr:uid="{4A133593-C3BD-445C-99D8-2E89FE717702}"/>
    <cellStyle name="Comma 2 3 4 3 2 4 2 4" xfId="18535" xr:uid="{B5612CA0-A50C-4C0C-A2AB-9D8D4F402A44}"/>
    <cellStyle name="Comma 2 3 4 3 2 4 3" xfId="5095" xr:uid="{F4BF336D-AFA6-460F-A36F-2C0D0BC09437}"/>
    <cellStyle name="Comma 2 3 4 3 2 4 3 2" xfId="12775" xr:uid="{8BB56FD5-FCF9-43E7-8EE8-7E10343C748B}"/>
    <cellStyle name="Comma 2 3 4 3 2 4 3 2 2" xfId="28135" xr:uid="{85B9B2EA-93AF-4F97-89EC-6C5B2238DE54}"/>
    <cellStyle name="Comma 2 3 4 3 2 4 3 3" xfId="20455" xr:uid="{88B59C45-3EFD-4ADA-AC45-5C56E2C8E784}"/>
    <cellStyle name="Comma 2 3 4 3 2 4 4" xfId="8935" xr:uid="{65486A08-58FA-49CE-9C7E-16F3893FDBD9}"/>
    <cellStyle name="Comma 2 3 4 3 2 4 4 2" xfId="24295" xr:uid="{9917551C-44AB-4470-BC19-E8263DEA3124}"/>
    <cellStyle name="Comma 2 3 4 3 2 4 5" xfId="16615" xr:uid="{3C8A50CD-807B-4723-9AE7-0903A229922C}"/>
    <cellStyle name="Comma 2 3 4 3 2 5" xfId="2215" xr:uid="{4CC2504A-7719-435E-8140-50E2D52458EA}"/>
    <cellStyle name="Comma 2 3 4 3 2 5 2" xfId="6055" xr:uid="{D1CEBA26-EDE7-45E8-9B77-489D34B2B821}"/>
    <cellStyle name="Comma 2 3 4 3 2 5 2 2" xfId="13735" xr:uid="{DE3233C7-439E-4B7D-8E7A-9773A51818CC}"/>
    <cellStyle name="Comma 2 3 4 3 2 5 2 2 2" xfId="29095" xr:uid="{467F0CF5-EF1F-4CD8-BB4C-421AE6A533C5}"/>
    <cellStyle name="Comma 2 3 4 3 2 5 2 3" xfId="21415" xr:uid="{4177161A-3623-46A2-A900-702E7B818D77}"/>
    <cellStyle name="Comma 2 3 4 3 2 5 3" xfId="9895" xr:uid="{014F0D45-4BED-4CC6-8053-9EAC1CB6E371}"/>
    <cellStyle name="Comma 2 3 4 3 2 5 3 2" xfId="25255" xr:uid="{35D1E597-49C5-40F8-AAAF-1663074216CB}"/>
    <cellStyle name="Comma 2 3 4 3 2 5 4" xfId="17575" xr:uid="{70C8840F-3F02-469F-A74B-653AF73527A9}"/>
    <cellStyle name="Comma 2 3 4 3 2 6" xfId="4135" xr:uid="{F00F3F0F-2B29-4259-83C9-E1B1852C578F}"/>
    <cellStyle name="Comma 2 3 4 3 2 6 2" xfId="11815" xr:uid="{00E20ED4-5679-41FB-992E-2AD5E38A962C}"/>
    <cellStyle name="Comma 2 3 4 3 2 6 2 2" xfId="27175" xr:uid="{6C35AD88-DF73-46EF-AFF5-E988FAA72DAA}"/>
    <cellStyle name="Comma 2 3 4 3 2 6 3" xfId="19495" xr:uid="{2760031C-BECA-4ED4-B229-913808D16E94}"/>
    <cellStyle name="Comma 2 3 4 3 2 7" xfId="7975" xr:uid="{FC53EA7D-720A-43A0-A51A-8861F788D45F}"/>
    <cellStyle name="Comma 2 3 4 3 2 7 2" xfId="23335" xr:uid="{3F5A4C1F-CCAB-4F31-9194-1F329D7BDB96}"/>
    <cellStyle name="Comma 2 3 4 3 2 8" xfId="15655" xr:uid="{C46D0F00-CA8A-4E7A-AD11-51C57F42F0C8}"/>
    <cellStyle name="Comma 2 3 4 3 3" xfId="415" xr:uid="{B2BF0DB0-35B8-434D-B3CD-0833FCB9CB7C}"/>
    <cellStyle name="Comma 2 3 4 3 3 2" xfId="895" xr:uid="{5ABA3947-DF43-4B4B-9744-DE1A99392979}"/>
    <cellStyle name="Comma 2 3 4 3 3 2 2" xfId="1855" xr:uid="{4916C7EE-0CBC-4688-A50E-492B1E97884A}"/>
    <cellStyle name="Comma 2 3 4 3 3 2 2 2" xfId="3775" xr:uid="{970D82AA-DFD7-45FE-9D4A-29544ACCC45F}"/>
    <cellStyle name="Comma 2 3 4 3 3 2 2 2 2" xfId="7615" xr:uid="{30D484B1-D7A2-4373-86B9-09FFDA0120E0}"/>
    <cellStyle name="Comma 2 3 4 3 3 2 2 2 2 2" xfId="15295" xr:uid="{8CEADBDC-CEB4-48BB-BFF5-573EA9158970}"/>
    <cellStyle name="Comma 2 3 4 3 3 2 2 2 2 2 2" xfId="30655" xr:uid="{B63C5991-FE9A-4A90-B956-1DE4D3CC5EC6}"/>
    <cellStyle name="Comma 2 3 4 3 3 2 2 2 2 3" xfId="22975" xr:uid="{70ED45F8-D5C2-4313-944B-A2687CC63480}"/>
    <cellStyle name="Comma 2 3 4 3 3 2 2 2 3" xfId="11455" xr:uid="{61E3CFE5-917D-482F-806B-A04A90928947}"/>
    <cellStyle name="Comma 2 3 4 3 3 2 2 2 3 2" xfId="26815" xr:uid="{1055AE03-543C-4D2F-ACC0-CB8A86CF8C05}"/>
    <cellStyle name="Comma 2 3 4 3 3 2 2 2 4" xfId="19135" xr:uid="{D90D3F70-3E29-478C-8D77-B92D1C0851BF}"/>
    <cellStyle name="Comma 2 3 4 3 3 2 2 3" xfId="5695" xr:uid="{B9472858-17FE-4284-BAF1-74C93BA898AF}"/>
    <cellStyle name="Comma 2 3 4 3 3 2 2 3 2" xfId="13375" xr:uid="{B9FB96D9-B816-417E-989D-531241737A8E}"/>
    <cellStyle name="Comma 2 3 4 3 3 2 2 3 2 2" xfId="28735" xr:uid="{A846B604-D859-4061-AC50-149A87DE8B02}"/>
    <cellStyle name="Comma 2 3 4 3 3 2 2 3 3" xfId="21055" xr:uid="{A3781E16-590D-48ED-9F23-AACE50198F67}"/>
    <cellStyle name="Comma 2 3 4 3 3 2 2 4" xfId="9535" xr:uid="{816BC9D6-1DC4-4288-9EBD-3A4DC2D7CCF7}"/>
    <cellStyle name="Comma 2 3 4 3 3 2 2 4 2" xfId="24895" xr:uid="{AE10871D-C977-4A69-BC24-86F9398267B7}"/>
    <cellStyle name="Comma 2 3 4 3 3 2 2 5" xfId="17215" xr:uid="{D5163BE4-4001-4810-A870-61321E056716}"/>
    <cellStyle name="Comma 2 3 4 3 3 2 3" xfId="2815" xr:uid="{AAC6BEA1-AF6E-4CBF-AB9D-3420CE552C35}"/>
    <cellStyle name="Comma 2 3 4 3 3 2 3 2" xfId="6655" xr:uid="{7C39AEA5-F0FD-4CE7-9BEB-6CA619E76654}"/>
    <cellStyle name="Comma 2 3 4 3 3 2 3 2 2" xfId="14335" xr:uid="{55C69819-4EEC-448D-BD28-8C0385FC4960}"/>
    <cellStyle name="Comma 2 3 4 3 3 2 3 2 2 2" xfId="29695" xr:uid="{0F965522-977E-44C9-893A-05C3444EA2F8}"/>
    <cellStyle name="Comma 2 3 4 3 3 2 3 2 3" xfId="22015" xr:uid="{E4A9C51E-7899-472C-B743-3A1AB6B04DA3}"/>
    <cellStyle name="Comma 2 3 4 3 3 2 3 3" xfId="10495" xr:uid="{45EAD59B-2B79-4814-9832-93DCA342EDFD}"/>
    <cellStyle name="Comma 2 3 4 3 3 2 3 3 2" xfId="25855" xr:uid="{610117E9-2C43-44FB-9B2F-FD74F3B7856A}"/>
    <cellStyle name="Comma 2 3 4 3 3 2 3 4" xfId="18175" xr:uid="{A2EEC5F8-C3F1-4FEE-982C-7982250549D6}"/>
    <cellStyle name="Comma 2 3 4 3 3 2 4" xfId="4735" xr:uid="{4DF331EE-FF8C-40F1-9595-371BE933E517}"/>
    <cellStyle name="Comma 2 3 4 3 3 2 4 2" xfId="12415" xr:uid="{8182040F-3391-4DBD-B30F-8B86B868B504}"/>
    <cellStyle name="Comma 2 3 4 3 3 2 4 2 2" xfId="27775" xr:uid="{839C5633-BC42-4F7A-8E0A-59E4B758A00D}"/>
    <cellStyle name="Comma 2 3 4 3 3 2 4 3" xfId="20095" xr:uid="{67443B2F-14FF-4F46-A814-D04E2FEC1EFD}"/>
    <cellStyle name="Comma 2 3 4 3 3 2 5" xfId="8575" xr:uid="{29CDD24C-5742-4B71-827B-5B1BCAB6649F}"/>
    <cellStyle name="Comma 2 3 4 3 3 2 5 2" xfId="23935" xr:uid="{F97EE36F-0809-47A1-A5D7-8CFBA79AECE3}"/>
    <cellStyle name="Comma 2 3 4 3 3 2 6" xfId="16255" xr:uid="{55FB04B1-09FE-4EC5-96E8-C710AF7AE348}"/>
    <cellStyle name="Comma 2 3 4 3 3 3" xfId="1375" xr:uid="{5BE65AD9-D5A7-4134-8F59-F23F0851DAED}"/>
    <cellStyle name="Comma 2 3 4 3 3 3 2" xfId="3295" xr:uid="{D2C5A42D-DAC9-4D0F-ADDE-71794FBC0360}"/>
    <cellStyle name="Comma 2 3 4 3 3 3 2 2" xfId="7135" xr:uid="{6542391E-C44D-42F0-A2DC-A395408C68FF}"/>
    <cellStyle name="Comma 2 3 4 3 3 3 2 2 2" xfId="14815" xr:uid="{60A6261F-BB88-4F30-933F-A7F19D2EB79D}"/>
    <cellStyle name="Comma 2 3 4 3 3 3 2 2 2 2" xfId="30175" xr:uid="{F7EF5454-E40D-4B78-82C5-70EE3129AA85}"/>
    <cellStyle name="Comma 2 3 4 3 3 3 2 2 3" xfId="22495" xr:uid="{F5B9E389-2288-4934-9559-B823044429F1}"/>
    <cellStyle name="Comma 2 3 4 3 3 3 2 3" xfId="10975" xr:uid="{28CCE8DA-6232-4C6B-AE9C-A2E37CB7EA67}"/>
    <cellStyle name="Comma 2 3 4 3 3 3 2 3 2" xfId="26335" xr:uid="{3E695FB9-9DF0-4E76-9339-265A1C994B1A}"/>
    <cellStyle name="Comma 2 3 4 3 3 3 2 4" xfId="18655" xr:uid="{69AA0B91-11B2-4889-9070-D61978D7DC3B}"/>
    <cellStyle name="Comma 2 3 4 3 3 3 3" xfId="5215" xr:uid="{47EC3B83-86D1-4155-AF31-089CC2F836E8}"/>
    <cellStyle name="Comma 2 3 4 3 3 3 3 2" xfId="12895" xr:uid="{551F2BAA-8FE2-4FD4-9D30-B98FCB65ADED}"/>
    <cellStyle name="Comma 2 3 4 3 3 3 3 2 2" xfId="28255" xr:uid="{45444BEC-5A8F-40B5-84C5-B78935F15350}"/>
    <cellStyle name="Comma 2 3 4 3 3 3 3 3" xfId="20575" xr:uid="{0187418E-724A-405A-90C4-010F8DCD4603}"/>
    <cellStyle name="Comma 2 3 4 3 3 3 4" xfId="9055" xr:uid="{B8A97458-BC45-46B7-AAC1-97D179954FC8}"/>
    <cellStyle name="Comma 2 3 4 3 3 3 4 2" xfId="24415" xr:uid="{B560B26E-CA0C-419E-AA08-A17C3787BD4E}"/>
    <cellStyle name="Comma 2 3 4 3 3 3 5" xfId="16735" xr:uid="{C15F9C36-1BA0-425F-9148-BAB9A27DAD36}"/>
    <cellStyle name="Comma 2 3 4 3 3 4" xfId="2335" xr:uid="{B23B8D5B-1EF6-474E-907E-A14F00C20093}"/>
    <cellStyle name="Comma 2 3 4 3 3 4 2" xfId="6175" xr:uid="{88C39D17-298B-45CC-80C0-0D3D5E1D2847}"/>
    <cellStyle name="Comma 2 3 4 3 3 4 2 2" xfId="13855" xr:uid="{AA3114E1-E799-4D9F-B22C-5FD6DA25C47E}"/>
    <cellStyle name="Comma 2 3 4 3 3 4 2 2 2" xfId="29215" xr:uid="{730AFF3E-E5BB-4126-96DB-DC675E369041}"/>
    <cellStyle name="Comma 2 3 4 3 3 4 2 3" xfId="21535" xr:uid="{E4DE41DE-FB47-4851-A132-A09E625CB036}"/>
    <cellStyle name="Comma 2 3 4 3 3 4 3" xfId="10015" xr:uid="{F7BBB149-BC5C-44D4-A203-F0A236460D27}"/>
    <cellStyle name="Comma 2 3 4 3 3 4 3 2" xfId="25375" xr:uid="{14D8A428-09AC-4265-87E0-4E736D04C69A}"/>
    <cellStyle name="Comma 2 3 4 3 3 4 4" xfId="17695" xr:uid="{A767F80E-8AAB-450B-A21F-04E97E90C3E7}"/>
    <cellStyle name="Comma 2 3 4 3 3 5" xfId="4255" xr:uid="{C62C355A-E2D3-478E-81C4-855D705A41DB}"/>
    <cellStyle name="Comma 2 3 4 3 3 5 2" xfId="11935" xr:uid="{BB67165C-8048-49D4-8DE2-8A5A0DD4C4CB}"/>
    <cellStyle name="Comma 2 3 4 3 3 5 2 2" xfId="27295" xr:uid="{9D6AAD9C-8FF1-40D0-AE02-DB332998B19B}"/>
    <cellStyle name="Comma 2 3 4 3 3 5 3" xfId="19615" xr:uid="{AA902942-D11E-469A-A63A-6AB71CB1D4B2}"/>
    <cellStyle name="Comma 2 3 4 3 3 6" xfId="8095" xr:uid="{17DE219D-C531-4F3C-AC7F-25B26CAE0A37}"/>
    <cellStyle name="Comma 2 3 4 3 3 6 2" xfId="23455" xr:uid="{EEC9F1A6-9D8E-466A-8260-F3C2F4ADE90C}"/>
    <cellStyle name="Comma 2 3 4 3 3 7" xfId="15775" xr:uid="{0DD6504A-A481-4A33-BF70-240CB3D5C232}"/>
    <cellStyle name="Comma 2 3 4 3 4" xfId="655" xr:uid="{80641942-834B-4D2B-9B04-E1C73AC90257}"/>
    <cellStyle name="Comma 2 3 4 3 4 2" xfId="1615" xr:uid="{EB0CDF3D-B480-4A44-B7B7-BC19914302BF}"/>
    <cellStyle name="Comma 2 3 4 3 4 2 2" xfId="3535" xr:uid="{D0CBB895-FC71-440A-AE9E-A73D17EA3E29}"/>
    <cellStyle name="Comma 2 3 4 3 4 2 2 2" xfId="7375" xr:uid="{1384D2B2-C35A-4AD8-9831-BA7B571A9F75}"/>
    <cellStyle name="Comma 2 3 4 3 4 2 2 2 2" xfId="15055" xr:uid="{547A1F43-27E6-4DA9-B812-46D6D4FE2AC4}"/>
    <cellStyle name="Comma 2 3 4 3 4 2 2 2 2 2" xfId="30415" xr:uid="{4E4DCF78-4DE6-4387-9D77-BEE54ED87641}"/>
    <cellStyle name="Comma 2 3 4 3 4 2 2 2 3" xfId="22735" xr:uid="{A2C943FC-5E61-4C29-913D-D79104E756E5}"/>
    <cellStyle name="Comma 2 3 4 3 4 2 2 3" xfId="11215" xr:uid="{E0973524-0146-4369-B3AD-53F7FB8AD787}"/>
    <cellStyle name="Comma 2 3 4 3 4 2 2 3 2" xfId="26575" xr:uid="{6F6E049D-3C77-49E5-81A0-400A5C3A7F0A}"/>
    <cellStyle name="Comma 2 3 4 3 4 2 2 4" xfId="18895" xr:uid="{71EF8D97-164A-4FD8-8F22-8933C65AADC6}"/>
    <cellStyle name="Comma 2 3 4 3 4 2 3" xfId="5455" xr:uid="{49CFA9C5-0584-4998-AA69-E27555766BE5}"/>
    <cellStyle name="Comma 2 3 4 3 4 2 3 2" xfId="13135" xr:uid="{2941A845-4BCB-406B-8EFD-FC79A2A39885}"/>
    <cellStyle name="Comma 2 3 4 3 4 2 3 2 2" xfId="28495" xr:uid="{6FAAD49F-CB96-4112-8C76-299224C63A7D}"/>
    <cellStyle name="Comma 2 3 4 3 4 2 3 3" xfId="20815" xr:uid="{260375A0-1663-43F4-9050-CAA8880C5034}"/>
    <cellStyle name="Comma 2 3 4 3 4 2 4" xfId="9295" xr:uid="{3335B022-255F-41F2-8C70-24A7AAD66B0D}"/>
    <cellStyle name="Comma 2 3 4 3 4 2 4 2" xfId="24655" xr:uid="{A0354C2F-9E33-46AB-B439-FDE211B09F07}"/>
    <cellStyle name="Comma 2 3 4 3 4 2 5" xfId="16975" xr:uid="{7BD56A8B-C698-4281-A643-9F3231948CEE}"/>
    <cellStyle name="Comma 2 3 4 3 4 3" xfId="2575" xr:uid="{7DD4BD4D-0620-4874-B5C8-F99A926293CF}"/>
    <cellStyle name="Comma 2 3 4 3 4 3 2" xfId="6415" xr:uid="{A35AEB9A-FEDA-4729-AF99-8DDC8F7E1684}"/>
    <cellStyle name="Comma 2 3 4 3 4 3 2 2" xfId="14095" xr:uid="{DD1D7E84-5BEE-4A30-B95B-57E2C873E999}"/>
    <cellStyle name="Comma 2 3 4 3 4 3 2 2 2" xfId="29455" xr:uid="{D084E60A-5624-4458-ACA9-0737492BE989}"/>
    <cellStyle name="Comma 2 3 4 3 4 3 2 3" xfId="21775" xr:uid="{45ACF6A7-F8E1-4DB5-8F48-7D0A873ADC4E}"/>
    <cellStyle name="Comma 2 3 4 3 4 3 3" xfId="10255" xr:uid="{D2C070FA-C083-4F3F-8D68-92CEFB5D812F}"/>
    <cellStyle name="Comma 2 3 4 3 4 3 3 2" xfId="25615" xr:uid="{D53D7B47-975B-49F8-8680-06CF62838EDF}"/>
    <cellStyle name="Comma 2 3 4 3 4 3 4" xfId="17935" xr:uid="{AADB8E4C-A987-4024-8886-27C715E9606C}"/>
    <cellStyle name="Comma 2 3 4 3 4 4" xfId="4495" xr:uid="{D0F80C56-A594-4016-B73A-837D6269DE0E}"/>
    <cellStyle name="Comma 2 3 4 3 4 4 2" xfId="12175" xr:uid="{64179ECC-B534-4B2A-96DD-A7CFBA3488C0}"/>
    <cellStyle name="Comma 2 3 4 3 4 4 2 2" xfId="27535" xr:uid="{07EBE704-EE08-429F-95C7-C3CE68FBEFC4}"/>
    <cellStyle name="Comma 2 3 4 3 4 4 3" xfId="19855" xr:uid="{67D40DDD-74C1-44A1-AFC7-086D1FBC0DE9}"/>
    <cellStyle name="Comma 2 3 4 3 4 5" xfId="8335" xr:uid="{C7C0F334-5E32-416A-8362-C46B28E9D3EC}"/>
    <cellStyle name="Comma 2 3 4 3 4 5 2" xfId="23695" xr:uid="{0293ECF0-14FE-4A5E-8D1B-97EC59911FBB}"/>
    <cellStyle name="Comma 2 3 4 3 4 6" xfId="16015" xr:uid="{6CBF9486-2DAD-4845-86FA-A177B7B23EEE}"/>
    <cellStyle name="Comma 2 3 4 3 5" xfId="1135" xr:uid="{1873C8FF-7B04-4ACC-BBA1-A74CD5B50FB8}"/>
    <cellStyle name="Comma 2 3 4 3 5 2" xfId="3055" xr:uid="{C7E6F853-587D-4230-A273-487AC879E978}"/>
    <cellStyle name="Comma 2 3 4 3 5 2 2" xfId="6895" xr:uid="{BC285C78-16AD-4EDC-87FE-C5C6E8335178}"/>
    <cellStyle name="Comma 2 3 4 3 5 2 2 2" xfId="14575" xr:uid="{FDE67FE7-E87B-413C-9184-9DAC30BDD656}"/>
    <cellStyle name="Comma 2 3 4 3 5 2 2 2 2" xfId="29935" xr:uid="{C7BEA91A-13E6-40B2-AD40-683F08522248}"/>
    <cellStyle name="Comma 2 3 4 3 5 2 2 3" xfId="22255" xr:uid="{E5DFA227-A6DA-4168-AF49-273714906020}"/>
    <cellStyle name="Comma 2 3 4 3 5 2 3" xfId="10735" xr:uid="{60B85F85-4B27-49DD-9D82-7A4F2A341618}"/>
    <cellStyle name="Comma 2 3 4 3 5 2 3 2" xfId="26095" xr:uid="{656DC533-CFC8-4329-9288-9D1ED899C877}"/>
    <cellStyle name="Comma 2 3 4 3 5 2 4" xfId="18415" xr:uid="{060A4679-FFA6-4D79-A5DA-C7E9484B318D}"/>
    <cellStyle name="Comma 2 3 4 3 5 3" xfId="4975" xr:uid="{59E7459B-89F1-4586-8F86-96F58ED9224B}"/>
    <cellStyle name="Comma 2 3 4 3 5 3 2" xfId="12655" xr:uid="{4D7CC2E6-0126-45C3-8B86-D3BDEAFF52F7}"/>
    <cellStyle name="Comma 2 3 4 3 5 3 2 2" xfId="28015" xr:uid="{9FB550BB-74D0-4AB3-AF81-F8ACE65936C7}"/>
    <cellStyle name="Comma 2 3 4 3 5 3 3" xfId="20335" xr:uid="{79F1B903-9C35-488C-9FB4-4A55FD5BE68E}"/>
    <cellStyle name="Comma 2 3 4 3 5 4" xfId="8815" xr:uid="{E8167830-DC28-40EA-ACD6-22C1CC8998F1}"/>
    <cellStyle name="Comma 2 3 4 3 5 4 2" xfId="24175" xr:uid="{10C2CD62-589F-4CC4-8A86-7DB0D4CAB504}"/>
    <cellStyle name="Comma 2 3 4 3 5 5" xfId="16495" xr:uid="{15E23B0E-2DCA-4F67-BEAF-A984D1839A6F}"/>
    <cellStyle name="Comma 2 3 4 3 6" xfId="2095" xr:uid="{2EC3C195-4946-489B-A6C4-7BD6667E32FB}"/>
    <cellStyle name="Comma 2 3 4 3 6 2" xfId="5935" xr:uid="{FCB0A7FE-D9FC-4D3B-85CC-CCE2A4CD9C2E}"/>
    <cellStyle name="Comma 2 3 4 3 6 2 2" xfId="13615" xr:uid="{AFFB35AA-7ED6-42FB-9FF9-1F78147BFEE8}"/>
    <cellStyle name="Comma 2 3 4 3 6 2 2 2" xfId="28975" xr:uid="{D6A288D1-9075-45D6-9A26-D088ECAC80D3}"/>
    <cellStyle name="Comma 2 3 4 3 6 2 3" xfId="21295" xr:uid="{68DC8451-ABE9-453A-AFFA-43C7FC37201E}"/>
    <cellStyle name="Comma 2 3 4 3 6 3" xfId="9775" xr:uid="{19067969-3769-41D1-904C-ECE2BE28901F}"/>
    <cellStyle name="Comma 2 3 4 3 6 3 2" xfId="25135" xr:uid="{825A9A31-E9B5-4C47-9B04-8F4CA374FFB5}"/>
    <cellStyle name="Comma 2 3 4 3 6 4" xfId="17455" xr:uid="{9D29029D-DDC3-4671-A444-ACA5832D595C}"/>
    <cellStyle name="Comma 2 3 4 3 7" xfId="4015" xr:uid="{A337705D-1714-42D4-A1E8-E06407E84A73}"/>
    <cellStyle name="Comma 2 3 4 3 7 2" xfId="11695" xr:uid="{C50BDAAF-59B0-4B71-8B32-34EFAE9345A9}"/>
    <cellStyle name="Comma 2 3 4 3 7 2 2" xfId="27055" xr:uid="{1025F7ED-222F-4E22-842E-CAF025EF31FA}"/>
    <cellStyle name="Comma 2 3 4 3 7 3" xfId="19375" xr:uid="{BD0F2518-3F01-4259-BD93-5C44B44DAA90}"/>
    <cellStyle name="Comma 2 3 4 3 8" xfId="7855" xr:uid="{79779AFC-787C-4620-A332-827C8BC5EF32}"/>
    <cellStyle name="Comma 2 3 4 3 8 2" xfId="23215" xr:uid="{3BDD95C5-A05A-4BF9-BB0D-5A1FA070D139}"/>
    <cellStyle name="Comma 2 3 4 3 9" xfId="15535" xr:uid="{F5DD04D7-7BBF-48AB-AC37-8AFF4E45C293}"/>
    <cellStyle name="Comma 2 3 4 4" xfId="235" xr:uid="{060C3CA8-66C1-4E8D-9886-9647E886F86D}"/>
    <cellStyle name="Comma 2 3 4 4 2" xfId="475" xr:uid="{3BE1CD41-598C-48CB-A720-45EDFDB954D7}"/>
    <cellStyle name="Comma 2 3 4 4 2 2" xfId="955" xr:uid="{F884A34C-E0B6-4EB4-97D7-15BC32226EB1}"/>
    <cellStyle name="Comma 2 3 4 4 2 2 2" xfId="1915" xr:uid="{F2706AE8-EB2A-4CD1-AEF1-B5D550D2C6D1}"/>
    <cellStyle name="Comma 2 3 4 4 2 2 2 2" xfId="3835" xr:uid="{0C385FD9-2B76-4BC3-8279-3B6313BC5749}"/>
    <cellStyle name="Comma 2 3 4 4 2 2 2 2 2" xfId="7675" xr:uid="{5210EED7-A5B9-4FB0-BA58-EC760EADAA29}"/>
    <cellStyle name="Comma 2 3 4 4 2 2 2 2 2 2" xfId="15355" xr:uid="{A9DE8821-1B3A-474B-B8FD-6AF730F6CD9B}"/>
    <cellStyle name="Comma 2 3 4 4 2 2 2 2 2 2 2" xfId="30715" xr:uid="{C5EFE8B9-88B1-41FA-B076-DC1CC251294E}"/>
    <cellStyle name="Comma 2 3 4 4 2 2 2 2 2 3" xfId="23035" xr:uid="{337A000B-ABD9-4F8C-84D1-352AFE59EB88}"/>
    <cellStyle name="Comma 2 3 4 4 2 2 2 2 3" xfId="11515" xr:uid="{300A2950-EE51-49A5-BD37-6FDC8FCF67EE}"/>
    <cellStyle name="Comma 2 3 4 4 2 2 2 2 3 2" xfId="26875" xr:uid="{EC05F167-6D80-43C8-8D55-7E3AC0B103A9}"/>
    <cellStyle name="Comma 2 3 4 4 2 2 2 2 4" xfId="19195" xr:uid="{DCC04A92-9CA8-4787-BB48-EE2275D8B6F5}"/>
    <cellStyle name="Comma 2 3 4 4 2 2 2 3" xfId="5755" xr:uid="{D012E252-5BDD-4268-808F-2FDEB47A540A}"/>
    <cellStyle name="Comma 2 3 4 4 2 2 2 3 2" xfId="13435" xr:uid="{1FEF28D5-E6CB-447C-B5E6-AE57DEBD04D5}"/>
    <cellStyle name="Comma 2 3 4 4 2 2 2 3 2 2" xfId="28795" xr:uid="{5E838377-C0B6-4860-86A9-A9303FFD29EE}"/>
    <cellStyle name="Comma 2 3 4 4 2 2 2 3 3" xfId="21115" xr:uid="{49659100-2E24-4109-BEF6-838B4A2FEE64}"/>
    <cellStyle name="Comma 2 3 4 4 2 2 2 4" xfId="9595" xr:uid="{6117DA87-AAE3-4BBA-AA07-8D9D9F6CE15A}"/>
    <cellStyle name="Comma 2 3 4 4 2 2 2 4 2" xfId="24955" xr:uid="{AB006F4F-5D31-44AA-A597-92A14D88A59B}"/>
    <cellStyle name="Comma 2 3 4 4 2 2 2 5" xfId="17275" xr:uid="{59F7342C-9E0E-492A-9A3F-3C73BF405990}"/>
    <cellStyle name="Comma 2 3 4 4 2 2 3" xfId="2875" xr:uid="{C3D09437-E657-4191-A6FB-973B990091E5}"/>
    <cellStyle name="Comma 2 3 4 4 2 2 3 2" xfId="6715" xr:uid="{FD681154-596E-4667-88FA-FD9D1DD7AF13}"/>
    <cellStyle name="Comma 2 3 4 4 2 2 3 2 2" xfId="14395" xr:uid="{5FD59575-F1A0-4CE2-BFF6-5D1C6CD682FA}"/>
    <cellStyle name="Comma 2 3 4 4 2 2 3 2 2 2" xfId="29755" xr:uid="{A186D028-FE3D-4C80-AA54-138A3064720E}"/>
    <cellStyle name="Comma 2 3 4 4 2 2 3 2 3" xfId="22075" xr:uid="{4A3A9508-F030-424E-8CDF-46AAA6B1544D}"/>
    <cellStyle name="Comma 2 3 4 4 2 2 3 3" xfId="10555" xr:uid="{16020817-C4B3-4DED-9E42-A703DFC91363}"/>
    <cellStyle name="Comma 2 3 4 4 2 2 3 3 2" xfId="25915" xr:uid="{4F09B74D-F4B6-4E9C-BF4E-C24B144302CE}"/>
    <cellStyle name="Comma 2 3 4 4 2 2 3 4" xfId="18235" xr:uid="{BEB13082-2CE0-456F-8D10-26182B02AAF7}"/>
    <cellStyle name="Comma 2 3 4 4 2 2 4" xfId="4795" xr:uid="{7F1CCC19-8539-4000-AD42-A57E6776C324}"/>
    <cellStyle name="Comma 2 3 4 4 2 2 4 2" xfId="12475" xr:uid="{61EC2F00-329B-4529-A4AD-9E3A297BB55E}"/>
    <cellStyle name="Comma 2 3 4 4 2 2 4 2 2" xfId="27835" xr:uid="{840A8F4D-2AF5-41B4-B729-E226067AAAA4}"/>
    <cellStyle name="Comma 2 3 4 4 2 2 4 3" xfId="20155" xr:uid="{E691077B-6987-4635-B702-93E32862131A}"/>
    <cellStyle name="Comma 2 3 4 4 2 2 5" xfId="8635" xr:uid="{29ABC913-F5C0-4D7E-8830-EFBA866944A4}"/>
    <cellStyle name="Comma 2 3 4 4 2 2 5 2" xfId="23995" xr:uid="{AFF70D76-8ABD-4D5F-B532-ED294A6AFCC3}"/>
    <cellStyle name="Comma 2 3 4 4 2 2 6" xfId="16315" xr:uid="{89CEA2B5-5C94-4E73-852B-52335EA30012}"/>
    <cellStyle name="Comma 2 3 4 4 2 3" xfId="1435" xr:uid="{393E78AF-296F-4E9B-9AB6-1C35DBBF8B68}"/>
    <cellStyle name="Comma 2 3 4 4 2 3 2" xfId="3355" xr:uid="{B8DF5575-87F7-4E4E-A168-5F388CE71637}"/>
    <cellStyle name="Comma 2 3 4 4 2 3 2 2" xfId="7195" xr:uid="{9A83E584-056A-4613-8452-BFFA828B1188}"/>
    <cellStyle name="Comma 2 3 4 4 2 3 2 2 2" xfId="14875" xr:uid="{E5C5EEB6-1B33-4CB8-802E-5025C9FE2C1D}"/>
    <cellStyle name="Comma 2 3 4 4 2 3 2 2 2 2" xfId="30235" xr:uid="{DA0F9AF4-1350-4355-83B9-5E70E4C6AFD3}"/>
    <cellStyle name="Comma 2 3 4 4 2 3 2 2 3" xfId="22555" xr:uid="{ADB003B0-DAC5-4805-BB72-21B5F5195AD1}"/>
    <cellStyle name="Comma 2 3 4 4 2 3 2 3" xfId="11035" xr:uid="{8EB00B96-0F49-49B7-81AA-7E6B3580E135}"/>
    <cellStyle name="Comma 2 3 4 4 2 3 2 3 2" xfId="26395" xr:uid="{F2ADE097-3602-4105-8ED5-8140B6937556}"/>
    <cellStyle name="Comma 2 3 4 4 2 3 2 4" xfId="18715" xr:uid="{1E617D43-293B-47D7-A4DB-CB129D5D6EFD}"/>
    <cellStyle name="Comma 2 3 4 4 2 3 3" xfId="5275" xr:uid="{8AEF396A-101D-4D9B-B871-71A75417A9D8}"/>
    <cellStyle name="Comma 2 3 4 4 2 3 3 2" xfId="12955" xr:uid="{BBD9ECEB-4B7F-4D1C-9C4F-0E1AAC248DA2}"/>
    <cellStyle name="Comma 2 3 4 4 2 3 3 2 2" xfId="28315" xr:uid="{F6F1259A-0E80-459F-ABE9-69E6550F6725}"/>
    <cellStyle name="Comma 2 3 4 4 2 3 3 3" xfId="20635" xr:uid="{8723E95E-A2CA-4B3B-8D7D-B12DE7FE2757}"/>
    <cellStyle name="Comma 2 3 4 4 2 3 4" xfId="9115" xr:uid="{7F3FAFF6-CB45-4068-8FFA-54F12D88C44D}"/>
    <cellStyle name="Comma 2 3 4 4 2 3 4 2" xfId="24475" xr:uid="{5EE04D82-8C0C-488C-8C08-9FCD4736CC2B}"/>
    <cellStyle name="Comma 2 3 4 4 2 3 5" xfId="16795" xr:uid="{8FED23D5-A78B-43AD-B815-4FF33DFEAD38}"/>
    <cellStyle name="Comma 2 3 4 4 2 4" xfId="2395" xr:uid="{92912CAE-9F3E-4129-BD02-938BCA3FAF4A}"/>
    <cellStyle name="Comma 2 3 4 4 2 4 2" xfId="6235" xr:uid="{1C9E45BF-5974-482F-B666-F781E111FFD2}"/>
    <cellStyle name="Comma 2 3 4 4 2 4 2 2" xfId="13915" xr:uid="{B07423E7-A4C1-4409-8BAE-ED154415077A}"/>
    <cellStyle name="Comma 2 3 4 4 2 4 2 2 2" xfId="29275" xr:uid="{4CE7B4ED-8ADD-487E-B545-BA640C4A2E43}"/>
    <cellStyle name="Comma 2 3 4 4 2 4 2 3" xfId="21595" xr:uid="{307DE4DB-6D72-425D-9D09-F94837D131F9}"/>
    <cellStyle name="Comma 2 3 4 4 2 4 3" xfId="10075" xr:uid="{21200800-7974-4AA7-95F8-29F0530F4540}"/>
    <cellStyle name="Comma 2 3 4 4 2 4 3 2" xfId="25435" xr:uid="{A190912E-A5A3-473C-A9D2-8CA45F67E2CA}"/>
    <cellStyle name="Comma 2 3 4 4 2 4 4" xfId="17755" xr:uid="{F31F93FA-9A7B-4499-86D4-AEBB112D1723}"/>
    <cellStyle name="Comma 2 3 4 4 2 5" xfId="4315" xr:uid="{9A4EE182-5C08-435B-8C71-0EE825C320BF}"/>
    <cellStyle name="Comma 2 3 4 4 2 5 2" xfId="11995" xr:uid="{0D75AB89-FED4-4BDE-9AB4-974E448744A3}"/>
    <cellStyle name="Comma 2 3 4 4 2 5 2 2" xfId="27355" xr:uid="{780F216E-AE7E-47C9-BD52-1F8FD85E9A61}"/>
    <cellStyle name="Comma 2 3 4 4 2 5 3" xfId="19675" xr:uid="{AC00A886-C096-48E6-8957-75F4A93EFE22}"/>
    <cellStyle name="Comma 2 3 4 4 2 6" xfId="8155" xr:uid="{6AD8862F-5799-44EF-B156-C59AC088646B}"/>
    <cellStyle name="Comma 2 3 4 4 2 6 2" xfId="23515" xr:uid="{9A3373A4-1254-415C-89A1-26FE0848914B}"/>
    <cellStyle name="Comma 2 3 4 4 2 7" xfId="15835" xr:uid="{C526E387-0581-417C-89B7-519E356BFB92}"/>
    <cellStyle name="Comma 2 3 4 4 3" xfId="715" xr:uid="{ADEE9508-5EF0-4F11-A9FD-5A6704BC4560}"/>
    <cellStyle name="Comma 2 3 4 4 3 2" xfId="1675" xr:uid="{7FF2BCBA-C638-4E1F-989C-73CF90AAEB74}"/>
    <cellStyle name="Comma 2 3 4 4 3 2 2" xfId="3595" xr:uid="{4D25CC84-84A3-4FDB-8E84-4006F0D1CEDA}"/>
    <cellStyle name="Comma 2 3 4 4 3 2 2 2" xfId="7435" xr:uid="{E819B6C7-BEF8-445A-BED4-13B75BFDE9B4}"/>
    <cellStyle name="Comma 2 3 4 4 3 2 2 2 2" xfId="15115" xr:uid="{07F615FF-2B57-481B-8452-45A872792B46}"/>
    <cellStyle name="Comma 2 3 4 4 3 2 2 2 2 2" xfId="30475" xr:uid="{65DCDFF3-D629-4AF2-81EC-0C3B75C2EF4D}"/>
    <cellStyle name="Comma 2 3 4 4 3 2 2 2 3" xfId="22795" xr:uid="{FC21C204-9E7F-4638-ACE7-15C7A9D26C1C}"/>
    <cellStyle name="Comma 2 3 4 4 3 2 2 3" xfId="11275" xr:uid="{AE526DF1-CE12-498E-B5EB-9FCFB28EBADD}"/>
    <cellStyle name="Comma 2 3 4 4 3 2 2 3 2" xfId="26635" xr:uid="{9813BD22-02D2-400C-B132-B44CA16E60F0}"/>
    <cellStyle name="Comma 2 3 4 4 3 2 2 4" xfId="18955" xr:uid="{4CD938A1-2BE3-404F-AD7C-714B5684CB77}"/>
    <cellStyle name="Comma 2 3 4 4 3 2 3" xfId="5515" xr:uid="{16120473-6162-4F12-879E-33D4CF11FD54}"/>
    <cellStyle name="Comma 2 3 4 4 3 2 3 2" xfId="13195" xr:uid="{DB2E07D2-28A9-4048-B817-97E52FBF63C0}"/>
    <cellStyle name="Comma 2 3 4 4 3 2 3 2 2" xfId="28555" xr:uid="{AE6AFCD6-C074-4D89-A154-06DEABE3048D}"/>
    <cellStyle name="Comma 2 3 4 4 3 2 3 3" xfId="20875" xr:uid="{C806C888-6C1F-480C-9E06-F0E20E049DB6}"/>
    <cellStyle name="Comma 2 3 4 4 3 2 4" xfId="9355" xr:uid="{0AF1F6DA-3C64-4DDE-81E3-AE117FBA1F14}"/>
    <cellStyle name="Comma 2 3 4 4 3 2 4 2" xfId="24715" xr:uid="{8BFAC211-48D9-45F4-8D29-83E9A2101127}"/>
    <cellStyle name="Comma 2 3 4 4 3 2 5" xfId="17035" xr:uid="{FD316212-9ECE-4762-9A3A-754DCFA211A0}"/>
    <cellStyle name="Comma 2 3 4 4 3 3" xfId="2635" xr:uid="{F25BFD02-71BF-441D-9D5E-DED5315F198D}"/>
    <cellStyle name="Comma 2 3 4 4 3 3 2" xfId="6475" xr:uid="{543AA366-4A3F-494E-8107-00F00EEFEB94}"/>
    <cellStyle name="Comma 2 3 4 4 3 3 2 2" xfId="14155" xr:uid="{5D2B3865-6AD1-4886-AB08-9C0B33E5B47A}"/>
    <cellStyle name="Comma 2 3 4 4 3 3 2 2 2" xfId="29515" xr:uid="{DDD82479-2DE7-46A2-96AD-6588777DA59A}"/>
    <cellStyle name="Comma 2 3 4 4 3 3 2 3" xfId="21835" xr:uid="{16D2C438-ADB7-4D35-90DC-586C59385EF6}"/>
    <cellStyle name="Comma 2 3 4 4 3 3 3" xfId="10315" xr:uid="{539801E0-084F-45C3-AB65-92D886F2DF5B}"/>
    <cellStyle name="Comma 2 3 4 4 3 3 3 2" xfId="25675" xr:uid="{A44E9968-FEAA-4289-9BA5-779194144D00}"/>
    <cellStyle name="Comma 2 3 4 4 3 3 4" xfId="17995" xr:uid="{44B89A2F-FA64-4AD4-9496-AB9243190AC6}"/>
    <cellStyle name="Comma 2 3 4 4 3 4" xfId="4555" xr:uid="{4C84562D-359F-49B2-8406-D53BD49B3414}"/>
    <cellStyle name="Comma 2 3 4 4 3 4 2" xfId="12235" xr:uid="{FEB0C965-35C6-4306-8AFB-B4CF21424EB6}"/>
    <cellStyle name="Comma 2 3 4 4 3 4 2 2" xfId="27595" xr:uid="{E1B82083-E09E-4357-A70A-34D9648DBE3C}"/>
    <cellStyle name="Comma 2 3 4 4 3 4 3" xfId="19915" xr:uid="{F5EE6625-AF0B-4E63-ABD9-9F4C1530BB85}"/>
    <cellStyle name="Comma 2 3 4 4 3 5" xfId="8395" xr:uid="{7C6894F8-E577-49B5-A0A0-47F160E568E0}"/>
    <cellStyle name="Comma 2 3 4 4 3 5 2" xfId="23755" xr:uid="{E11AA89B-C7B1-4E36-98A6-D31A989DCAB5}"/>
    <cellStyle name="Comma 2 3 4 4 3 6" xfId="16075" xr:uid="{19037648-1778-44F5-B437-83A290922A94}"/>
    <cellStyle name="Comma 2 3 4 4 4" xfId="1195" xr:uid="{23AE615F-C89B-41CE-9BB1-E510000F5A92}"/>
    <cellStyle name="Comma 2 3 4 4 4 2" xfId="3115" xr:uid="{CC4FDA78-25BE-498F-AD52-5850C578101F}"/>
    <cellStyle name="Comma 2 3 4 4 4 2 2" xfId="6955" xr:uid="{4DB89AB0-A2A9-471E-8300-EBE788871773}"/>
    <cellStyle name="Comma 2 3 4 4 4 2 2 2" xfId="14635" xr:uid="{5420C11F-00EC-4A66-8A77-901AB315236E}"/>
    <cellStyle name="Comma 2 3 4 4 4 2 2 2 2" xfId="29995" xr:uid="{556D0BE9-89F0-4225-981E-F0B208DDAB9D}"/>
    <cellStyle name="Comma 2 3 4 4 4 2 2 3" xfId="22315" xr:uid="{7947A4B4-ABAB-4347-A8E2-53802E24BC5C}"/>
    <cellStyle name="Comma 2 3 4 4 4 2 3" xfId="10795" xr:uid="{C6595EAD-5830-4233-85A9-DD15C6E80513}"/>
    <cellStyle name="Comma 2 3 4 4 4 2 3 2" xfId="26155" xr:uid="{B659D79B-8F30-4A16-933A-036C32C67841}"/>
    <cellStyle name="Comma 2 3 4 4 4 2 4" xfId="18475" xr:uid="{792F8B6B-3663-4E84-8605-4A0A572EA396}"/>
    <cellStyle name="Comma 2 3 4 4 4 3" xfId="5035" xr:uid="{5738D697-0B63-45E6-9056-76B2AF821741}"/>
    <cellStyle name="Comma 2 3 4 4 4 3 2" xfId="12715" xr:uid="{3E5288E1-85AA-46EA-95D1-2863129B0DE5}"/>
    <cellStyle name="Comma 2 3 4 4 4 3 2 2" xfId="28075" xr:uid="{B062E015-BD98-454F-B995-96189DE52247}"/>
    <cellStyle name="Comma 2 3 4 4 4 3 3" xfId="20395" xr:uid="{1649ABD4-77EC-47A9-8B2A-5B6CA5D18563}"/>
    <cellStyle name="Comma 2 3 4 4 4 4" xfId="8875" xr:uid="{6AB8C459-7F35-47D6-B752-03324A1DAD68}"/>
    <cellStyle name="Comma 2 3 4 4 4 4 2" xfId="24235" xr:uid="{85989D6C-C1C6-4BD7-A294-157CB6E52CBF}"/>
    <cellStyle name="Comma 2 3 4 4 4 5" xfId="16555" xr:uid="{6BB649A7-08C8-49F0-8BB2-9FD65F8BCD96}"/>
    <cellStyle name="Comma 2 3 4 4 5" xfId="2155" xr:uid="{1B20F9CA-9A7A-4F71-AE93-6C0D7D1ABCB7}"/>
    <cellStyle name="Comma 2 3 4 4 5 2" xfId="5995" xr:uid="{6F2B3FFF-2F44-4D41-A9B5-12D4FAAF1422}"/>
    <cellStyle name="Comma 2 3 4 4 5 2 2" xfId="13675" xr:uid="{D101BB59-6DB6-4FE8-A9B7-CAA9FDF8E72E}"/>
    <cellStyle name="Comma 2 3 4 4 5 2 2 2" xfId="29035" xr:uid="{640299CA-48AB-4B96-9BAC-0A15CF6D6184}"/>
    <cellStyle name="Comma 2 3 4 4 5 2 3" xfId="21355" xr:uid="{4A1EA7EA-A499-4A4C-96B0-FFF70E7664A6}"/>
    <cellStyle name="Comma 2 3 4 4 5 3" xfId="9835" xr:uid="{FEC7305B-6C35-41E5-B5D5-2A51703B5354}"/>
    <cellStyle name="Comma 2 3 4 4 5 3 2" xfId="25195" xr:uid="{C318401D-033A-4E38-ABBD-99901D4208DC}"/>
    <cellStyle name="Comma 2 3 4 4 5 4" xfId="17515" xr:uid="{76C85CC0-C01A-4000-95EB-F2D46A2836C0}"/>
    <cellStyle name="Comma 2 3 4 4 6" xfId="4075" xr:uid="{794DDD7D-033D-4B14-960E-0C8DB8BA2E7F}"/>
    <cellStyle name="Comma 2 3 4 4 6 2" xfId="11755" xr:uid="{3E2EBBF4-570A-4276-A7A9-668E1CA8C87B}"/>
    <cellStyle name="Comma 2 3 4 4 6 2 2" xfId="27115" xr:uid="{EEBAAF55-A34B-4668-92DE-01C3DC28410C}"/>
    <cellStyle name="Comma 2 3 4 4 6 3" xfId="19435" xr:uid="{CDB63C32-9DD6-48AE-89BF-04ACE5D3AFB8}"/>
    <cellStyle name="Comma 2 3 4 4 7" xfId="7915" xr:uid="{EFC9274A-C783-4639-B96B-F4DB10DA37AC}"/>
    <cellStyle name="Comma 2 3 4 4 7 2" xfId="23275" xr:uid="{748F4631-3631-4026-871A-501B71F9EC21}"/>
    <cellStyle name="Comma 2 3 4 4 8" xfId="15595" xr:uid="{C0DC7305-7124-4C76-BCA8-7072094E4488}"/>
    <cellStyle name="Comma 2 3 4 5" xfId="355" xr:uid="{C556D449-2FF4-420B-84C9-0619AA53BAB4}"/>
    <cellStyle name="Comma 2 3 4 5 2" xfId="835" xr:uid="{5B226D84-7CFC-4198-B868-2A89001B8AE9}"/>
    <cellStyle name="Comma 2 3 4 5 2 2" xfId="1795" xr:uid="{EE21E9E3-9C41-47AE-A36D-77BE921A31A2}"/>
    <cellStyle name="Comma 2 3 4 5 2 2 2" xfId="3715" xr:uid="{DB141BDF-5EE0-4217-89BA-312A97BDA966}"/>
    <cellStyle name="Comma 2 3 4 5 2 2 2 2" xfId="7555" xr:uid="{FC51AE31-62F2-4D55-A483-CE596E73AD61}"/>
    <cellStyle name="Comma 2 3 4 5 2 2 2 2 2" xfId="15235" xr:uid="{08D4AF7D-1F6C-486E-9A1D-EC1CC16DCD4B}"/>
    <cellStyle name="Comma 2 3 4 5 2 2 2 2 2 2" xfId="30595" xr:uid="{73751170-3B0C-48E5-AA7C-A5AE51D79868}"/>
    <cellStyle name="Comma 2 3 4 5 2 2 2 2 3" xfId="22915" xr:uid="{D3FF3290-316A-4DA7-B9F7-883E7DF97679}"/>
    <cellStyle name="Comma 2 3 4 5 2 2 2 3" xfId="11395" xr:uid="{2369AC60-5C71-45C9-ADFA-2B01AA82B20A}"/>
    <cellStyle name="Comma 2 3 4 5 2 2 2 3 2" xfId="26755" xr:uid="{928A04D8-B455-4AB6-93B9-506957C14E7A}"/>
    <cellStyle name="Comma 2 3 4 5 2 2 2 4" xfId="19075" xr:uid="{F5D58C81-AB06-4F40-B4C8-6887568E52BC}"/>
    <cellStyle name="Comma 2 3 4 5 2 2 3" xfId="5635" xr:uid="{5FCCCD52-D40D-418A-9457-4EEEBD3771C9}"/>
    <cellStyle name="Comma 2 3 4 5 2 2 3 2" xfId="13315" xr:uid="{044874F6-83BC-4EB9-AECA-96C2D9A63199}"/>
    <cellStyle name="Comma 2 3 4 5 2 2 3 2 2" xfId="28675" xr:uid="{E8578FF9-02B4-4E4B-8E66-39B93EDCD213}"/>
    <cellStyle name="Comma 2 3 4 5 2 2 3 3" xfId="20995" xr:uid="{DE1EA4D9-8AF2-4532-B3C6-05F811951A47}"/>
    <cellStyle name="Comma 2 3 4 5 2 2 4" xfId="9475" xr:uid="{2C17844C-1EEE-45D9-9267-E3E6CC881E43}"/>
    <cellStyle name="Comma 2 3 4 5 2 2 4 2" xfId="24835" xr:uid="{2DB0A05B-9963-4961-8551-099FE9BDD987}"/>
    <cellStyle name="Comma 2 3 4 5 2 2 5" xfId="17155" xr:uid="{41585C97-CE7A-48A6-ACF4-3AC8513FE942}"/>
    <cellStyle name="Comma 2 3 4 5 2 3" xfId="2755" xr:uid="{BF0206D8-58D7-4080-BAEB-233FA82A58D9}"/>
    <cellStyle name="Comma 2 3 4 5 2 3 2" xfId="6595" xr:uid="{A1302E89-D53A-4926-8867-F21854B4E047}"/>
    <cellStyle name="Comma 2 3 4 5 2 3 2 2" xfId="14275" xr:uid="{C199E0C1-C494-47BA-B8E0-87C701FCFD97}"/>
    <cellStyle name="Comma 2 3 4 5 2 3 2 2 2" xfId="29635" xr:uid="{1FC9F0B6-0F0D-4EB4-B457-589BB5C41619}"/>
    <cellStyle name="Comma 2 3 4 5 2 3 2 3" xfId="21955" xr:uid="{8F95B650-D74D-44A5-BB70-70C2D1E02F77}"/>
    <cellStyle name="Comma 2 3 4 5 2 3 3" xfId="10435" xr:uid="{95F80405-6350-4064-B589-B2C101E980C5}"/>
    <cellStyle name="Comma 2 3 4 5 2 3 3 2" xfId="25795" xr:uid="{704C7582-1394-4ACC-A12C-A1FEDDEA5209}"/>
    <cellStyle name="Comma 2 3 4 5 2 3 4" xfId="18115" xr:uid="{C534D87D-F6DE-4D4E-AECF-BE335ABD8965}"/>
    <cellStyle name="Comma 2 3 4 5 2 4" xfId="4675" xr:uid="{973B9FEA-9F32-4241-8639-2BE13E1A8215}"/>
    <cellStyle name="Comma 2 3 4 5 2 4 2" xfId="12355" xr:uid="{C9A3EE43-1074-4F6A-A89A-5B468401BEE2}"/>
    <cellStyle name="Comma 2 3 4 5 2 4 2 2" xfId="27715" xr:uid="{AEEF96AA-8943-4EA8-94BF-7DB15DCE2D3C}"/>
    <cellStyle name="Comma 2 3 4 5 2 4 3" xfId="20035" xr:uid="{CA7929DA-BC0C-4610-A14A-7621F5791FA6}"/>
    <cellStyle name="Comma 2 3 4 5 2 5" xfId="8515" xr:uid="{DBA2A212-ADB7-4EC2-A51C-912D0E631DD7}"/>
    <cellStyle name="Comma 2 3 4 5 2 5 2" xfId="23875" xr:uid="{293BBFF8-9BFB-44CD-A83F-37B9086C21B2}"/>
    <cellStyle name="Comma 2 3 4 5 2 6" xfId="16195" xr:uid="{945B161E-DFB9-4381-8D73-C60DE995A839}"/>
    <cellStyle name="Comma 2 3 4 5 3" xfId="1315" xr:uid="{B3EF2CDB-8D6D-434A-BDB5-B31658C8B804}"/>
    <cellStyle name="Comma 2 3 4 5 3 2" xfId="3235" xr:uid="{EB27C543-28FA-44CA-B067-B5A5A93BA19C}"/>
    <cellStyle name="Comma 2 3 4 5 3 2 2" xfId="7075" xr:uid="{12C361F7-A0D1-49F8-8CDF-65AE462D82DC}"/>
    <cellStyle name="Comma 2 3 4 5 3 2 2 2" xfId="14755" xr:uid="{39233823-86EA-4FF3-8C1A-E5D637778E0E}"/>
    <cellStyle name="Comma 2 3 4 5 3 2 2 2 2" xfId="30115" xr:uid="{320FEE72-9E7A-4349-8B1D-3EBC1DDF61E7}"/>
    <cellStyle name="Comma 2 3 4 5 3 2 2 3" xfId="22435" xr:uid="{7DC53371-C260-4815-8A53-B43E8D0C13A4}"/>
    <cellStyle name="Comma 2 3 4 5 3 2 3" xfId="10915" xr:uid="{8C5056EB-A445-4F77-8CC2-8987751E2310}"/>
    <cellStyle name="Comma 2 3 4 5 3 2 3 2" xfId="26275" xr:uid="{2A391562-7389-4724-BC2D-FE13F975DD29}"/>
    <cellStyle name="Comma 2 3 4 5 3 2 4" xfId="18595" xr:uid="{1524EFC3-E3A4-4430-9F34-5BC6932623F6}"/>
    <cellStyle name="Comma 2 3 4 5 3 3" xfId="5155" xr:uid="{B9533640-56D5-45B8-8B76-F139470048D6}"/>
    <cellStyle name="Comma 2 3 4 5 3 3 2" xfId="12835" xr:uid="{CF02685E-E16A-4B22-A3D1-856FFBFEFD91}"/>
    <cellStyle name="Comma 2 3 4 5 3 3 2 2" xfId="28195" xr:uid="{990A7632-9F45-4686-B981-237E1A70F682}"/>
    <cellStyle name="Comma 2 3 4 5 3 3 3" xfId="20515" xr:uid="{E32FB600-8DD5-43B6-AFC1-27AFD544E2D8}"/>
    <cellStyle name="Comma 2 3 4 5 3 4" xfId="8995" xr:uid="{0B4517C7-0F90-4B1D-8141-2CD2DACA14A7}"/>
    <cellStyle name="Comma 2 3 4 5 3 4 2" xfId="24355" xr:uid="{9049FEDA-F34D-497E-AA4D-5CF918EEE3E5}"/>
    <cellStyle name="Comma 2 3 4 5 3 5" xfId="16675" xr:uid="{C6047DE1-311A-4BA1-8CC0-2F88D3AB4871}"/>
    <cellStyle name="Comma 2 3 4 5 4" xfId="2275" xr:uid="{08FF186B-CE0C-4547-92CB-C3DAA2AD2530}"/>
    <cellStyle name="Comma 2 3 4 5 4 2" xfId="6115" xr:uid="{7E36E41D-2B20-4C31-A07F-AB502AB09453}"/>
    <cellStyle name="Comma 2 3 4 5 4 2 2" xfId="13795" xr:uid="{0DC40A95-4F6F-43F7-BE41-B5A3A5A2AC64}"/>
    <cellStyle name="Comma 2 3 4 5 4 2 2 2" xfId="29155" xr:uid="{2FBAD8F1-E4FC-4572-B82D-2D549D19F5AB}"/>
    <cellStyle name="Comma 2 3 4 5 4 2 3" xfId="21475" xr:uid="{580D124E-AB41-4D09-B732-B52B173BFA61}"/>
    <cellStyle name="Comma 2 3 4 5 4 3" xfId="9955" xr:uid="{9A039543-D251-4AFE-B38F-7950D34A0F8C}"/>
    <cellStyle name="Comma 2 3 4 5 4 3 2" xfId="25315" xr:uid="{992BBEE7-05A7-4327-B7F2-6286F458C335}"/>
    <cellStyle name="Comma 2 3 4 5 4 4" xfId="17635" xr:uid="{343CDD61-CF3B-408E-9240-8EBA418C2697}"/>
    <cellStyle name="Comma 2 3 4 5 5" xfId="4195" xr:uid="{293004CF-5DA3-46BA-94E2-9B18327A64C9}"/>
    <cellStyle name="Comma 2 3 4 5 5 2" xfId="11875" xr:uid="{56CE322F-9F33-4D0E-B9DB-F70B41D88F69}"/>
    <cellStyle name="Comma 2 3 4 5 5 2 2" xfId="27235" xr:uid="{C00F55E5-200A-4DD4-AC33-E77780C07044}"/>
    <cellStyle name="Comma 2 3 4 5 5 3" xfId="19555" xr:uid="{05C3CE3C-9D8D-4F80-9340-464AB6887B35}"/>
    <cellStyle name="Comma 2 3 4 5 6" xfId="8035" xr:uid="{72509953-2522-4C26-B770-0C25618E4543}"/>
    <cellStyle name="Comma 2 3 4 5 6 2" xfId="23395" xr:uid="{C351F953-617C-4583-AD0F-C973C3A42F75}"/>
    <cellStyle name="Comma 2 3 4 5 7" xfId="15715" xr:uid="{A7628A3A-6A60-49D1-8109-7CEE8D84F675}"/>
    <cellStyle name="Comma 2 3 4 6" xfId="595" xr:uid="{86920F97-2E0C-49E1-B2D2-82A0028A5245}"/>
    <cellStyle name="Comma 2 3 4 6 2" xfId="1555" xr:uid="{FAC19EAC-7B22-42C5-AE95-954E405B9849}"/>
    <cellStyle name="Comma 2 3 4 6 2 2" xfId="3475" xr:uid="{06F7D9FE-3FF2-41E7-AF49-EDDA4757ED00}"/>
    <cellStyle name="Comma 2 3 4 6 2 2 2" xfId="7315" xr:uid="{95C1A239-9BD0-48FD-B660-334E5C6B2D85}"/>
    <cellStyle name="Comma 2 3 4 6 2 2 2 2" xfId="14995" xr:uid="{68433CAF-0E02-40A8-8A7C-F43F21455419}"/>
    <cellStyle name="Comma 2 3 4 6 2 2 2 2 2" xfId="30355" xr:uid="{6CC2A2B2-6CC5-4D8E-97AA-93EC81A60636}"/>
    <cellStyle name="Comma 2 3 4 6 2 2 2 3" xfId="22675" xr:uid="{852F7810-489D-4D96-AD8B-933EA634722F}"/>
    <cellStyle name="Comma 2 3 4 6 2 2 3" xfId="11155" xr:uid="{A15979FE-84EB-4687-9D25-EFD966AA0261}"/>
    <cellStyle name="Comma 2 3 4 6 2 2 3 2" xfId="26515" xr:uid="{67177D82-FDEE-4032-8983-672AB20E1E47}"/>
    <cellStyle name="Comma 2 3 4 6 2 2 4" xfId="18835" xr:uid="{C692885D-5C90-460A-A314-2D279C4CF872}"/>
    <cellStyle name="Comma 2 3 4 6 2 3" xfId="5395" xr:uid="{D33691A2-0D9A-4836-AD42-2B64E1B67B65}"/>
    <cellStyle name="Comma 2 3 4 6 2 3 2" xfId="13075" xr:uid="{821A3824-F22F-4E92-808E-06E36ED39B29}"/>
    <cellStyle name="Comma 2 3 4 6 2 3 2 2" xfId="28435" xr:uid="{F9E416F4-EF78-4851-A318-D1E077F63F25}"/>
    <cellStyle name="Comma 2 3 4 6 2 3 3" xfId="20755" xr:uid="{CB27C35E-4B2B-4AE2-AA36-F196B8926E4F}"/>
    <cellStyle name="Comma 2 3 4 6 2 4" xfId="9235" xr:uid="{886DCE59-921C-4A43-9B2F-EC25C3722FD8}"/>
    <cellStyle name="Comma 2 3 4 6 2 4 2" xfId="24595" xr:uid="{0E58C539-FA8A-45AE-8DF5-1996A5D7B838}"/>
    <cellStyle name="Comma 2 3 4 6 2 5" xfId="16915" xr:uid="{7CE4FEB1-E6B8-4303-85F3-812EEF1EB785}"/>
    <cellStyle name="Comma 2 3 4 6 3" xfId="2515" xr:uid="{D7511C02-1110-4825-AC6E-AF5219B92BE0}"/>
    <cellStyle name="Comma 2 3 4 6 3 2" xfId="6355" xr:uid="{B4FC21DF-E679-47C6-876F-64F5F49E69EA}"/>
    <cellStyle name="Comma 2 3 4 6 3 2 2" xfId="14035" xr:uid="{71F00616-D947-492B-91F2-756A48095730}"/>
    <cellStyle name="Comma 2 3 4 6 3 2 2 2" xfId="29395" xr:uid="{D51F9E2B-AE3B-438C-9238-67B9D2B7FB0E}"/>
    <cellStyle name="Comma 2 3 4 6 3 2 3" xfId="21715" xr:uid="{DDE27930-1C41-4230-A139-2D1A22B560F0}"/>
    <cellStyle name="Comma 2 3 4 6 3 3" xfId="10195" xr:uid="{A7C6BFB8-BCC6-4538-AD26-35CCAD6AEF4B}"/>
    <cellStyle name="Comma 2 3 4 6 3 3 2" xfId="25555" xr:uid="{81AFF5F2-02BC-4D34-BDE4-0B8BF0D7F634}"/>
    <cellStyle name="Comma 2 3 4 6 3 4" xfId="17875" xr:uid="{90958D11-F459-4AE5-B95A-391C2858DFA4}"/>
    <cellStyle name="Comma 2 3 4 6 4" xfId="4435" xr:uid="{8107D80C-3FBE-48AE-99E6-65A5B8581A46}"/>
    <cellStyle name="Comma 2 3 4 6 4 2" xfId="12115" xr:uid="{45B7E257-C861-4E0F-86E8-945A0AC7482F}"/>
    <cellStyle name="Comma 2 3 4 6 4 2 2" xfId="27475" xr:uid="{32E4D46B-7403-4C0E-AE06-732B1B2802DF}"/>
    <cellStyle name="Comma 2 3 4 6 4 3" xfId="19795" xr:uid="{71844364-193D-4E3C-9940-15DF724DDD98}"/>
    <cellStyle name="Comma 2 3 4 6 5" xfId="8275" xr:uid="{DE97D1CD-9072-41CE-8B3B-D59897367D37}"/>
    <cellStyle name="Comma 2 3 4 6 5 2" xfId="23635" xr:uid="{18803623-DB6D-4C26-A4CD-A60CDF87EF26}"/>
    <cellStyle name="Comma 2 3 4 6 6" xfId="15955" xr:uid="{68C77C91-C5EF-4E70-BFF8-86983FF12E3C}"/>
    <cellStyle name="Comma 2 3 4 7" xfId="1075" xr:uid="{F1381BA5-2D1C-47F0-967C-43638542C3A8}"/>
    <cellStyle name="Comma 2 3 4 7 2" xfId="2995" xr:uid="{BE66A108-BCA8-415F-B1B1-09066D620EE4}"/>
    <cellStyle name="Comma 2 3 4 7 2 2" xfId="6835" xr:uid="{6D249315-E79A-4880-99A7-BDEF61E20B1F}"/>
    <cellStyle name="Comma 2 3 4 7 2 2 2" xfId="14515" xr:uid="{A4475C20-53C6-4974-867D-C1E18E2EDF3F}"/>
    <cellStyle name="Comma 2 3 4 7 2 2 2 2" xfId="29875" xr:uid="{1D63636D-53F7-4040-8FE7-D8AA8BEE0B00}"/>
    <cellStyle name="Comma 2 3 4 7 2 2 3" xfId="22195" xr:uid="{CB48776E-07E0-4854-9757-617F070A0434}"/>
    <cellStyle name="Comma 2 3 4 7 2 3" xfId="10675" xr:uid="{AF833D32-D349-4053-BBE1-11CAE90CB199}"/>
    <cellStyle name="Comma 2 3 4 7 2 3 2" xfId="26035" xr:uid="{387533CD-9374-490B-8A33-95B04B42A4B9}"/>
    <cellStyle name="Comma 2 3 4 7 2 4" xfId="18355" xr:uid="{A1F0BC78-A4C5-4916-9C28-F83EDA8AD6F8}"/>
    <cellStyle name="Comma 2 3 4 7 3" xfId="4915" xr:uid="{E53BAE28-E8C4-4213-AC0F-652239A33446}"/>
    <cellStyle name="Comma 2 3 4 7 3 2" xfId="12595" xr:uid="{E5563AD5-4E9E-4A77-8E3B-BD1441A521D6}"/>
    <cellStyle name="Comma 2 3 4 7 3 2 2" xfId="27955" xr:uid="{C889B7F0-5441-43C9-83C4-B8F02818073B}"/>
    <cellStyle name="Comma 2 3 4 7 3 3" xfId="20275" xr:uid="{48C4B66D-843D-484A-B4CA-8299276B7467}"/>
    <cellStyle name="Comma 2 3 4 7 4" xfId="8755" xr:uid="{F2536EB2-DC76-4EF8-BF7F-0BAC9B36A478}"/>
    <cellStyle name="Comma 2 3 4 7 4 2" xfId="24115" xr:uid="{85B91D74-EEEA-429C-920B-8D4AC7579223}"/>
    <cellStyle name="Comma 2 3 4 7 5" xfId="16435" xr:uid="{14FA30FA-68F3-4706-B4FD-696567ADA5CB}"/>
    <cellStyle name="Comma 2 3 4 8" xfId="2035" xr:uid="{B8C69B82-D87F-42C5-8A4E-542094142785}"/>
    <cellStyle name="Comma 2 3 4 8 2" xfId="5875" xr:uid="{6F6396D6-2224-4883-8867-F54CD044EE0B}"/>
    <cellStyle name="Comma 2 3 4 8 2 2" xfId="13555" xr:uid="{DEB343C0-4BD9-4920-B352-747A668F2A9A}"/>
    <cellStyle name="Comma 2 3 4 8 2 2 2" xfId="28915" xr:uid="{7E876C29-B963-40B1-A073-EA7B31902E0D}"/>
    <cellStyle name="Comma 2 3 4 8 2 3" xfId="21235" xr:uid="{E9F3D65B-90A9-4CC6-B4A7-CB2B91E44411}"/>
    <cellStyle name="Comma 2 3 4 8 3" xfId="9715" xr:uid="{33FC811E-E873-447D-85E3-CB60DE56BDA2}"/>
    <cellStyle name="Comma 2 3 4 8 3 2" xfId="25075" xr:uid="{05BBAA3F-FE54-4A12-81B4-E48DB8C38E27}"/>
    <cellStyle name="Comma 2 3 4 8 4" xfId="17395" xr:uid="{AF4B8DC6-7CB9-4712-A0B2-CDAA750EB016}"/>
    <cellStyle name="Comma 2 3 4 9" xfId="3955" xr:uid="{1305681C-E370-43DF-AE13-F50457465AC5}"/>
    <cellStyle name="Comma 2 3 4 9 2" xfId="11635" xr:uid="{8D84AD9D-0A6B-4A43-A7E0-23BCD8ECCAA6}"/>
    <cellStyle name="Comma 2 3 4 9 2 2" xfId="26995" xr:uid="{DF6EB545-F955-4149-B376-49C3AE64FD68}"/>
    <cellStyle name="Comma 2 3 4 9 3" xfId="19315" xr:uid="{73D34A22-79CD-4895-A8F2-90C0E4043433}"/>
    <cellStyle name="Comma 2 3 5" xfId="130" xr:uid="{DB39D0CD-DA54-4C04-B5F0-013D90A30998}"/>
    <cellStyle name="Comma 2 3 5 10" xfId="15490" xr:uid="{4E5551D4-34D9-40B3-AFBA-268688EF2F2C}"/>
    <cellStyle name="Comma 2 3 5 2" xfId="190" xr:uid="{EE13E126-7862-4399-AF3C-6A9651D60E4E}"/>
    <cellStyle name="Comma 2 3 5 2 2" xfId="310" xr:uid="{ED5D10BC-B804-4688-ABCB-C5BBA46386CA}"/>
    <cellStyle name="Comma 2 3 5 2 2 2" xfId="550" xr:uid="{8129EEE8-B0A8-4ACD-8081-F4638B9084C9}"/>
    <cellStyle name="Comma 2 3 5 2 2 2 2" xfId="1030" xr:uid="{BAE912F2-0A78-4560-A2E2-5A613D2FBAB4}"/>
    <cellStyle name="Comma 2 3 5 2 2 2 2 2" xfId="1990" xr:uid="{62457299-22C9-447F-B43E-3195624DB954}"/>
    <cellStyle name="Comma 2 3 5 2 2 2 2 2 2" xfId="3910" xr:uid="{D7D9D899-79AE-494A-B2BC-6173C429AD87}"/>
    <cellStyle name="Comma 2 3 5 2 2 2 2 2 2 2" xfId="7750" xr:uid="{7EF778EA-D465-4D70-83AB-2ED96C987667}"/>
    <cellStyle name="Comma 2 3 5 2 2 2 2 2 2 2 2" xfId="15430" xr:uid="{4C94789A-F389-4323-BFDC-B3150E330D5C}"/>
    <cellStyle name="Comma 2 3 5 2 2 2 2 2 2 2 2 2" xfId="30790" xr:uid="{E261A7A7-8300-42DB-BF76-2F9F4F2FE001}"/>
    <cellStyle name="Comma 2 3 5 2 2 2 2 2 2 2 3" xfId="23110" xr:uid="{ED819726-F78E-443A-9EE3-A9E768960E58}"/>
    <cellStyle name="Comma 2 3 5 2 2 2 2 2 2 3" xfId="11590" xr:uid="{0991D6E0-E10D-4F49-B376-D57E05044D84}"/>
    <cellStyle name="Comma 2 3 5 2 2 2 2 2 2 3 2" xfId="26950" xr:uid="{B3CDAE9E-4C2C-43A0-BBB0-B2CEE0D92D31}"/>
    <cellStyle name="Comma 2 3 5 2 2 2 2 2 2 4" xfId="19270" xr:uid="{7772947B-3FF9-4D90-911A-75BA691DAB1B}"/>
    <cellStyle name="Comma 2 3 5 2 2 2 2 2 3" xfId="5830" xr:uid="{6EFFF554-9F92-4AFF-A46B-683B4C684020}"/>
    <cellStyle name="Comma 2 3 5 2 2 2 2 2 3 2" xfId="13510" xr:uid="{D433BEEE-A89E-46FE-851E-840623804530}"/>
    <cellStyle name="Comma 2 3 5 2 2 2 2 2 3 2 2" xfId="28870" xr:uid="{0E7B97CD-C8ED-4C68-B5EC-CE1D676E6887}"/>
    <cellStyle name="Comma 2 3 5 2 2 2 2 2 3 3" xfId="21190" xr:uid="{7A30FC75-167B-4914-904A-38F5C7BA8182}"/>
    <cellStyle name="Comma 2 3 5 2 2 2 2 2 4" xfId="9670" xr:uid="{140F988B-E0B9-412D-8250-33CE7CECC065}"/>
    <cellStyle name="Comma 2 3 5 2 2 2 2 2 4 2" xfId="25030" xr:uid="{4F473A3D-CDBB-4EBA-B13F-F05ADE76415D}"/>
    <cellStyle name="Comma 2 3 5 2 2 2 2 2 5" xfId="17350" xr:uid="{ED8F88E3-6EA7-4428-8535-E470F10C43EC}"/>
    <cellStyle name="Comma 2 3 5 2 2 2 2 3" xfId="2950" xr:uid="{0C6B1F8D-98DC-4ECD-8EDB-93C03CCD4793}"/>
    <cellStyle name="Comma 2 3 5 2 2 2 2 3 2" xfId="6790" xr:uid="{925A945F-A54B-4131-AE79-2ADCB6CA63D2}"/>
    <cellStyle name="Comma 2 3 5 2 2 2 2 3 2 2" xfId="14470" xr:uid="{625F2220-43D0-4A4A-A5F3-799677030AB8}"/>
    <cellStyle name="Comma 2 3 5 2 2 2 2 3 2 2 2" xfId="29830" xr:uid="{E694BB61-8B0B-430C-A3B2-ED4B3E28D7F0}"/>
    <cellStyle name="Comma 2 3 5 2 2 2 2 3 2 3" xfId="22150" xr:uid="{0D218AB4-2F9B-430B-B27A-EDD471E9C5EC}"/>
    <cellStyle name="Comma 2 3 5 2 2 2 2 3 3" xfId="10630" xr:uid="{6989B8C8-EA95-47AC-8FF4-8994E5C8F3A6}"/>
    <cellStyle name="Comma 2 3 5 2 2 2 2 3 3 2" xfId="25990" xr:uid="{D4E4165B-A0A2-4EA6-91AA-8C7462402B18}"/>
    <cellStyle name="Comma 2 3 5 2 2 2 2 3 4" xfId="18310" xr:uid="{A80BA778-78D1-4CD0-8591-90D06E747A8B}"/>
    <cellStyle name="Comma 2 3 5 2 2 2 2 4" xfId="4870" xr:uid="{4E2649C8-A157-4E94-97F0-A33D732491F2}"/>
    <cellStyle name="Comma 2 3 5 2 2 2 2 4 2" xfId="12550" xr:uid="{FD815BC9-29DA-4C89-AD06-2167025F19D2}"/>
    <cellStyle name="Comma 2 3 5 2 2 2 2 4 2 2" xfId="27910" xr:uid="{05A7A504-5EBF-49DB-BFE1-A0991C640494}"/>
    <cellStyle name="Comma 2 3 5 2 2 2 2 4 3" xfId="20230" xr:uid="{D0E95AC6-13CF-427C-887D-164B3F1E21B1}"/>
    <cellStyle name="Comma 2 3 5 2 2 2 2 5" xfId="8710" xr:uid="{0196320E-565F-4CFA-99C9-22BA6A6E746C}"/>
    <cellStyle name="Comma 2 3 5 2 2 2 2 5 2" xfId="24070" xr:uid="{6C3585AC-A616-4730-AD22-42493EB0C903}"/>
    <cellStyle name="Comma 2 3 5 2 2 2 2 6" xfId="16390" xr:uid="{4225B5BB-B862-4112-B56A-43BE870593C1}"/>
    <cellStyle name="Comma 2 3 5 2 2 2 3" xfId="1510" xr:uid="{B6B4031F-05BB-417A-AA9B-D548FFE2954E}"/>
    <cellStyle name="Comma 2 3 5 2 2 2 3 2" xfId="3430" xr:uid="{8BA654D5-4ADB-43FD-BA7A-C89ADCA7DEBD}"/>
    <cellStyle name="Comma 2 3 5 2 2 2 3 2 2" xfId="7270" xr:uid="{F755AAAF-5C07-4C16-A8B3-59B24EA310FB}"/>
    <cellStyle name="Comma 2 3 5 2 2 2 3 2 2 2" xfId="14950" xr:uid="{EEE5FDEE-8DA6-4D73-A156-CD02D0960E4F}"/>
    <cellStyle name="Comma 2 3 5 2 2 2 3 2 2 2 2" xfId="30310" xr:uid="{7D998AF2-AB7B-4232-8DFA-DD52370C2B4B}"/>
    <cellStyle name="Comma 2 3 5 2 2 2 3 2 2 3" xfId="22630" xr:uid="{06ED0BC3-CB06-4645-859B-1E3975BB514F}"/>
    <cellStyle name="Comma 2 3 5 2 2 2 3 2 3" xfId="11110" xr:uid="{E5EB80B6-91F0-4E71-B1A5-B0F7195900C2}"/>
    <cellStyle name="Comma 2 3 5 2 2 2 3 2 3 2" xfId="26470" xr:uid="{8AE8BCE0-3623-4AD4-8D6F-CBB46379AB85}"/>
    <cellStyle name="Comma 2 3 5 2 2 2 3 2 4" xfId="18790" xr:uid="{31F7B25D-13EA-4D9C-819C-BB6C1F95AF12}"/>
    <cellStyle name="Comma 2 3 5 2 2 2 3 3" xfId="5350" xr:uid="{24165234-0565-4666-8030-F26867BBF104}"/>
    <cellStyle name="Comma 2 3 5 2 2 2 3 3 2" xfId="13030" xr:uid="{3894037F-10DB-4712-858F-4C386DDFE5B5}"/>
    <cellStyle name="Comma 2 3 5 2 2 2 3 3 2 2" xfId="28390" xr:uid="{F7D71193-E2DC-428C-A822-2E2A8148EF58}"/>
    <cellStyle name="Comma 2 3 5 2 2 2 3 3 3" xfId="20710" xr:uid="{685578F4-A659-4A46-B5B9-5303167AA14A}"/>
    <cellStyle name="Comma 2 3 5 2 2 2 3 4" xfId="9190" xr:uid="{92A8CBEB-D8B4-42B1-906B-AFB628D29B8B}"/>
    <cellStyle name="Comma 2 3 5 2 2 2 3 4 2" xfId="24550" xr:uid="{88FF2FFD-419F-4CC4-B17E-2256FCFF287F}"/>
    <cellStyle name="Comma 2 3 5 2 2 2 3 5" xfId="16870" xr:uid="{EB0C5C9B-3D8E-4A68-B4BA-142ECA827B8E}"/>
    <cellStyle name="Comma 2 3 5 2 2 2 4" xfId="2470" xr:uid="{691A2B02-E29B-42D2-AB06-B91A90FD5C2F}"/>
    <cellStyle name="Comma 2 3 5 2 2 2 4 2" xfId="6310" xr:uid="{A4CB7BE1-3242-48A4-A5D1-651D415DD57E}"/>
    <cellStyle name="Comma 2 3 5 2 2 2 4 2 2" xfId="13990" xr:uid="{D8DC55B9-B40E-4BD1-8D6C-92482683579F}"/>
    <cellStyle name="Comma 2 3 5 2 2 2 4 2 2 2" xfId="29350" xr:uid="{079490C3-2670-4BD0-8CC6-B02EA48CA87C}"/>
    <cellStyle name="Comma 2 3 5 2 2 2 4 2 3" xfId="21670" xr:uid="{8F382C2A-C308-424C-AC25-1EA838951A65}"/>
    <cellStyle name="Comma 2 3 5 2 2 2 4 3" xfId="10150" xr:uid="{3BDB1996-5779-41F2-99F2-552A0F91E43F}"/>
    <cellStyle name="Comma 2 3 5 2 2 2 4 3 2" xfId="25510" xr:uid="{D5535D39-D7F5-495A-94D9-162BEDCBB47F}"/>
    <cellStyle name="Comma 2 3 5 2 2 2 4 4" xfId="17830" xr:uid="{700896DC-402F-4EBC-978E-9AAA1F788B08}"/>
    <cellStyle name="Comma 2 3 5 2 2 2 5" xfId="4390" xr:uid="{4C3D2B91-C246-4BC4-B3C2-97F4CDAA85D9}"/>
    <cellStyle name="Comma 2 3 5 2 2 2 5 2" xfId="12070" xr:uid="{D034085C-05E7-4943-8897-BD01E02A4FAB}"/>
    <cellStyle name="Comma 2 3 5 2 2 2 5 2 2" xfId="27430" xr:uid="{3BE63093-BC78-4D5B-B1EA-B378C883363C}"/>
    <cellStyle name="Comma 2 3 5 2 2 2 5 3" xfId="19750" xr:uid="{55196323-56CD-4103-BBE9-2E0D00627C95}"/>
    <cellStyle name="Comma 2 3 5 2 2 2 6" xfId="8230" xr:uid="{CFD5C45C-ECC6-459E-B8EB-160B6A3E34A5}"/>
    <cellStyle name="Comma 2 3 5 2 2 2 6 2" xfId="23590" xr:uid="{EA609548-5D8E-4D5D-ACB2-70003A28ABAA}"/>
    <cellStyle name="Comma 2 3 5 2 2 2 7" xfId="15910" xr:uid="{3A300241-0D2B-4671-9748-91E819C53F9A}"/>
    <cellStyle name="Comma 2 3 5 2 2 3" xfId="790" xr:uid="{E41B73F0-77B5-45F8-A5BB-6B1C30BBABD4}"/>
    <cellStyle name="Comma 2 3 5 2 2 3 2" xfId="1750" xr:uid="{ED08606C-1F03-4657-8847-D7B925A97026}"/>
    <cellStyle name="Comma 2 3 5 2 2 3 2 2" xfId="3670" xr:uid="{3B493B4A-4968-431C-AE2C-E0CC2F3A42AE}"/>
    <cellStyle name="Comma 2 3 5 2 2 3 2 2 2" xfId="7510" xr:uid="{0CF39DAA-9ED7-4B41-8A0D-DAF2A0D013C7}"/>
    <cellStyle name="Comma 2 3 5 2 2 3 2 2 2 2" xfId="15190" xr:uid="{B76983CC-7DB2-4EAB-ADF2-C1EF03482041}"/>
    <cellStyle name="Comma 2 3 5 2 2 3 2 2 2 2 2" xfId="30550" xr:uid="{B2D2FBF1-C82C-4D22-A91E-B4B84A71E1A6}"/>
    <cellStyle name="Comma 2 3 5 2 2 3 2 2 2 3" xfId="22870" xr:uid="{83CDBC33-7564-47ED-A010-28163062690E}"/>
    <cellStyle name="Comma 2 3 5 2 2 3 2 2 3" xfId="11350" xr:uid="{C1A148F6-C994-49BB-A8FE-BC183AC79784}"/>
    <cellStyle name="Comma 2 3 5 2 2 3 2 2 3 2" xfId="26710" xr:uid="{1D98A47D-0B53-43A9-A9FC-69D09ACD1340}"/>
    <cellStyle name="Comma 2 3 5 2 2 3 2 2 4" xfId="19030" xr:uid="{179D77AE-23CB-400E-B375-54B74B085E1C}"/>
    <cellStyle name="Comma 2 3 5 2 2 3 2 3" xfId="5590" xr:uid="{6F79B39B-1BEE-43E1-AD96-F280F9EDF96A}"/>
    <cellStyle name="Comma 2 3 5 2 2 3 2 3 2" xfId="13270" xr:uid="{66CA3A3D-DD39-446C-99E8-9579073411AC}"/>
    <cellStyle name="Comma 2 3 5 2 2 3 2 3 2 2" xfId="28630" xr:uid="{32589427-C19A-4401-919F-914B13DC0DDD}"/>
    <cellStyle name="Comma 2 3 5 2 2 3 2 3 3" xfId="20950" xr:uid="{786543CF-36FB-4B88-90CE-23624437055A}"/>
    <cellStyle name="Comma 2 3 5 2 2 3 2 4" xfId="9430" xr:uid="{D8D639B9-142D-4F21-BAB4-7670D9E7A2F0}"/>
    <cellStyle name="Comma 2 3 5 2 2 3 2 4 2" xfId="24790" xr:uid="{0A4B813F-C243-4BA9-A464-8C45244DE70C}"/>
    <cellStyle name="Comma 2 3 5 2 2 3 2 5" xfId="17110" xr:uid="{A478D733-5EC3-495A-965A-A2027E5ABD41}"/>
    <cellStyle name="Comma 2 3 5 2 2 3 3" xfId="2710" xr:uid="{DDDC5DD8-7FCD-4DA5-887D-A5658208615B}"/>
    <cellStyle name="Comma 2 3 5 2 2 3 3 2" xfId="6550" xr:uid="{F4EFBACA-E026-4361-8166-0088BFB69CA2}"/>
    <cellStyle name="Comma 2 3 5 2 2 3 3 2 2" xfId="14230" xr:uid="{6FE63AC4-B82A-40A5-B61F-22E78300F2E2}"/>
    <cellStyle name="Comma 2 3 5 2 2 3 3 2 2 2" xfId="29590" xr:uid="{64D019EF-E2FA-4742-86A0-61E0D3F62A07}"/>
    <cellStyle name="Comma 2 3 5 2 2 3 3 2 3" xfId="21910" xr:uid="{70ADDE22-EB1E-4110-BD7C-30CC9D515C39}"/>
    <cellStyle name="Comma 2 3 5 2 2 3 3 3" xfId="10390" xr:uid="{0B53044C-8E53-4B5F-A170-A6A53F0B9D9B}"/>
    <cellStyle name="Comma 2 3 5 2 2 3 3 3 2" xfId="25750" xr:uid="{AEB2D01A-FD35-4A2F-A01D-09B514DB6CDC}"/>
    <cellStyle name="Comma 2 3 5 2 2 3 3 4" xfId="18070" xr:uid="{039ED23A-79B6-435B-9195-A67693447AC2}"/>
    <cellStyle name="Comma 2 3 5 2 2 3 4" xfId="4630" xr:uid="{46A84378-0827-4141-8921-9CF95AAC0555}"/>
    <cellStyle name="Comma 2 3 5 2 2 3 4 2" xfId="12310" xr:uid="{5E4EDDB3-4E9E-4702-9CC3-28211762437D}"/>
    <cellStyle name="Comma 2 3 5 2 2 3 4 2 2" xfId="27670" xr:uid="{41522A8D-DD95-49CA-BA8F-A87A067FD1A8}"/>
    <cellStyle name="Comma 2 3 5 2 2 3 4 3" xfId="19990" xr:uid="{F4FB969A-6B0D-4549-A32D-3AE21932797D}"/>
    <cellStyle name="Comma 2 3 5 2 2 3 5" xfId="8470" xr:uid="{9EEC9907-ABF9-426B-B6C7-2C6D6B6AE11E}"/>
    <cellStyle name="Comma 2 3 5 2 2 3 5 2" xfId="23830" xr:uid="{0E19FC70-F275-40CA-9E90-80E514212885}"/>
    <cellStyle name="Comma 2 3 5 2 2 3 6" xfId="16150" xr:uid="{AAD53632-A134-4407-9331-1D818031C013}"/>
    <cellStyle name="Comma 2 3 5 2 2 4" xfId="1270" xr:uid="{00677EB3-D6D4-432C-A926-B97A7E7348BD}"/>
    <cellStyle name="Comma 2 3 5 2 2 4 2" xfId="3190" xr:uid="{D61AC47A-06A8-46AB-B56D-51D51B076529}"/>
    <cellStyle name="Comma 2 3 5 2 2 4 2 2" xfId="7030" xr:uid="{27B6F707-FC27-4BC6-8DCA-5E6144CC1112}"/>
    <cellStyle name="Comma 2 3 5 2 2 4 2 2 2" xfId="14710" xr:uid="{DB32BCB2-DD56-45FD-B8EF-66DBA11CEF9F}"/>
    <cellStyle name="Comma 2 3 5 2 2 4 2 2 2 2" xfId="30070" xr:uid="{4E731F06-EC9E-489D-8243-5A2FF143AF7B}"/>
    <cellStyle name="Comma 2 3 5 2 2 4 2 2 3" xfId="22390" xr:uid="{FC6F0DB8-D905-4C39-9580-4B9428C68FA2}"/>
    <cellStyle name="Comma 2 3 5 2 2 4 2 3" xfId="10870" xr:uid="{73250C7E-967D-4E54-9B9A-A5FAD7CA590D}"/>
    <cellStyle name="Comma 2 3 5 2 2 4 2 3 2" xfId="26230" xr:uid="{9F2FFE03-B376-4897-A7D8-99A1A6D826DC}"/>
    <cellStyle name="Comma 2 3 5 2 2 4 2 4" xfId="18550" xr:uid="{7F81FE7E-6689-4E91-A725-5A7E28EE6575}"/>
    <cellStyle name="Comma 2 3 5 2 2 4 3" xfId="5110" xr:uid="{D18164E8-F152-43B2-AB4B-8023EF6C7EBE}"/>
    <cellStyle name="Comma 2 3 5 2 2 4 3 2" xfId="12790" xr:uid="{A3D49776-A160-4192-A356-8C715D22CE3A}"/>
    <cellStyle name="Comma 2 3 5 2 2 4 3 2 2" xfId="28150" xr:uid="{A1F99E7D-7656-44E5-BDB4-CFB6B099DD6A}"/>
    <cellStyle name="Comma 2 3 5 2 2 4 3 3" xfId="20470" xr:uid="{F7104CFF-A075-4292-A299-1A7558D159EB}"/>
    <cellStyle name="Comma 2 3 5 2 2 4 4" xfId="8950" xr:uid="{1C9B5735-2644-4DDE-888C-DA0DC8FF5ACF}"/>
    <cellStyle name="Comma 2 3 5 2 2 4 4 2" xfId="24310" xr:uid="{F825AD41-2003-41FC-8677-24AC32E7DDA8}"/>
    <cellStyle name="Comma 2 3 5 2 2 4 5" xfId="16630" xr:uid="{2B50F90C-83ED-4416-A6ED-06FA033C3960}"/>
    <cellStyle name="Comma 2 3 5 2 2 5" xfId="2230" xr:uid="{6AE1AD51-96A1-4822-9688-6ED5ECEF9DE6}"/>
    <cellStyle name="Comma 2 3 5 2 2 5 2" xfId="6070" xr:uid="{B18AA23A-A427-41CD-B8CF-51DC46EC958F}"/>
    <cellStyle name="Comma 2 3 5 2 2 5 2 2" xfId="13750" xr:uid="{A4B21BF5-619A-4B43-8516-D72761DCCD5B}"/>
    <cellStyle name="Comma 2 3 5 2 2 5 2 2 2" xfId="29110" xr:uid="{CD35149B-FA50-4157-A731-D19BF416E4B5}"/>
    <cellStyle name="Comma 2 3 5 2 2 5 2 3" xfId="21430" xr:uid="{48CBC4CD-6677-4EA1-B9E9-5400A9B21D80}"/>
    <cellStyle name="Comma 2 3 5 2 2 5 3" xfId="9910" xr:uid="{6AD60C42-8420-4F0B-BC39-DF2E124E7063}"/>
    <cellStyle name="Comma 2 3 5 2 2 5 3 2" xfId="25270" xr:uid="{1CA75EDF-4D94-46A3-A418-0F6CF3DFA2C5}"/>
    <cellStyle name="Comma 2 3 5 2 2 5 4" xfId="17590" xr:uid="{4294CCB2-695F-4BDD-BB26-B67DF4D347DB}"/>
    <cellStyle name="Comma 2 3 5 2 2 6" xfId="4150" xr:uid="{E4910596-1958-4D74-9E50-E16377D71A28}"/>
    <cellStyle name="Comma 2 3 5 2 2 6 2" xfId="11830" xr:uid="{ADCF4768-11D8-486A-83AA-5560BEECFEED}"/>
    <cellStyle name="Comma 2 3 5 2 2 6 2 2" xfId="27190" xr:uid="{8EF167F0-FE1E-44A8-92C8-D5F1DC6BB2CE}"/>
    <cellStyle name="Comma 2 3 5 2 2 6 3" xfId="19510" xr:uid="{A124F9D6-10CF-45C9-8A5A-D5E07CC42FFE}"/>
    <cellStyle name="Comma 2 3 5 2 2 7" xfId="7990" xr:uid="{124FC468-465E-4BD3-929F-53F8D3A06CB1}"/>
    <cellStyle name="Comma 2 3 5 2 2 7 2" xfId="23350" xr:uid="{9F82B6F4-F191-4A44-9C5B-9D341CF62F62}"/>
    <cellStyle name="Comma 2 3 5 2 2 8" xfId="15670" xr:uid="{EBFDCB5C-3B73-4B2B-A0C1-35CB2224E34A}"/>
    <cellStyle name="Comma 2 3 5 2 3" xfId="430" xr:uid="{F03FE655-F40A-4AA3-84FE-E258E0CBE0F1}"/>
    <cellStyle name="Comma 2 3 5 2 3 2" xfId="910" xr:uid="{14A70B6A-9003-4745-AF7F-56E58D67EAFE}"/>
    <cellStyle name="Comma 2 3 5 2 3 2 2" xfId="1870" xr:uid="{38520DCF-FF06-4570-8C79-A381D92DBBA8}"/>
    <cellStyle name="Comma 2 3 5 2 3 2 2 2" xfId="3790" xr:uid="{09B17A54-A63A-4001-A229-0A64AD8089A8}"/>
    <cellStyle name="Comma 2 3 5 2 3 2 2 2 2" xfId="7630" xr:uid="{CF9D3345-6FD5-40B0-A197-8C3871A7F723}"/>
    <cellStyle name="Comma 2 3 5 2 3 2 2 2 2 2" xfId="15310" xr:uid="{6989EEDF-707A-4081-A614-10700DF2A567}"/>
    <cellStyle name="Comma 2 3 5 2 3 2 2 2 2 2 2" xfId="30670" xr:uid="{5D159568-0739-4A70-82A3-144C256E7C84}"/>
    <cellStyle name="Comma 2 3 5 2 3 2 2 2 2 3" xfId="22990" xr:uid="{3EF39887-4935-435F-B355-658F57A851A4}"/>
    <cellStyle name="Comma 2 3 5 2 3 2 2 2 3" xfId="11470" xr:uid="{2A694A2D-610F-42EE-9EC2-026E1B1A710B}"/>
    <cellStyle name="Comma 2 3 5 2 3 2 2 2 3 2" xfId="26830" xr:uid="{1CD88694-DABB-4F6C-9287-EA2721437F88}"/>
    <cellStyle name="Comma 2 3 5 2 3 2 2 2 4" xfId="19150" xr:uid="{5CF11B3D-CFB6-483F-8B5F-C3E256D4EBBF}"/>
    <cellStyle name="Comma 2 3 5 2 3 2 2 3" xfId="5710" xr:uid="{CE8C7446-49C3-4870-A97B-6BA4367BA6D4}"/>
    <cellStyle name="Comma 2 3 5 2 3 2 2 3 2" xfId="13390" xr:uid="{C9DC8FA1-5C27-44D4-A013-864F3114A304}"/>
    <cellStyle name="Comma 2 3 5 2 3 2 2 3 2 2" xfId="28750" xr:uid="{2D6C3EB9-82E7-47AB-9CF8-A551DE8E2251}"/>
    <cellStyle name="Comma 2 3 5 2 3 2 2 3 3" xfId="21070" xr:uid="{DE45485B-4574-414D-84BC-B3E61ECD2402}"/>
    <cellStyle name="Comma 2 3 5 2 3 2 2 4" xfId="9550" xr:uid="{360A2C4A-EF4E-4A11-A20E-FE55C40E0746}"/>
    <cellStyle name="Comma 2 3 5 2 3 2 2 4 2" xfId="24910" xr:uid="{1DDD6113-12C7-4943-8490-C6D485902BB7}"/>
    <cellStyle name="Comma 2 3 5 2 3 2 2 5" xfId="17230" xr:uid="{5F8F86AA-B7B2-4730-8156-91E87216357B}"/>
    <cellStyle name="Comma 2 3 5 2 3 2 3" xfId="2830" xr:uid="{F99D2F48-BFF9-4F23-88B4-8CA0272D742B}"/>
    <cellStyle name="Comma 2 3 5 2 3 2 3 2" xfId="6670" xr:uid="{A6283238-E0C7-43BD-830A-E27125E13A37}"/>
    <cellStyle name="Comma 2 3 5 2 3 2 3 2 2" xfId="14350" xr:uid="{71CE317E-855D-4748-A361-F2AB17215D58}"/>
    <cellStyle name="Comma 2 3 5 2 3 2 3 2 2 2" xfId="29710" xr:uid="{B5EA1210-2056-4DAD-BC33-D97F63B0C3B4}"/>
    <cellStyle name="Comma 2 3 5 2 3 2 3 2 3" xfId="22030" xr:uid="{7A57982D-B682-415F-A927-44947A77AB21}"/>
    <cellStyle name="Comma 2 3 5 2 3 2 3 3" xfId="10510" xr:uid="{5696E533-EFB8-4651-B6D3-409EB8CC6772}"/>
    <cellStyle name="Comma 2 3 5 2 3 2 3 3 2" xfId="25870" xr:uid="{2EB37679-6CA4-47BE-8157-998B4E3E03E8}"/>
    <cellStyle name="Comma 2 3 5 2 3 2 3 4" xfId="18190" xr:uid="{A59302AC-F4AA-4A83-B35F-21987C2C5703}"/>
    <cellStyle name="Comma 2 3 5 2 3 2 4" xfId="4750" xr:uid="{1F43D039-71FA-42F3-9382-B27A65406308}"/>
    <cellStyle name="Comma 2 3 5 2 3 2 4 2" xfId="12430" xr:uid="{8B43B6DC-E107-49C1-A51C-CE73F576DB47}"/>
    <cellStyle name="Comma 2 3 5 2 3 2 4 2 2" xfId="27790" xr:uid="{95731883-6EE7-46CA-AF31-B8BC00048F82}"/>
    <cellStyle name="Comma 2 3 5 2 3 2 4 3" xfId="20110" xr:uid="{D92E5203-417E-4702-A253-896AEC9BA3E2}"/>
    <cellStyle name="Comma 2 3 5 2 3 2 5" xfId="8590" xr:uid="{21A14A7B-DC6C-4600-8527-6020F9BA75C0}"/>
    <cellStyle name="Comma 2 3 5 2 3 2 5 2" xfId="23950" xr:uid="{084FB021-7DAB-47F9-8B90-A937ADA273D3}"/>
    <cellStyle name="Comma 2 3 5 2 3 2 6" xfId="16270" xr:uid="{CA613807-32A4-409F-BA5A-EDE7B826B5A4}"/>
    <cellStyle name="Comma 2 3 5 2 3 3" xfId="1390" xr:uid="{C09C937D-596B-448D-841D-2907DA18756C}"/>
    <cellStyle name="Comma 2 3 5 2 3 3 2" xfId="3310" xr:uid="{DE35DAC6-B820-4A29-B266-7CAE614AA6C5}"/>
    <cellStyle name="Comma 2 3 5 2 3 3 2 2" xfId="7150" xr:uid="{F48FD82A-5EF5-4C30-AE86-584795B5D8D0}"/>
    <cellStyle name="Comma 2 3 5 2 3 3 2 2 2" xfId="14830" xr:uid="{534EDD2C-34AB-4AA5-9ACD-6F088309FE0E}"/>
    <cellStyle name="Comma 2 3 5 2 3 3 2 2 2 2" xfId="30190" xr:uid="{1A9D2E4D-FBB1-473B-B146-9BD667CC5032}"/>
    <cellStyle name="Comma 2 3 5 2 3 3 2 2 3" xfId="22510" xr:uid="{BE51CF96-7327-4C2D-BE33-38A67C3CECFD}"/>
    <cellStyle name="Comma 2 3 5 2 3 3 2 3" xfId="10990" xr:uid="{4795D28E-D98E-4D9B-8A96-7638C2EE7923}"/>
    <cellStyle name="Comma 2 3 5 2 3 3 2 3 2" xfId="26350" xr:uid="{45D704BB-AA37-42CE-922A-9FDA4A27F81F}"/>
    <cellStyle name="Comma 2 3 5 2 3 3 2 4" xfId="18670" xr:uid="{EBCBE21E-C788-4F0E-B4DF-A0C60F598979}"/>
    <cellStyle name="Comma 2 3 5 2 3 3 3" xfId="5230" xr:uid="{54FBC247-6602-4334-97EF-F52EB4840291}"/>
    <cellStyle name="Comma 2 3 5 2 3 3 3 2" xfId="12910" xr:uid="{B539F7C0-B554-4C41-B853-27B0BA8A3327}"/>
    <cellStyle name="Comma 2 3 5 2 3 3 3 2 2" xfId="28270" xr:uid="{83BBB9F6-E018-4F92-B5CB-FB64DE26FE3A}"/>
    <cellStyle name="Comma 2 3 5 2 3 3 3 3" xfId="20590" xr:uid="{39B9BE52-5BB3-4126-93A7-92D66E9C4F5B}"/>
    <cellStyle name="Comma 2 3 5 2 3 3 4" xfId="9070" xr:uid="{B385D2A7-5387-4F10-B171-619D2AD843BB}"/>
    <cellStyle name="Comma 2 3 5 2 3 3 4 2" xfId="24430" xr:uid="{5B37AC03-8110-4BD3-B77D-A224B72904BF}"/>
    <cellStyle name="Comma 2 3 5 2 3 3 5" xfId="16750" xr:uid="{0D53A5B0-BDCC-4CE4-9E23-9001EF07EC87}"/>
    <cellStyle name="Comma 2 3 5 2 3 4" xfId="2350" xr:uid="{222C34BF-3CE8-4408-8363-C79AD418E92C}"/>
    <cellStyle name="Comma 2 3 5 2 3 4 2" xfId="6190" xr:uid="{83767307-A609-40CC-8B4B-54739E1ECE53}"/>
    <cellStyle name="Comma 2 3 5 2 3 4 2 2" xfId="13870" xr:uid="{E36845D2-3D26-4109-9B28-9246280A67AA}"/>
    <cellStyle name="Comma 2 3 5 2 3 4 2 2 2" xfId="29230" xr:uid="{E72262D7-4142-48AB-AF5F-E94CFF563D6C}"/>
    <cellStyle name="Comma 2 3 5 2 3 4 2 3" xfId="21550" xr:uid="{F426E484-4BA1-4C80-88DA-8B66F3130A68}"/>
    <cellStyle name="Comma 2 3 5 2 3 4 3" xfId="10030" xr:uid="{60F9EEB2-0D22-4182-A717-0F54E7451248}"/>
    <cellStyle name="Comma 2 3 5 2 3 4 3 2" xfId="25390" xr:uid="{587F0C4F-94F7-48B8-A43A-C22027903A47}"/>
    <cellStyle name="Comma 2 3 5 2 3 4 4" xfId="17710" xr:uid="{64F915EF-9064-46F5-A692-391112FF8CDC}"/>
    <cellStyle name="Comma 2 3 5 2 3 5" xfId="4270" xr:uid="{1517B2E3-3C26-4931-8BBE-CC7B0610D505}"/>
    <cellStyle name="Comma 2 3 5 2 3 5 2" xfId="11950" xr:uid="{AEC10AA7-07BF-4E31-A06B-455236A242C4}"/>
    <cellStyle name="Comma 2 3 5 2 3 5 2 2" xfId="27310" xr:uid="{F0B5940E-1304-42B2-9D8D-E87D069497E9}"/>
    <cellStyle name="Comma 2 3 5 2 3 5 3" xfId="19630" xr:uid="{A8F0B12E-9F61-45D2-99DE-DF1A88BEBE9D}"/>
    <cellStyle name="Comma 2 3 5 2 3 6" xfId="8110" xr:uid="{BEC5C249-5923-455C-89B0-37264C3E825F}"/>
    <cellStyle name="Comma 2 3 5 2 3 6 2" xfId="23470" xr:uid="{B479F75B-4952-4D8C-8390-B2049F60D50C}"/>
    <cellStyle name="Comma 2 3 5 2 3 7" xfId="15790" xr:uid="{45212B3A-36D8-4155-B626-A998EE5ADE7F}"/>
    <cellStyle name="Comma 2 3 5 2 4" xfId="670" xr:uid="{E35314F9-75A8-4FA5-9CE0-2F06B46C7371}"/>
    <cellStyle name="Comma 2 3 5 2 4 2" xfId="1630" xr:uid="{0C80311F-D911-461F-A5E4-B7FBFFDC3F00}"/>
    <cellStyle name="Comma 2 3 5 2 4 2 2" xfId="3550" xr:uid="{A13FA270-A883-4083-AC78-293E6FAEFA02}"/>
    <cellStyle name="Comma 2 3 5 2 4 2 2 2" xfId="7390" xr:uid="{DD208122-F773-4F35-B409-1801D4A1F455}"/>
    <cellStyle name="Comma 2 3 5 2 4 2 2 2 2" xfId="15070" xr:uid="{F2A9356D-2647-417E-B138-602CF0094F44}"/>
    <cellStyle name="Comma 2 3 5 2 4 2 2 2 2 2" xfId="30430" xr:uid="{DEC07CFD-74D7-48FB-BEAD-F2F45A741E92}"/>
    <cellStyle name="Comma 2 3 5 2 4 2 2 2 3" xfId="22750" xr:uid="{B70E5899-CECB-41A5-8011-C29AB959540C}"/>
    <cellStyle name="Comma 2 3 5 2 4 2 2 3" xfId="11230" xr:uid="{CC3FE1E6-AEDC-4787-AE9D-A072ED01824B}"/>
    <cellStyle name="Comma 2 3 5 2 4 2 2 3 2" xfId="26590" xr:uid="{C281DC02-0556-417E-93F3-04928D51FB9A}"/>
    <cellStyle name="Comma 2 3 5 2 4 2 2 4" xfId="18910" xr:uid="{510B54A2-DCF3-4BB2-B6FA-5462A705B130}"/>
    <cellStyle name="Comma 2 3 5 2 4 2 3" xfId="5470" xr:uid="{17DA20E3-B21C-4F48-9864-632B0C1D82DB}"/>
    <cellStyle name="Comma 2 3 5 2 4 2 3 2" xfId="13150" xr:uid="{81F4F391-418A-4EC4-B180-910C1FE7FC77}"/>
    <cellStyle name="Comma 2 3 5 2 4 2 3 2 2" xfId="28510" xr:uid="{207FF670-CC60-43EB-9926-317CBF9752C1}"/>
    <cellStyle name="Comma 2 3 5 2 4 2 3 3" xfId="20830" xr:uid="{E6DB74C5-EB23-4A23-B22A-9AD2CE4FB3F8}"/>
    <cellStyle name="Comma 2 3 5 2 4 2 4" xfId="9310" xr:uid="{315DA037-AED1-4E7C-B3DE-FE86BC98A7B9}"/>
    <cellStyle name="Comma 2 3 5 2 4 2 4 2" xfId="24670" xr:uid="{2C3D7FD3-A390-4550-8C15-B0B504E6C4B8}"/>
    <cellStyle name="Comma 2 3 5 2 4 2 5" xfId="16990" xr:uid="{7544C12C-5032-4E9F-9725-A41F20C374B5}"/>
    <cellStyle name="Comma 2 3 5 2 4 3" xfId="2590" xr:uid="{F57093E3-4432-430C-BF2C-2A62026A2859}"/>
    <cellStyle name="Comma 2 3 5 2 4 3 2" xfId="6430" xr:uid="{D2BFEC6B-47A8-4C77-A457-AE50DC1AE9F4}"/>
    <cellStyle name="Comma 2 3 5 2 4 3 2 2" xfId="14110" xr:uid="{E0CD5EB1-D1BF-4B40-AF43-3C25568B958A}"/>
    <cellStyle name="Comma 2 3 5 2 4 3 2 2 2" xfId="29470" xr:uid="{A2EDD846-E7F0-44F0-BC1D-FCA2A9829581}"/>
    <cellStyle name="Comma 2 3 5 2 4 3 2 3" xfId="21790" xr:uid="{96E23A49-103B-410B-8268-77CC7B1A793C}"/>
    <cellStyle name="Comma 2 3 5 2 4 3 3" xfId="10270" xr:uid="{FC962033-FF66-4CFA-B10A-0FDE5BB281E1}"/>
    <cellStyle name="Comma 2 3 5 2 4 3 3 2" xfId="25630" xr:uid="{2EF18CA3-B2D1-424F-9760-A98DFA291C36}"/>
    <cellStyle name="Comma 2 3 5 2 4 3 4" xfId="17950" xr:uid="{F6535924-189B-41A7-AD6E-9FB68FAAE3F3}"/>
    <cellStyle name="Comma 2 3 5 2 4 4" xfId="4510" xr:uid="{D0A8FC25-BB18-4439-AC0C-5CCB4E5E2ACE}"/>
    <cellStyle name="Comma 2 3 5 2 4 4 2" xfId="12190" xr:uid="{C81100E6-5CC4-482C-8DBF-CC5CC5DC6DA9}"/>
    <cellStyle name="Comma 2 3 5 2 4 4 2 2" xfId="27550" xr:uid="{BA473D16-4D47-438A-8106-3F29D8D4C5C8}"/>
    <cellStyle name="Comma 2 3 5 2 4 4 3" xfId="19870" xr:uid="{48AB2FA2-7843-4EC8-B673-75C1A6AD43FD}"/>
    <cellStyle name="Comma 2 3 5 2 4 5" xfId="8350" xr:uid="{1DFFFE7F-C390-4658-8151-58A572810DD3}"/>
    <cellStyle name="Comma 2 3 5 2 4 5 2" xfId="23710" xr:uid="{9B3D645D-8123-48AE-988D-07A490813A93}"/>
    <cellStyle name="Comma 2 3 5 2 4 6" xfId="16030" xr:uid="{495D6123-5B50-4934-963C-8FA771F29E78}"/>
    <cellStyle name="Comma 2 3 5 2 5" xfId="1150" xr:uid="{25AA7D5E-D2C0-41D0-A325-D9F7C0DC9B5D}"/>
    <cellStyle name="Comma 2 3 5 2 5 2" xfId="3070" xr:uid="{60967938-F19F-4C5B-A911-352942AC42C1}"/>
    <cellStyle name="Comma 2 3 5 2 5 2 2" xfId="6910" xr:uid="{4CC509E5-D542-4329-AEA1-66605F145B35}"/>
    <cellStyle name="Comma 2 3 5 2 5 2 2 2" xfId="14590" xr:uid="{FD84D94B-B955-4AD8-BD3D-C4E5253B2B69}"/>
    <cellStyle name="Comma 2 3 5 2 5 2 2 2 2" xfId="29950" xr:uid="{5AE83DAA-C0E0-486F-8180-3E37E130B4B8}"/>
    <cellStyle name="Comma 2 3 5 2 5 2 2 3" xfId="22270" xr:uid="{407BF91D-3C5F-4FC6-9568-A29470FF5D75}"/>
    <cellStyle name="Comma 2 3 5 2 5 2 3" xfId="10750" xr:uid="{E308F017-2931-4561-AC05-23835D9D06BD}"/>
    <cellStyle name="Comma 2 3 5 2 5 2 3 2" xfId="26110" xr:uid="{CC6B61B2-5DB4-4ECB-99F6-E186470C5416}"/>
    <cellStyle name="Comma 2 3 5 2 5 2 4" xfId="18430" xr:uid="{C9CE225E-00C0-488F-A776-9C74E84C15D0}"/>
    <cellStyle name="Comma 2 3 5 2 5 3" xfId="4990" xr:uid="{DF122815-98EC-4F70-B915-71CFA215B9BE}"/>
    <cellStyle name="Comma 2 3 5 2 5 3 2" xfId="12670" xr:uid="{3EA9157E-EE42-4856-9991-6B4FA1D59500}"/>
    <cellStyle name="Comma 2 3 5 2 5 3 2 2" xfId="28030" xr:uid="{CC28FEDF-B70A-41DA-BF98-8C4936391F7C}"/>
    <cellStyle name="Comma 2 3 5 2 5 3 3" xfId="20350" xr:uid="{E03D9E0A-923C-419B-96E5-A2047031CA57}"/>
    <cellStyle name="Comma 2 3 5 2 5 4" xfId="8830" xr:uid="{CC8F6538-FCDF-47F5-9A82-2E22FE0835E4}"/>
    <cellStyle name="Comma 2 3 5 2 5 4 2" xfId="24190" xr:uid="{43F4E418-2CED-4D85-AE30-42EF65952696}"/>
    <cellStyle name="Comma 2 3 5 2 5 5" xfId="16510" xr:uid="{A35BA808-3D8C-45D7-AF25-4EEF35CC77A8}"/>
    <cellStyle name="Comma 2 3 5 2 6" xfId="2110" xr:uid="{4486198F-C6B0-46D9-B163-C4FA538911A7}"/>
    <cellStyle name="Comma 2 3 5 2 6 2" xfId="5950" xr:uid="{5452C3C0-4524-445D-B6D3-B7C304A9D418}"/>
    <cellStyle name="Comma 2 3 5 2 6 2 2" xfId="13630" xr:uid="{0387C82C-DCB3-429A-8A18-162EAB46430D}"/>
    <cellStyle name="Comma 2 3 5 2 6 2 2 2" xfId="28990" xr:uid="{C5113754-05BF-445F-AA71-F6F8A09CD06B}"/>
    <cellStyle name="Comma 2 3 5 2 6 2 3" xfId="21310" xr:uid="{E6E8C82F-A5EA-4691-A247-855BD456B19F}"/>
    <cellStyle name="Comma 2 3 5 2 6 3" xfId="9790" xr:uid="{DD0D98B2-0B49-443A-B95F-C4A1B4D8905F}"/>
    <cellStyle name="Comma 2 3 5 2 6 3 2" xfId="25150" xr:uid="{A09D543A-FC61-445A-9677-EC3343F4FD58}"/>
    <cellStyle name="Comma 2 3 5 2 6 4" xfId="17470" xr:uid="{DF9E6FEE-14CA-41E6-BAAA-A3EDF4C9D206}"/>
    <cellStyle name="Comma 2 3 5 2 7" xfId="4030" xr:uid="{79E0BC9C-25C9-4C81-8DB2-E9D2EE0405FE}"/>
    <cellStyle name="Comma 2 3 5 2 7 2" xfId="11710" xr:uid="{BDDEF73E-EF8B-41E1-BE55-AC6D8EB14AA5}"/>
    <cellStyle name="Comma 2 3 5 2 7 2 2" xfId="27070" xr:uid="{75882D2B-59FF-4056-B64B-43E293025581}"/>
    <cellStyle name="Comma 2 3 5 2 7 3" xfId="19390" xr:uid="{6C2027CE-38F5-4E43-B497-F6361FCDC2A2}"/>
    <cellStyle name="Comma 2 3 5 2 8" xfId="7870" xr:uid="{EE9C1F39-AD75-4796-9A08-E8C156656730}"/>
    <cellStyle name="Comma 2 3 5 2 8 2" xfId="23230" xr:uid="{BEAFD026-D7B7-42B3-8C61-5167F2A7B9A5}"/>
    <cellStyle name="Comma 2 3 5 2 9" xfId="15550" xr:uid="{313DE99F-9D65-40FD-922F-094BA783116E}"/>
    <cellStyle name="Comma 2 3 5 3" xfId="250" xr:uid="{A2A692F7-144A-451D-8548-135391264A3A}"/>
    <cellStyle name="Comma 2 3 5 3 2" xfId="490" xr:uid="{94B59DF9-3876-4E80-864A-736349EEB208}"/>
    <cellStyle name="Comma 2 3 5 3 2 2" xfId="970" xr:uid="{062C26F1-A135-4920-94C8-BB359EB42358}"/>
    <cellStyle name="Comma 2 3 5 3 2 2 2" xfId="1930" xr:uid="{F7B3CFDC-D0A0-4740-965A-F57E71C43395}"/>
    <cellStyle name="Comma 2 3 5 3 2 2 2 2" xfId="3850" xr:uid="{5AB5DC2B-27A0-4BE6-8005-9E5D5DAFC05C}"/>
    <cellStyle name="Comma 2 3 5 3 2 2 2 2 2" xfId="7690" xr:uid="{36B68C4B-8EA5-4C3D-BE06-F51C8C8F2E4A}"/>
    <cellStyle name="Comma 2 3 5 3 2 2 2 2 2 2" xfId="15370" xr:uid="{E0C53403-5403-42F9-9C23-B8DD609902C0}"/>
    <cellStyle name="Comma 2 3 5 3 2 2 2 2 2 2 2" xfId="30730" xr:uid="{AFB35FCE-29EE-4D55-B2D7-6A96851DC039}"/>
    <cellStyle name="Comma 2 3 5 3 2 2 2 2 2 3" xfId="23050" xr:uid="{481E2D83-6148-462E-A886-494F62D5E974}"/>
    <cellStyle name="Comma 2 3 5 3 2 2 2 2 3" xfId="11530" xr:uid="{DF5C86B9-9455-49FA-A134-8C7BFE88F129}"/>
    <cellStyle name="Comma 2 3 5 3 2 2 2 2 3 2" xfId="26890" xr:uid="{A98E819C-AA06-4640-8382-F3D21741E4D2}"/>
    <cellStyle name="Comma 2 3 5 3 2 2 2 2 4" xfId="19210" xr:uid="{845B7372-B6D2-4B83-8171-325B9BBCABCC}"/>
    <cellStyle name="Comma 2 3 5 3 2 2 2 3" xfId="5770" xr:uid="{E654EB8C-B8F1-47FF-AE9B-3CE511B51C6B}"/>
    <cellStyle name="Comma 2 3 5 3 2 2 2 3 2" xfId="13450" xr:uid="{43FEAE69-EAD0-4E86-BE5E-3C7ACA0A9C64}"/>
    <cellStyle name="Comma 2 3 5 3 2 2 2 3 2 2" xfId="28810" xr:uid="{F5CD0595-AB42-4B6B-B1E6-B5569412AD2B}"/>
    <cellStyle name="Comma 2 3 5 3 2 2 2 3 3" xfId="21130" xr:uid="{3EFEB74F-55F0-49D1-8D11-90FEF8C72E1B}"/>
    <cellStyle name="Comma 2 3 5 3 2 2 2 4" xfId="9610" xr:uid="{54895909-122D-4EBC-A8F6-3D1FE3FE4A1D}"/>
    <cellStyle name="Comma 2 3 5 3 2 2 2 4 2" xfId="24970" xr:uid="{5790343C-C099-4904-806F-F13A82CD7A6E}"/>
    <cellStyle name="Comma 2 3 5 3 2 2 2 5" xfId="17290" xr:uid="{2340C315-85A8-4A75-8C7D-417E81674CDC}"/>
    <cellStyle name="Comma 2 3 5 3 2 2 3" xfId="2890" xr:uid="{8EBBA352-A894-45C7-9043-9C200E94776B}"/>
    <cellStyle name="Comma 2 3 5 3 2 2 3 2" xfId="6730" xr:uid="{B7810020-0E1C-4414-B5BF-403ECA644E1B}"/>
    <cellStyle name="Comma 2 3 5 3 2 2 3 2 2" xfId="14410" xr:uid="{9FDA6EC0-0898-443A-ADBA-DE42BAE7463D}"/>
    <cellStyle name="Comma 2 3 5 3 2 2 3 2 2 2" xfId="29770" xr:uid="{21C72381-D94D-4984-84C2-20C662EA7974}"/>
    <cellStyle name="Comma 2 3 5 3 2 2 3 2 3" xfId="22090" xr:uid="{629EB566-D4F4-40CB-AE9C-4C39D2D8980D}"/>
    <cellStyle name="Comma 2 3 5 3 2 2 3 3" xfId="10570" xr:uid="{2953533A-7BCB-4960-9F3C-754F46482D0C}"/>
    <cellStyle name="Comma 2 3 5 3 2 2 3 3 2" xfId="25930" xr:uid="{F4B4894A-8DE8-46A3-8EB2-81CF13DAEA34}"/>
    <cellStyle name="Comma 2 3 5 3 2 2 3 4" xfId="18250" xr:uid="{ECC8DF3C-09E3-4D60-85DA-F5F3A09A5385}"/>
    <cellStyle name="Comma 2 3 5 3 2 2 4" xfId="4810" xr:uid="{43A7E166-7543-45E5-91E9-1331FFCB5E5D}"/>
    <cellStyle name="Comma 2 3 5 3 2 2 4 2" xfId="12490" xr:uid="{76D2AC51-8AD5-4B7A-9EB0-1E6E5F5B8730}"/>
    <cellStyle name="Comma 2 3 5 3 2 2 4 2 2" xfId="27850" xr:uid="{864CCF69-E0EB-4DC4-8FFC-08DE70A373D0}"/>
    <cellStyle name="Comma 2 3 5 3 2 2 4 3" xfId="20170" xr:uid="{1E5C0823-68D5-402B-B34D-7C8136DEDE73}"/>
    <cellStyle name="Comma 2 3 5 3 2 2 5" xfId="8650" xr:uid="{F3A79FB7-F0CD-40CB-9AB7-4B9258D4A7C6}"/>
    <cellStyle name="Comma 2 3 5 3 2 2 5 2" xfId="24010" xr:uid="{4F3C8BD7-6A31-44F0-B425-B4DACBAFE3C4}"/>
    <cellStyle name="Comma 2 3 5 3 2 2 6" xfId="16330" xr:uid="{3066645E-5D1F-478E-BB61-284099C5F3CD}"/>
    <cellStyle name="Comma 2 3 5 3 2 3" xfId="1450" xr:uid="{C7F297A8-4F3F-49E1-AE8B-3E2E826EB296}"/>
    <cellStyle name="Comma 2 3 5 3 2 3 2" xfId="3370" xr:uid="{D695162E-A4E7-43ED-9CBB-89AC2C3D6070}"/>
    <cellStyle name="Comma 2 3 5 3 2 3 2 2" xfId="7210" xr:uid="{BF443F14-C68E-4BF8-BC32-155E7F519E55}"/>
    <cellStyle name="Comma 2 3 5 3 2 3 2 2 2" xfId="14890" xr:uid="{61369A35-3348-4E04-8C8C-5B8377343F07}"/>
    <cellStyle name="Comma 2 3 5 3 2 3 2 2 2 2" xfId="30250" xr:uid="{21AA79AD-2E10-43B8-83D8-FDA29A0D1706}"/>
    <cellStyle name="Comma 2 3 5 3 2 3 2 2 3" xfId="22570" xr:uid="{03C1DBF6-E4AC-4AA8-B440-60834CC32B69}"/>
    <cellStyle name="Comma 2 3 5 3 2 3 2 3" xfId="11050" xr:uid="{7D319A27-CFBE-424A-9CED-EFC1B833B22F}"/>
    <cellStyle name="Comma 2 3 5 3 2 3 2 3 2" xfId="26410" xr:uid="{E40BC352-90B9-4E0A-818F-CC53AF76A6B7}"/>
    <cellStyle name="Comma 2 3 5 3 2 3 2 4" xfId="18730" xr:uid="{8888B390-B06B-403D-8FDC-F1BBB2AE7407}"/>
    <cellStyle name="Comma 2 3 5 3 2 3 3" xfId="5290" xr:uid="{66C27CF0-A73F-4D24-82CC-FE81DE0EC439}"/>
    <cellStyle name="Comma 2 3 5 3 2 3 3 2" xfId="12970" xr:uid="{5A3CED99-8F37-4AA8-8AD7-FD2C057A0CDC}"/>
    <cellStyle name="Comma 2 3 5 3 2 3 3 2 2" xfId="28330" xr:uid="{10DA0AF1-67BB-462A-8BCE-F5267D9D9E34}"/>
    <cellStyle name="Comma 2 3 5 3 2 3 3 3" xfId="20650" xr:uid="{B5D6F6DC-E1BD-4AA5-AFAF-6DF2B5DDCD6C}"/>
    <cellStyle name="Comma 2 3 5 3 2 3 4" xfId="9130" xr:uid="{5142AEDC-2B43-41CA-895C-41FEF089A32B}"/>
    <cellStyle name="Comma 2 3 5 3 2 3 4 2" xfId="24490" xr:uid="{FFD1C5E9-1554-4A27-9AD8-6009F30B6C34}"/>
    <cellStyle name="Comma 2 3 5 3 2 3 5" xfId="16810" xr:uid="{FC7F5199-6A1A-49B4-91CA-E9EA397FEA69}"/>
    <cellStyle name="Comma 2 3 5 3 2 4" xfId="2410" xr:uid="{77319E6F-473A-41B6-A076-3841A490F6C3}"/>
    <cellStyle name="Comma 2 3 5 3 2 4 2" xfId="6250" xr:uid="{BD9B0CC9-E061-4091-A30D-D62BD07970E2}"/>
    <cellStyle name="Comma 2 3 5 3 2 4 2 2" xfId="13930" xr:uid="{26B65808-079E-4D41-837A-4AD40001094F}"/>
    <cellStyle name="Comma 2 3 5 3 2 4 2 2 2" xfId="29290" xr:uid="{DDBEFFA9-1BF1-437D-8C72-17635AFD201A}"/>
    <cellStyle name="Comma 2 3 5 3 2 4 2 3" xfId="21610" xr:uid="{7B52618D-C0D3-40AE-ACC6-5EF9C9DBA7CE}"/>
    <cellStyle name="Comma 2 3 5 3 2 4 3" xfId="10090" xr:uid="{72BFF368-490B-4BA6-A4EF-3D54C8CE2F55}"/>
    <cellStyle name="Comma 2 3 5 3 2 4 3 2" xfId="25450" xr:uid="{3D0F1DF8-7A6F-4EB3-A6E1-94CCA75D8EEC}"/>
    <cellStyle name="Comma 2 3 5 3 2 4 4" xfId="17770" xr:uid="{B1632DA4-1FE8-43D2-A414-F9A055431DE0}"/>
    <cellStyle name="Comma 2 3 5 3 2 5" xfId="4330" xr:uid="{692F2783-A640-4B32-B5F0-10123F3E7DA3}"/>
    <cellStyle name="Comma 2 3 5 3 2 5 2" xfId="12010" xr:uid="{4C5BB64D-82EA-4169-9392-0A4BA4F4611A}"/>
    <cellStyle name="Comma 2 3 5 3 2 5 2 2" xfId="27370" xr:uid="{8B19189F-8909-4B5E-9B48-D48AF64CE858}"/>
    <cellStyle name="Comma 2 3 5 3 2 5 3" xfId="19690" xr:uid="{C4858484-0135-4901-9E2E-A9EF183A9FAE}"/>
    <cellStyle name="Comma 2 3 5 3 2 6" xfId="8170" xr:uid="{6EC99E90-881A-4327-A2F6-C68F9310E9A3}"/>
    <cellStyle name="Comma 2 3 5 3 2 6 2" xfId="23530" xr:uid="{E2036D60-3BDB-4E0D-A132-F04668C5E853}"/>
    <cellStyle name="Comma 2 3 5 3 2 7" xfId="15850" xr:uid="{D6E54945-8201-474E-87BC-5745F3C575AB}"/>
    <cellStyle name="Comma 2 3 5 3 3" xfId="730" xr:uid="{7F13CBC6-71EB-4C0F-98E1-5E437F610290}"/>
    <cellStyle name="Comma 2 3 5 3 3 2" xfId="1690" xr:uid="{D5E0C0B9-BD7C-4E69-8CD7-8AE47BFAAE53}"/>
    <cellStyle name="Comma 2 3 5 3 3 2 2" xfId="3610" xr:uid="{78BE291E-5422-425A-8561-C1D41483478C}"/>
    <cellStyle name="Comma 2 3 5 3 3 2 2 2" xfId="7450" xr:uid="{D72285AF-A5E2-4652-B804-AC202752AD63}"/>
    <cellStyle name="Comma 2 3 5 3 3 2 2 2 2" xfId="15130" xr:uid="{75D49C9A-667D-4602-9D47-2011C4686CC5}"/>
    <cellStyle name="Comma 2 3 5 3 3 2 2 2 2 2" xfId="30490" xr:uid="{F5993BD9-56EF-40F8-A53C-FBF7FD3BBFE4}"/>
    <cellStyle name="Comma 2 3 5 3 3 2 2 2 3" xfId="22810" xr:uid="{0E9CD501-792E-493E-AC92-7AA525A25788}"/>
    <cellStyle name="Comma 2 3 5 3 3 2 2 3" xfId="11290" xr:uid="{B32E018D-706D-4981-ABBD-2F806BE75AFC}"/>
    <cellStyle name="Comma 2 3 5 3 3 2 2 3 2" xfId="26650" xr:uid="{28E2A63F-3E15-4A70-9FA2-C93E00A22344}"/>
    <cellStyle name="Comma 2 3 5 3 3 2 2 4" xfId="18970" xr:uid="{3FEF15CC-CF88-4E13-8792-B0575D5DA5A8}"/>
    <cellStyle name="Comma 2 3 5 3 3 2 3" xfId="5530" xr:uid="{A7F28CC5-4D73-40B2-9574-C86D0A200D04}"/>
    <cellStyle name="Comma 2 3 5 3 3 2 3 2" xfId="13210" xr:uid="{54D72D73-3BA3-49F2-A836-706E8D2D1548}"/>
    <cellStyle name="Comma 2 3 5 3 3 2 3 2 2" xfId="28570" xr:uid="{2466DA3F-EB0B-4413-B860-3AB6F80CC7B8}"/>
    <cellStyle name="Comma 2 3 5 3 3 2 3 3" xfId="20890" xr:uid="{7282FFC5-E6A0-4A25-A640-91A619C5E23C}"/>
    <cellStyle name="Comma 2 3 5 3 3 2 4" xfId="9370" xr:uid="{E9B9B21D-3D69-43ED-9057-4742A8459890}"/>
    <cellStyle name="Comma 2 3 5 3 3 2 4 2" xfId="24730" xr:uid="{EDBF6571-CC90-488F-8660-64FF9A54D0F0}"/>
    <cellStyle name="Comma 2 3 5 3 3 2 5" xfId="17050" xr:uid="{B3CCDC1D-08B1-460F-8776-4372B01D2237}"/>
    <cellStyle name="Comma 2 3 5 3 3 3" xfId="2650" xr:uid="{76967396-E772-4A94-A296-B9306D5B3E4C}"/>
    <cellStyle name="Comma 2 3 5 3 3 3 2" xfId="6490" xr:uid="{CC9505E2-86C6-4148-8BF1-622785C12214}"/>
    <cellStyle name="Comma 2 3 5 3 3 3 2 2" xfId="14170" xr:uid="{92BBC8D1-12FD-4E86-BE28-193CBFB98B29}"/>
    <cellStyle name="Comma 2 3 5 3 3 3 2 2 2" xfId="29530" xr:uid="{AC804F46-C019-4B12-A05B-7F46080DB1BC}"/>
    <cellStyle name="Comma 2 3 5 3 3 3 2 3" xfId="21850" xr:uid="{7133D474-405C-4D75-B316-EC1FC1C6FF8C}"/>
    <cellStyle name="Comma 2 3 5 3 3 3 3" xfId="10330" xr:uid="{29A0AC14-6217-4120-9A20-835754AE192B}"/>
    <cellStyle name="Comma 2 3 5 3 3 3 3 2" xfId="25690" xr:uid="{0EBEF86E-6661-4B5C-ACDF-186EC176259A}"/>
    <cellStyle name="Comma 2 3 5 3 3 3 4" xfId="18010" xr:uid="{DA726C11-F729-432C-8156-6CED420385F4}"/>
    <cellStyle name="Comma 2 3 5 3 3 4" xfId="4570" xr:uid="{417CDCFE-FE62-47E0-B4B7-A8B93956C597}"/>
    <cellStyle name="Comma 2 3 5 3 3 4 2" xfId="12250" xr:uid="{60B3B700-5F94-4237-8396-7436F00175A2}"/>
    <cellStyle name="Comma 2 3 5 3 3 4 2 2" xfId="27610" xr:uid="{2446AB1B-2C33-4BFD-8A05-2AB19A369E36}"/>
    <cellStyle name="Comma 2 3 5 3 3 4 3" xfId="19930" xr:uid="{338989DB-15EA-4875-BF09-BC2B1F5650A8}"/>
    <cellStyle name="Comma 2 3 5 3 3 5" xfId="8410" xr:uid="{49D6CF81-CCB1-4F1D-B233-DF06C89CBE83}"/>
    <cellStyle name="Comma 2 3 5 3 3 5 2" xfId="23770" xr:uid="{C0456E5F-50F8-4B42-9A67-7F43A98B201D}"/>
    <cellStyle name="Comma 2 3 5 3 3 6" xfId="16090" xr:uid="{02205475-6214-4AF6-93E4-A1A4D9DDBF6A}"/>
    <cellStyle name="Comma 2 3 5 3 4" xfId="1210" xr:uid="{3A283374-D978-402C-A307-E5899408B61D}"/>
    <cellStyle name="Comma 2 3 5 3 4 2" xfId="3130" xr:uid="{95AD18D6-8352-4CC9-9F5F-7A3380471915}"/>
    <cellStyle name="Comma 2 3 5 3 4 2 2" xfId="6970" xr:uid="{F6A89C40-C077-476D-A377-AA8BF29D8098}"/>
    <cellStyle name="Comma 2 3 5 3 4 2 2 2" xfId="14650" xr:uid="{99F2BFFD-3FE2-452A-8AEC-F70998D6AD07}"/>
    <cellStyle name="Comma 2 3 5 3 4 2 2 2 2" xfId="30010" xr:uid="{A4A7DB71-1CB6-4397-B95F-60D7382312A4}"/>
    <cellStyle name="Comma 2 3 5 3 4 2 2 3" xfId="22330" xr:uid="{E4332D8E-FE28-46B8-813F-CE933EFC4719}"/>
    <cellStyle name="Comma 2 3 5 3 4 2 3" xfId="10810" xr:uid="{CE99E247-2711-4A77-B7A6-EAF7ABFEB4B5}"/>
    <cellStyle name="Comma 2 3 5 3 4 2 3 2" xfId="26170" xr:uid="{022306C7-8099-46B8-9A02-D51881E86F84}"/>
    <cellStyle name="Comma 2 3 5 3 4 2 4" xfId="18490" xr:uid="{2A5FD3BE-28FF-4D85-94DC-13911BB5A0F3}"/>
    <cellStyle name="Comma 2 3 5 3 4 3" xfId="5050" xr:uid="{16EACB4C-DF7F-44A3-9F0F-ABE17A998803}"/>
    <cellStyle name="Comma 2 3 5 3 4 3 2" xfId="12730" xr:uid="{E0E8F454-B439-43DE-9F34-1774958F00CC}"/>
    <cellStyle name="Comma 2 3 5 3 4 3 2 2" xfId="28090" xr:uid="{05C7AFCC-E8BC-438A-9B83-B530ACF5C940}"/>
    <cellStyle name="Comma 2 3 5 3 4 3 3" xfId="20410" xr:uid="{E6AD225E-5AFA-44F7-8870-62A8F0804077}"/>
    <cellStyle name="Comma 2 3 5 3 4 4" xfId="8890" xr:uid="{035F14C0-83EC-46CF-AFC6-0B583CA5E9C6}"/>
    <cellStyle name="Comma 2 3 5 3 4 4 2" xfId="24250" xr:uid="{FE116CF4-62B4-4CF2-90B3-D81C426A47A2}"/>
    <cellStyle name="Comma 2 3 5 3 4 5" xfId="16570" xr:uid="{9F14BE40-F9E0-4282-BC39-5F774F2B46F8}"/>
    <cellStyle name="Comma 2 3 5 3 5" xfId="2170" xr:uid="{3DF08A45-2F10-44C8-A63A-389F6CA50083}"/>
    <cellStyle name="Comma 2 3 5 3 5 2" xfId="6010" xr:uid="{2A5EFF1A-DF30-4081-A64E-D297FE1B38FF}"/>
    <cellStyle name="Comma 2 3 5 3 5 2 2" xfId="13690" xr:uid="{824AE59C-DB57-43AA-934E-D8F6C191CFA1}"/>
    <cellStyle name="Comma 2 3 5 3 5 2 2 2" xfId="29050" xr:uid="{EB3EDE92-F90F-4E86-A689-E8F819994FB4}"/>
    <cellStyle name="Comma 2 3 5 3 5 2 3" xfId="21370" xr:uid="{A11338DC-B142-4667-81E1-A8ECAB45182F}"/>
    <cellStyle name="Comma 2 3 5 3 5 3" xfId="9850" xr:uid="{55275B6E-A4D8-4A1F-851C-A68E7BE63986}"/>
    <cellStyle name="Comma 2 3 5 3 5 3 2" xfId="25210" xr:uid="{035F110C-EE0D-4660-8D43-38EDC5B5E5E8}"/>
    <cellStyle name="Comma 2 3 5 3 5 4" xfId="17530" xr:uid="{F1E95ED3-361D-4EE1-80DE-6F14315AEE69}"/>
    <cellStyle name="Comma 2 3 5 3 6" xfId="4090" xr:uid="{8C953C3A-E3FE-4365-B12F-6807EB55A09F}"/>
    <cellStyle name="Comma 2 3 5 3 6 2" xfId="11770" xr:uid="{ABA1A7C2-4D59-421A-94BB-C2E2ADA2B981}"/>
    <cellStyle name="Comma 2 3 5 3 6 2 2" xfId="27130" xr:uid="{65CC359E-E78D-4DC4-B5A3-FDB96BADCF95}"/>
    <cellStyle name="Comma 2 3 5 3 6 3" xfId="19450" xr:uid="{38DC5213-BB3E-4D40-921C-9063FDE5546C}"/>
    <cellStyle name="Comma 2 3 5 3 7" xfId="7930" xr:uid="{371A11DB-D073-4AEB-8402-5EA7A43FF3D8}"/>
    <cellStyle name="Comma 2 3 5 3 7 2" xfId="23290" xr:uid="{8A0F533E-03D5-4310-89B5-04AAE2F7DD8C}"/>
    <cellStyle name="Comma 2 3 5 3 8" xfId="15610" xr:uid="{399BC9B3-EB1A-4B33-AB09-91D97D6F0D46}"/>
    <cellStyle name="Comma 2 3 5 4" xfId="370" xr:uid="{D3CAE018-F2B3-4E57-A5DF-7E063421149E}"/>
    <cellStyle name="Comma 2 3 5 4 2" xfId="850" xr:uid="{870E8178-2BCF-4F2D-94DE-BCBAF01B8A02}"/>
    <cellStyle name="Comma 2 3 5 4 2 2" xfId="1810" xr:uid="{C7C7610A-BEDE-4E68-8E9A-07CC1C98F8B1}"/>
    <cellStyle name="Comma 2 3 5 4 2 2 2" xfId="3730" xr:uid="{D8DE287C-B501-4EDD-ACB5-FF8B5D9F137F}"/>
    <cellStyle name="Comma 2 3 5 4 2 2 2 2" xfId="7570" xr:uid="{95DA844D-54F7-45F3-813B-9C132070F1E2}"/>
    <cellStyle name="Comma 2 3 5 4 2 2 2 2 2" xfId="15250" xr:uid="{C11C3EAC-021A-4DEB-B34E-369019C3FFDA}"/>
    <cellStyle name="Comma 2 3 5 4 2 2 2 2 2 2" xfId="30610" xr:uid="{F2345CE3-C22E-4CC0-886E-3D7383800B5E}"/>
    <cellStyle name="Comma 2 3 5 4 2 2 2 2 3" xfId="22930" xr:uid="{52B9919A-3E26-4224-877D-B236BFEE6AEB}"/>
    <cellStyle name="Comma 2 3 5 4 2 2 2 3" xfId="11410" xr:uid="{37E4A881-776F-4075-B7E3-3BA1A816859F}"/>
    <cellStyle name="Comma 2 3 5 4 2 2 2 3 2" xfId="26770" xr:uid="{F529C86A-48ED-4694-90D3-7C358C144D0B}"/>
    <cellStyle name="Comma 2 3 5 4 2 2 2 4" xfId="19090" xr:uid="{E7C1DC24-D66D-42FD-BD6F-0AF2F69B8360}"/>
    <cellStyle name="Comma 2 3 5 4 2 2 3" xfId="5650" xr:uid="{4F7EF94A-7F56-4212-B089-D26895F5D7DF}"/>
    <cellStyle name="Comma 2 3 5 4 2 2 3 2" xfId="13330" xr:uid="{EFBE4DF6-58F4-4CE4-802F-441FA65C5A04}"/>
    <cellStyle name="Comma 2 3 5 4 2 2 3 2 2" xfId="28690" xr:uid="{88EDFDA7-5AB6-4A4F-8AE2-09313DD91613}"/>
    <cellStyle name="Comma 2 3 5 4 2 2 3 3" xfId="21010" xr:uid="{40EC79B5-22E7-4D63-AC31-6E73E4F0CD17}"/>
    <cellStyle name="Comma 2 3 5 4 2 2 4" xfId="9490" xr:uid="{A61DC6A1-7495-4575-92E5-CA515490EB7F}"/>
    <cellStyle name="Comma 2 3 5 4 2 2 4 2" xfId="24850" xr:uid="{5BE5FD08-6100-47EB-B886-4B3FA1EB4DC1}"/>
    <cellStyle name="Comma 2 3 5 4 2 2 5" xfId="17170" xr:uid="{87B8B28D-7571-4633-AC4E-B8D46A0ADA3A}"/>
    <cellStyle name="Comma 2 3 5 4 2 3" xfId="2770" xr:uid="{3C76C4B7-BFBD-42C9-95D5-19D655753792}"/>
    <cellStyle name="Comma 2 3 5 4 2 3 2" xfId="6610" xr:uid="{37E8BA1C-9E8A-429C-9A7E-BE68C5DEA211}"/>
    <cellStyle name="Comma 2 3 5 4 2 3 2 2" xfId="14290" xr:uid="{6DF1E3DA-E3D1-4A3F-B11A-DACE10DDF067}"/>
    <cellStyle name="Comma 2 3 5 4 2 3 2 2 2" xfId="29650" xr:uid="{A3CBB76B-0DBF-4B41-97B7-0413D25E47A1}"/>
    <cellStyle name="Comma 2 3 5 4 2 3 2 3" xfId="21970" xr:uid="{7B61AC63-B5DF-4F4E-9CBC-FE9A3EC6DD23}"/>
    <cellStyle name="Comma 2 3 5 4 2 3 3" xfId="10450" xr:uid="{07FD0931-EF87-403C-9386-AF2420FB3294}"/>
    <cellStyle name="Comma 2 3 5 4 2 3 3 2" xfId="25810" xr:uid="{D5871BC3-A0A5-4279-AC01-76121017E8C1}"/>
    <cellStyle name="Comma 2 3 5 4 2 3 4" xfId="18130" xr:uid="{E7A444EF-4BC4-4DEE-B9EC-08D31F42B5B1}"/>
    <cellStyle name="Comma 2 3 5 4 2 4" xfId="4690" xr:uid="{BEDCE97B-DB28-4DB2-BE4B-BB02DB10E337}"/>
    <cellStyle name="Comma 2 3 5 4 2 4 2" xfId="12370" xr:uid="{853B6228-530E-4E89-91B1-EF99A8225A6C}"/>
    <cellStyle name="Comma 2 3 5 4 2 4 2 2" xfId="27730" xr:uid="{8D976A61-BFA8-4F40-8E1F-D9C99E43BABF}"/>
    <cellStyle name="Comma 2 3 5 4 2 4 3" xfId="20050" xr:uid="{004DB32C-A906-4745-BFFC-BE772716947E}"/>
    <cellStyle name="Comma 2 3 5 4 2 5" xfId="8530" xr:uid="{D60DA5A1-CB9D-4602-BA14-0C8B5809D2CA}"/>
    <cellStyle name="Comma 2 3 5 4 2 5 2" xfId="23890" xr:uid="{0169A5C2-F7A6-451B-8CCB-66D3D9B7D5CC}"/>
    <cellStyle name="Comma 2 3 5 4 2 6" xfId="16210" xr:uid="{29369AAC-7613-48F7-B855-61A286A0E5C6}"/>
    <cellStyle name="Comma 2 3 5 4 3" xfId="1330" xr:uid="{E12D1579-3350-49A0-BEC5-C484842510F3}"/>
    <cellStyle name="Comma 2 3 5 4 3 2" xfId="3250" xr:uid="{C7857E1A-D2E9-49AD-8747-87240A54B5E6}"/>
    <cellStyle name="Comma 2 3 5 4 3 2 2" xfId="7090" xr:uid="{5DD56994-4933-423D-B234-7706AD04C7E7}"/>
    <cellStyle name="Comma 2 3 5 4 3 2 2 2" xfId="14770" xr:uid="{F1C41B8C-27FF-4692-91F5-C5D40F9589D9}"/>
    <cellStyle name="Comma 2 3 5 4 3 2 2 2 2" xfId="30130" xr:uid="{EC4DEC7B-9DAE-4ABC-80A6-03FA7D93C755}"/>
    <cellStyle name="Comma 2 3 5 4 3 2 2 3" xfId="22450" xr:uid="{7993DAEE-735D-424F-8AD7-5D4FA638501B}"/>
    <cellStyle name="Comma 2 3 5 4 3 2 3" xfId="10930" xr:uid="{C5021711-5B9F-426B-A884-E3E130F2ADA3}"/>
    <cellStyle name="Comma 2 3 5 4 3 2 3 2" xfId="26290" xr:uid="{BBF5C58F-57DD-486A-96F9-E0FB6DBA5DE0}"/>
    <cellStyle name="Comma 2 3 5 4 3 2 4" xfId="18610" xr:uid="{1AAC7208-8231-43A5-8F94-909C00BAD8FE}"/>
    <cellStyle name="Comma 2 3 5 4 3 3" xfId="5170" xr:uid="{5F0C61A7-C43E-41EA-840E-0A85CBC25A67}"/>
    <cellStyle name="Comma 2 3 5 4 3 3 2" xfId="12850" xr:uid="{58292C08-9780-48ED-B028-51BB43587DCF}"/>
    <cellStyle name="Comma 2 3 5 4 3 3 2 2" xfId="28210" xr:uid="{8C27BA82-7D65-41D2-ADDB-FEF437278D65}"/>
    <cellStyle name="Comma 2 3 5 4 3 3 3" xfId="20530" xr:uid="{69C372D7-BB48-4673-B6EE-D584CE7F6B91}"/>
    <cellStyle name="Comma 2 3 5 4 3 4" xfId="9010" xr:uid="{912AB9A3-74F8-4814-BAD1-9A35F13B86EC}"/>
    <cellStyle name="Comma 2 3 5 4 3 4 2" xfId="24370" xr:uid="{D2BD7C01-2B14-42A4-B64D-A8234E0BEB2A}"/>
    <cellStyle name="Comma 2 3 5 4 3 5" xfId="16690" xr:uid="{73BAD83C-BE0E-42EA-A9C7-44D786646449}"/>
    <cellStyle name="Comma 2 3 5 4 4" xfId="2290" xr:uid="{36C6590F-78EC-446C-8381-B303EADA6928}"/>
    <cellStyle name="Comma 2 3 5 4 4 2" xfId="6130" xr:uid="{83D761F1-17FD-4A4F-B754-16DBBCD28727}"/>
    <cellStyle name="Comma 2 3 5 4 4 2 2" xfId="13810" xr:uid="{BB906772-AD36-4C61-9423-8DFC50859254}"/>
    <cellStyle name="Comma 2 3 5 4 4 2 2 2" xfId="29170" xr:uid="{2F60CFE0-2652-4679-9117-77447DA8A2E8}"/>
    <cellStyle name="Comma 2 3 5 4 4 2 3" xfId="21490" xr:uid="{9CC73C26-10F9-439A-A689-F9D700A9D0A1}"/>
    <cellStyle name="Comma 2 3 5 4 4 3" xfId="9970" xr:uid="{620CB30D-F072-40A3-8F6A-BCFD45E26A5D}"/>
    <cellStyle name="Comma 2 3 5 4 4 3 2" xfId="25330" xr:uid="{2818FF84-2C2F-4B89-9F8F-1C8EE8761798}"/>
    <cellStyle name="Comma 2 3 5 4 4 4" xfId="17650" xr:uid="{E0E58EBA-1CDB-40EF-AAA8-7A6D838445DA}"/>
    <cellStyle name="Comma 2 3 5 4 5" xfId="4210" xr:uid="{6D835DBD-7A25-453D-B79D-8D5CCDC6A4B6}"/>
    <cellStyle name="Comma 2 3 5 4 5 2" xfId="11890" xr:uid="{A4605B1A-365B-4D0F-8AE4-C9325BC4D977}"/>
    <cellStyle name="Comma 2 3 5 4 5 2 2" xfId="27250" xr:uid="{1D0A515A-4852-44B3-B8DD-7A70E71A23A3}"/>
    <cellStyle name="Comma 2 3 5 4 5 3" xfId="19570" xr:uid="{D33967BE-E25D-4B4A-902B-B21A5D298583}"/>
    <cellStyle name="Comma 2 3 5 4 6" xfId="8050" xr:uid="{0DA5A2C1-A234-46CD-B7DF-1DE33EFB928F}"/>
    <cellStyle name="Comma 2 3 5 4 6 2" xfId="23410" xr:uid="{8B7AC4C3-28F9-4333-AECD-7C090C44E8A8}"/>
    <cellStyle name="Comma 2 3 5 4 7" xfId="15730" xr:uid="{F9277776-0838-410E-9115-3E9809748669}"/>
    <cellStyle name="Comma 2 3 5 5" xfId="610" xr:uid="{7C615A50-84B0-4FC1-995D-2B79718B00E7}"/>
    <cellStyle name="Comma 2 3 5 5 2" xfId="1570" xr:uid="{A5E88E8D-27A0-45A5-83B3-5D9BED852A46}"/>
    <cellStyle name="Comma 2 3 5 5 2 2" xfId="3490" xr:uid="{1250178E-4B00-41C0-82CC-FDF1EF2CE169}"/>
    <cellStyle name="Comma 2 3 5 5 2 2 2" xfId="7330" xr:uid="{42FF4804-8F78-492B-9337-DC30E48128E9}"/>
    <cellStyle name="Comma 2 3 5 5 2 2 2 2" xfId="15010" xr:uid="{3B6241EB-4B19-496B-A7B4-60A7EC969E3B}"/>
    <cellStyle name="Comma 2 3 5 5 2 2 2 2 2" xfId="30370" xr:uid="{55228E2A-A051-4CA4-9F31-5DA1B0E9F756}"/>
    <cellStyle name="Comma 2 3 5 5 2 2 2 3" xfId="22690" xr:uid="{5A71E8AF-22B0-4CC7-A45F-6A1C1B22524A}"/>
    <cellStyle name="Comma 2 3 5 5 2 2 3" xfId="11170" xr:uid="{9F602E3A-7388-440C-B8CE-7B55A3DD2D85}"/>
    <cellStyle name="Comma 2 3 5 5 2 2 3 2" xfId="26530" xr:uid="{53972AD5-1FA3-4A8C-BB61-81DB54571757}"/>
    <cellStyle name="Comma 2 3 5 5 2 2 4" xfId="18850" xr:uid="{802E7116-2D8A-435A-BB92-488A3255FCD2}"/>
    <cellStyle name="Comma 2 3 5 5 2 3" xfId="5410" xr:uid="{3D9136F3-7324-4477-8CFB-35E964A2707B}"/>
    <cellStyle name="Comma 2 3 5 5 2 3 2" xfId="13090" xr:uid="{64E3CED8-3171-45F9-9AC7-592A33393435}"/>
    <cellStyle name="Comma 2 3 5 5 2 3 2 2" xfId="28450" xr:uid="{E6BA9E1B-ADC6-46B5-B9DE-092589C45721}"/>
    <cellStyle name="Comma 2 3 5 5 2 3 3" xfId="20770" xr:uid="{DE2430BD-A42E-4362-A63E-590273AFCE84}"/>
    <cellStyle name="Comma 2 3 5 5 2 4" xfId="9250" xr:uid="{E2C87974-1A5C-4D33-AC29-A82F2EF23AC3}"/>
    <cellStyle name="Comma 2 3 5 5 2 4 2" xfId="24610" xr:uid="{96075003-C438-4D0F-B620-1B58B2AEFAC8}"/>
    <cellStyle name="Comma 2 3 5 5 2 5" xfId="16930" xr:uid="{17D0F5CA-A3FA-4DA1-8B3A-2396CFC7CB07}"/>
    <cellStyle name="Comma 2 3 5 5 3" xfId="2530" xr:uid="{4D03C187-7247-4352-A5A9-DBB809F3B23A}"/>
    <cellStyle name="Comma 2 3 5 5 3 2" xfId="6370" xr:uid="{92726BE0-FA3E-4F0E-B519-C8BB7F387B27}"/>
    <cellStyle name="Comma 2 3 5 5 3 2 2" xfId="14050" xr:uid="{F7E68976-4A1B-4916-8418-4F2656F88583}"/>
    <cellStyle name="Comma 2 3 5 5 3 2 2 2" xfId="29410" xr:uid="{ACD94843-C5AE-4EB7-A841-AEC4BBCB5F03}"/>
    <cellStyle name="Comma 2 3 5 5 3 2 3" xfId="21730" xr:uid="{D79957A3-5461-4DB6-8EA5-757A63DB521F}"/>
    <cellStyle name="Comma 2 3 5 5 3 3" xfId="10210" xr:uid="{56A5AADD-A5A1-4601-9237-2814BFC7E827}"/>
    <cellStyle name="Comma 2 3 5 5 3 3 2" xfId="25570" xr:uid="{40497850-3F39-4107-A3D2-E6AA66C621AE}"/>
    <cellStyle name="Comma 2 3 5 5 3 4" xfId="17890" xr:uid="{215AE9E8-5496-4B0B-923D-F849C5D45062}"/>
    <cellStyle name="Comma 2 3 5 5 4" xfId="4450" xr:uid="{0ACA62D6-A7E1-4DD9-82D4-74B71087BF33}"/>
    <cellStyle name="Comma 2 3 5 5 4 2" xfId="12130" xr:uid="{04BC35DF-86CA-42DD-B965-88C3F1DC7307}"/>
    <cellStyle name="Comma 2 3 5 5 4 2 2" xfId="27490" xr:uid="{BB39927B-B9CF-4AB7-8657-DD4269EB4968}"/>
    <cellStyle name="Comma 2 3 5 5 4 3" xfId="19810" xr:uid="{CE52ED6F-979C-481C-BFCA-1406E268CCF6}"/>
    <cellStyle name="Comma 2 3 5 5 5" xfId="8290" xr:uid="{68A2AE6C-A7FA-4B33-A2EC-923BAC659205}"/>
    <cellStyle name="Comma 2 3 5 5 5 2" xfId="23650" xr:uid="{F374FDD3-0178-4471-8ABA-02DFCEA5A485}"/>
    <cellStyle name="Comma 2 3 5 5 6" xfId="15970" xr:uid="{627428AA-70C4-41A4-893F-9E22EF006155}"/>
    <cellStyle name="Comma 2 3 5 6" xfId="1090" xr:uid="{05753B3D-635D-4C1E-B73C-B984AD7CFBDD}"/>
    <cellStyle name="Comma 2 3 5 6 2" xfId="3010" xr:uid="{54F97C0A-6B90-4800-9ADF-36A9873E2EB2}"/>
    <cellStyle name="Comma 2 3 5 6 2 2" xfId="6850" xr:uid="{A0B53679-E479-4236-9B2F-7EA3D1D584C1}"/>
    <cellStyle name="Comma 2 3 5 6 2 2 2" xfId="14530" xr:uid="{3BFEFFED-BCA0-4F3E-898D-8F839FF05BE6}"/>
    <cellStyle name="Comma 2 3 5 6 2 2 2 2" xfId="29890" xr:uid="{C5BA4C49-2B17-4CA4-AA65-16D273598978}"/>
    <cellStyle name="Comma 2 3 5 6 2 2 3" xfId="22210" xr:uid="{6792BDE8-F07D-4310-A51E-B4E850F970BA}"/>
    <cellStyle name="Comma 2 3 5 6 2 3" xfId="10690" xr:uid="{59A65612-249A-461B-9B3C-4DE50EC4AFB1}"/>
    <cellStyle name="Comma 2 3 5 6 2 3 2" xfId="26050" xr:uid="{F695EDA0-FF5B-47FD-AF46-5D27EF2A3B8D}"/>
    <cellStyle name="Comma 2 3 5 6 2 4" xfId="18370" xr:uid="{B51594B2-7B11-4A4C-9CAE-9915E2C2B325}"/>
    <cellStyle name="Comma 2 3 5 6 3" xfId="4930" xr:uid="{B5D802EE-F8B3-47B4-9DCD-7A040EF6226A}"/>
    <cellStyle name="Comma 2 3 5 6 3 2" xfId="12610" xr:uid="{6AA7FC0E-2AA6-4D2A-A7C8-8D1D7D5DE262}"/>
    <cellStyle name="Comma 2 3 5 6 3 2 2" xfId="27970" xr:uid="{4D823739-BC32-4F1C-A185-124B160A9793}"/>
    <cellStyle name="Comma 2 3 5 6 3 3" xfId="20290" xr:uid="{BF8FA40D-A82B-4203-B9D5-937873DFFA5B}"/>
    <cellStyle name="Comma 2 3 5 6 4" xfId="8770" xr:uid="{0B5CA8B1-6C3D-4301-81E1-190110225D4B}"/>
    <cellStyle name="Comma 2 3 5 6 4 2" xfId="24130" xr:uid="{B8E222E8-D166-43A1-A8C5-B87B024F2FCB}"/>
    <cellStyle name="Comma 2 3 5 6 5" xfId="16450" xr:uid="{A830003C-066C-4A49-BA5A-B0365E190A25}"/>
    <cellStyle name="Comma 2 3 5 7" xfId="2050" xr:uid="{B1806C95-93DF-463A-8E73-5BDD6E3A6928}"/>
    <cellStyle name="Comma 2 3 5 7 2" xfId="5890" xr:uid="{B251FE2B-CA26-4EBD-A07C-933D130CA879}"/>
    <cellStyle name="Comma 2 3 5 7 2 2" xfId="13570" xr:uid="{88FD2672-6FFB-46CD-8670-E1AE1365F1AB}"/>
    <cellStyle name="Comma 2 3 5 7 2 2 2" xfId="28930" xr:uid="{A3849172-F816-4C60-BB5A-84F1166593EF}"/>
    <cellStyle name="Comma 2 3 5 7 2 3" xfId="21250" xr:uid="{D2BD13F9-6ADD-4122-B98F-B5B60D84DCBA}"/>
    <cellStyle name="Comma 2 3 5 7 3" xfId="9730" xr:uid="{3FFE5B3D-26A4-4A32-B9B7-694D26BB97CC}"/>
    <cellStyle name="Comma 2 3 5 7 3 2" xfId="25090" xr:uid="{3C6F1047-AE12-44D4-9692-0F2E89D8E005}"/>
    <cellStyle name="Comma 2 3 5 7 4" xfId="17410" xr:uid="{B4F75931-87CC-416E-BED2-3943DAAA9C70}"/>
    <cellStyle name="Comma 2 3 5 8" xfId="3970" xr:uid="{CBC3659F-2D28-47DD-BE5E-97E6524B6B99}"/>
    <cellStyle name="Comma 2 3 5 8 2" xfId="11650" xr:uid="{5043A59F-5D08-4DC2-BDF5-E04E462B38BF}"/>
    <cellStyle name="Comma 2 3 5 8 2 2" xfId="27010" xr:uid="{EB3A7F58-D996-43CF-BD1C-5BCA45C2B0BD}"/>
    <cellStyle name="Comma 2 3 5 8 3" xfId="19330" xr:uid="{EF9C27EF-8446-4E25-ADB0-4F3418946D01}"/>
    <cellStyle name="Comma 2 3 5 9" xfId="7810" xr:uid="{15B092C0-31E5-4BCD-9B12-76D7C5A43287}"/>
    <cellStyle name="Comma 2 3 5 9 2" xfId="23170" xr:uid="{94DCBFDF-9429-4D45-9B00-279DA2C2A26C}"/>
    <cellStyle name="Comma 2 3 6" xfId="160" xr:uid="{B7D0466E-6CB0-43F3-92B8-AAC800706B38}"/>
    <cellStyle name="Comma 2 3 6 2" xfId="280" xr:uid="{4F806339-E877-44B8-A127-EAA4E0D935BE}"/>
    <cellStyle name="Comma 2 3 6 2 2" xfId="520" xr:uid="{5F991F64-45A5-40A7-9266-D702F23FA855}"/>
    <cellStyle name="Comma 2 3 6 2 2 2" xfId="1000" xr:uid="{56163930-66FA-47E9-9A1A-BD264C942214}"/>
    <cellStyle name="Comma 2 3 6 2 2 2 2" xfId="1960" xr:uid="{55015FA0-48FF-4FAD-8FD8-7864631DE4C9}"/>
    <cellStyle name="Comma 2 3 6 2 2 2 2 2" xfId="3880" xr:uid="{9181A77D-96C6-4FDF-8D0C-E936E1C4EF0B}"/>
    <cellStyle name="Comma 2 3 6 2 2 2 2 2 2" xfId="7720" xr:uid="{86B1DA15-7558-4CA0-92ED-4051373EAC93}"/>
    <cellStyle name="Comma 2 3 6 2 2 2 2 2 2 2" xfId="15400" xr:uid="{D910AEC7-E830-4B2A-8EFD-0C860BC5EF85}"/>
    <cellStyle name="Comma 2 3 6 2 2 2 2 2 2 2 2" xfId="30760" xr:uid="{F97908D1-40A3-4F3E-819B-E88000D6B058}"/>
    <cellStyle name="Comma 2 3 6 2 2 2 2 2 2 3" xfId="23080" xr:uid="{56C23910-FE22-42E4-B79A-7BCB746C5166}"/>
    <cellStyle name="Comma 2 3 6 2 2 2 2 2 3" xfId="11560" xr:uid="{36B6A0E2-3707-4414-AE2F-5A4B40B547C1}"/>
    <cellStyle name="Comma 2 3 6 2 2 2 2 2 3 2" xfId="26920" xr:uid="{E32A499A-65B6-4A18-A027-4C8EF1B129D7}"/>
    <cellStyle name="Comma 2 3 6 2 2 2 2 2 4" xfId="19240" xr:uid="{DA0F6F06-FF29-489A-AE61-3A32029E224E}"/>
    <cellStyle name="Comma 2 3 6 2 2 2 2 3" xfId="5800" xr:uid="{8C0C9930-F932-4802-BA58-6D7FB6528FC8}"/>
    <cellStyle name="Comma 2 3 6 2 2 2 2 3 2" xfId="13480" xr:uid="{B25EF351-42AB-4FFF-8096-AC8DBB3C735B}"/>
    <cellStyle name="Comma 2 3 6 2 2 2 2 3 2 2" xfId="28840" xr:uid="{D54B1ADD-42A7-4473-BE50-6F39AD18D298}"/>
    <cellStyle name="Comma 2 3 6 2 2 2 2 3 3" xfId="21160" xr:uid="{725086ED-6666-474C-94B4-852A59F7D945}"/>
    <cellStyle name="Comma 2 3 6 2 2 2 2 4" xfId="9640" xr:uid="{95ACD342-CDC9-4A5A-BD48-34BC0BFEB0A9}"/>
    <cellStyle name="Comma 2 3 6 2 2 2 2 4 2" xfId="25000" xr:uid="{0D8684E6-F969-49F7-BA75-25360667610D}"/>
    <cellStyle name="Comma 2 3 6 2 2 2 2 5" xfId="17320" xr:uid="{8F9F9960-A2F3-4141-AC0F-D1E0D28A9C04}"/>
    <cellStyle name="Comma 2 3 6 2 2 2 3" xfId="2920" xr:uid="{1082B292-7249-4DE5-8D18-BC4170175F24}"/>
    <cellStyle name="Comma 2 3 6 2 2 2 3 2" xfId="6760" xr:uid="{DED210C7-E9C9-4AA4-919E-11E396F09E7F}"/>
    <cellStyle name="Comma 2 3 6 2 2 2 3 2 2" xfId="14440" xr:uid="{13AA82BF-6511-4CE9-822A-7B6D857CEE96}"/>
    <cellStyle name="Comma 2 3 6 2 2 2 3 2 2 2" xfId="29800" xr:uid="{27160ADF-F02A-4D08-866A-0DA1A594EC4F}"/>
    <cellStyle name="Comma 2 3 6 2 2 2 3 2 3" xfId="22120" xr:uid="{F58157CF-6FB4-4C03-A109-6B0B5B362A1F}"/>
    <cellStyle name="Comma 2 3 6 2 2 2 3 3" xfId="10600" xr:uid="{22D8A7F8-EA10-4E91-8B58-8E66C614A390}"/>
    <cellStyle name="Comma 2 3 6 2 2 2 3 3 2" xfId="25960" xr:uid="{EEC871EE-B381-46F7-B9AC-E518A8C1B18C}"/>
    <cellStyle name="Comma 2 3 6 2 2 2 3 4" xfId="18280" xr:uid="{6E58EDD1-3F68-465A-8265-FBF4B457CAC6}"/>
    <cellStyle name="Comma 2 3 6 2 2 2 4" xfId="4840" xr:uid="{6B134648-FB08-4B95-A389-459E489A9CBF}"/>
    <cellStyle name="Comma 2 3 6 2 2 2 4 2" xfId="12520" xr:uid="{1A9751FE-92A8-4E8F-AA04-7BB3377C164A}"/>
    <cellStyle name="Comma 2 3 6 2 2 2 4 2 2" xfId="27880" xr:uid="{34E340FF-C873-45FD-9DF6-D25076618C8E}"/>
    <cellStyle name="Comma 2 3 6 2 2 2 4 3" xfId="20200" xr:uid="{88890198-6372-4BFB-A2B4-832ABCB79A90}"/>
    <cellStyle name="Comma 2 3 6 2 2 2 5" xfId="8680" xr:uid="{C38B76EE-63BD-42C1-97C1-552B66B08C8E}"/>
    <cellStyle name="Comma 2 3 6 2 2 2 5 2" xfId="24040" xr:uid="{5BBA3703-D748-4B0A-84F1-88612ADF4659}"/>
    <cellStyle name="Comma 2 3 6 2 2 2 6" xfId="16360" xr:uid="{C263C861-BBEF-487F-91C4-2A0FFD4DB5E3}"/>
    <cellStyle name="Comma 2 3 6 2 2 3" xfId="1480" xr:uid="{9E49A76C-9E48-4AB4-BBCA-742909324071}"/>
    <cellStyle name="Comma 2 3 6 2 2 3 2" xfId="3400" xr:uid="{A29FE42F-D47F-40D1-99A8-ABB8CD72B522}"/>
    <cellStyle name="Comma 2 3 6 2 2 3 2 2" xfId="7240" xr:uid="{61D9BC29-FCF2-4803-8CC7-3CC8CAA383E8}"/>
    <cellStyle name="Comma 2 3 6 2 2 3 2 2 2" xfId="14920" xr:uid="{D59B1C40-D517-4F60-A217-FB0F32D8748A}"/>
    <cellStyle name="Comma 2 3 6 2 2 3 2 2 2 2" xfId="30280" xr:uid="{5CB7ED82-1BCD-4124-B941-D3953221C65B}"/>
    <cellStyle name="Comma 2 3 6 2 2 3 2 2 3" xfId="22600" xr:uid="{BE8855B0-111E-48F0-88D2-BBCA78EA86D5}"/>
    <cellStyle name="Comma 2 3 6 2 2 3 2 3" xfId="11080" xr:uid="{7433EF7D-179A-4C6C-BCA5-C5ED9DF782C7}"/>
    <cellStyle name="Comma 2 3 6 2 2 3 2 3 2" xfId="26440" xr:uid="{4D8771E0-A3FA-4DD0-9AB1-B4DA4D832C9A}"/>
    <cellStyle name="Comma 2 3 6 2 2 3 2 4" xfId="18760" xr:uid="{94878F0C-497B-46D0-B8B2-E58B62DC62BE}"/>
    <cellStyle name="Comma 2 3 6 2 2 3 3" xfId="5320" xr:uid="{F303B559-9CBB-41BE-8A46-7EB1608456F7}"/>
    <cellStyle name="Comma 2 3 6 2 2 3 3 2" xfId="13000" xr:uid="{1BEC54B3-2C52-4CCA-A8F4-06C7DDFCFF80}"/>
    <cellStyle name="Comma 2 3 6 2 2 3 3 2 2" xfId="28360" xr:uid="{BD28D369-E70E-489A-9452-8C624EB48F49}"/>
    <cellStyle name="Comma 2 3 6 2 2 3 3 3" xfId="20680" xr:uid="{7FFC9620-2B67-4171-B95C-0CC7CE453F4E}"/>
    <cellStyle name="Comma 2 3 6 2 2 3 4" xfId="9160" xr:uid="{0F183DC0-34CA-425B-9BAA-50E8298AB39E}"/>
    <cellStyle name="Comma 2 3 6 2 2 3 4 2" xfId="24520" xr:uid="{716FB32F-61E3-40BD-A7A8-A7BD82F37EE4}"/>
    <cellStyle name="Comma 2 3 6 2 2 3 5" xfId="16840" xr:uid="{FD6B2E8D-0591-467A-A5A3-9805D71B6E28}"/>
    <cellStyle name="Comma 2 3 6 2 2 4" xfId="2440" xr:uid="{6D2B83CC-D3E8-49FD-BBE8-63D66F03D9F6}"/>
    <cellStyle name="Comma 2 3 6 2 2 4 2" xfId="6280" xr:uid="{F4B07B51-2BD3-4518-98A6-672F0482D446}"/>
    <cellStyle name="Comma 2 3 6 2 2 4 2 2" xfId="13960" xr:uid="{9C339D10-B32B-4BD4-BBF2-884E6F32BE3E}"/>
    <cellStyle name="Comma 2 3 6 2 2 4 2 2 2" xfId="29320" xr:uid="{89E6B4DE-FC4E-4632-AD69-234BC8A36F86}"/>
    <cellStyle name="Comma 2 3 6 2 2 4 2 3" xfId="21640" xr:uid="{92682C17-D8D9-403D-BB01-AC56943755EE}"/>
    <cellStyle name="Comma 2 3 6 2 2 4 3" xfId="10120" xr:uid="{14F53972-9D7C-4BB6-92AB-336CF58F97B9}"/>
    <cellStyle name="Comma 2 3 6 2 2 4 3 2" xfId="25480" xr:uid="{1DEDFC50-CA46-432C-92C9-69E8852D5C40}"/>
    <cellStyle name="Comma 2 3 6 2 2 4 4" xfId="17800" xr:uid="{C13E8E14-2760-40CF-8884-87C0DA7AF44E}"/>
    <cellStyle name="Comma 2 3 6 2 2 5" xfId="4360" xr:uid="{AD0E2B71-99EE-4D10-A6BB-36313886A70C}"/>
    <cellStyle name="Comma 2 3 6 2 2 5 2" xfId="12040" xr:uid="{121A5AFE-D59C-4800-887C-8FEB1D4BF3D1}"/>
    <cellStyle name="Comma 2 3 6 2 2 5 2 2" xfId="27400" xr:uid="{32E496E2-4475-41B3-8926-628AAB87C379}"/>
    <cellStyle name="Comma 2 3 6 2 2 5 3" xfId="19720" xr:uid="{A17F3CD2-FE03-48EB-ACE3-53815D2F332E}"/>
    <cellStyle name="Comma 2 3 6 2 2 6" xfId="8200" xr:uid="{201FD089-ECA0-4D24-9B03-8CB9EBD4D1A6}"/>
    <cellStyle name="Comma 2 3 6 2 2 6 2" xfId="23560" xr:uid="{9FE15550-08A0-4FEF-AACA-6A2F3A8A38E2}"/>
    <cellStyle name="Comma 2 3 6 2 2 7" xfId="15880" xr:uid="{E4469AC4-00A4-4AAC-9A15-A2C54D53B850}"/>
    <cellStyle name="Comma 2 3 6 2 3" xfId="760" xr:uid="{107167A7-8B52-414B-A4EC-671165C464EE}"/>
    <cellStyle name="Comma 2 3 6 2 3 2" xfId="1720" xr:uid="{EB0F649C-A10C-4C45-ADCB-0750A92C6D36}"/>
    <cellStyle name="Comma 2 3 6 2 3 2 2" xfId="3640" xr:uid="{21F54DA2-5B8C-4A50-9B4C-D1E3A19CDB8F}"/>
    <cellStyle name="Comma 2 3 6 2 3 2 2 2" xfId="7480" xr:uid="{64470C51-281A-484C-B88A-8E20761B3999}"/>
    <cellStyle name="Comma 2 3 6 2 3 2 2 2 2" xfId="15160" xr:uid="{C8ED89DF-FF75-4C80-A874-FAC983DACDAF}"/>
    <cellStyle name="Comma 2 3 6 2 3 2 2 2 2 2" xfId="30520" xr:uid="{4D1A6BB8-0D2C-4F70-A34E-4D4695D4DD93}"/>
    <cellStyle name="Comma 2 3 6 2 3 2 2 2 3" xfId="22840" xr:uid="{82196A11-AB5A-433E-B6E2-ABF51AB4A726}"/>
    <cellStyle name="Comma 2 3 6 2 3 2 2 3" xfId="11320" xr:uid="{C1871064-BD13-4891-91B8-16C4C2B475F4}"/>
    <cellStyle name="Comma 2 3 6 2 3 2 2 3 2" xfId="26680" xr:uid="{11A2DF49-9EF3-47D4-829C-7B49A3DCDA65}"/>
    <cellStyle name="Comma 2 3 6 2 3 2 2 4" xfId="19000" xr:uid="{36241DEF-26A4-4356-8B83-1A7B6C742CE7}"/>
    <cellStyle name="Comma 2 3 6 2 3 2 3" xfId="5560" xr:uid="{076BF7DF-EB0F-4E10-86FC-0427FCBF8DAF}"/>
    <cellStyle name="Comma 2 3 6 2 3 2 3 2" xfId="13240" xr:uid="{21091505-8C07-4D4A-813D-414456DA63B6}"/>
    <cellStyle name="Comma 2 3 6 2 3 2 3 2 2" xfId="28600" xr:uid="{C129DCAA-4822-4F21-B103-519CCB803516}"/>
    <cellStyle name="Comma 2 3 6 2 3 2 3 3" xfId="20920" xr:uid="{CDAD1721-AF32-4BF0-9220-D109E6EC47AA}"/>
    <cellStyle name="Comma 2 3 6 2 3 2 4" xfId="9400" xr:uid="{0CBA648F-62D5-4BAB-A3A1-86E73AC3DA93}"/>
    <cellStyle name="Comma 2 3 6 2 3 2 4 2" xfId="24760" xr:uid="{D9F251CC-7EB6-4649-98DF-E49D59D2FAB6}"/>
    <cellStyle name="Comma 2 3 6 2 3 2 5" xfId="17080" xr:uid="{8B4B1BD4-73C5-4A75-847F-930BF52A7C76}"/>
    <cellStyle name="Comma 2 3 6 2 3 3" xfId="2680" xr:uid="{4A097865-5E94-4DFD-A9AC-B4C83F4D2627}"/>
    <cellStyle name="Comma 2 3 6 2 3 3 2" xfId="6520" xr:uid="{8D62D597-6504-48CD-91A4-C78CDEE51223}"/>
    <cellStyle name="Comma 2 3 6 2 3 3 2 2" xfId="14200" xr:uid="{A8CBF073-5858-4BF4-AE58-D52E17D37E31}"/>
    <cellStyle name="Comma 2 3 6 2 3 3 2 2 2" xfId="29560" xr:uid="{96D2BE2E-3F76-4FA0-8DB4-CD1D83AAC1E4}"/>
    <cellStyle name="Comma 2 3 6 2 3 3 2 3" xfId="21880" xr:uid="{E7C1CA6C-CDD6-481E-86D1-23CE434C76E8}"/>
    <cellStyle name="Comma 2 3 6 2 3 3 3" xfId="10360" xr:uid="{C892C214-0DEC-42BE-B141-AE3BD7DA46E1}"/>
    <cellStyle name="Comma 2 3 6 2 3 3 3 2" xfId="25720" xr:uid="{DCF50B68-E856-4F29-B971-92DABB18B4DB}"/>
    <cellStyle name="Comma 2 3 6 2 3 3 4" xfId="18040" xr:uid="{C53C6F79-B356-49C6-A969-3AF531FE875B}"/>
    <cellStyle name="Comma 2 3 6 2 3 4" xfId="4600" xr:uid="{18F1C14C-1C1A-4A5B-83E2-B2CFF1B33E2A}"/>
    <cellStyle name="Comma 2 3 6 2 3 4 2" xfId="12280" xr:uid="{4A41C593-8DD2-425B-9576-EBAC8E26C6B5}"/>
    <cellStyle name="Comma 2 3 6 2 3 4 2 2" xfId="27640" xr:uid="{B15D7A1F-C3D6-4719-B3CB-45979795442D}"/>
    <cellStyle name="Comma 2 3 6 2 3 4 3" xfId="19960" xr:uid="{440E8D7D-D34A-4887-9CE4-C44FBC3DC1F5}"/>
    <cellStyle name="Comma 2 3 6 2 3 5" xfId="8440" xr:uid="{CFF6A363-1D75-4F58-9244-6F3EFD4F7DD8}"/>
    <cellStyle name="Comma 2 3 6 2 3 5 2" xfId="23800" xr:uid="{B240AEAF-72FC-409E-8C10-E1DE56984D5D}"/>
    <cellStyle name="Comma 2 3 6 2 3 6" xfId="16120" xr:uid="{7CF531B0-AAE7-4C9C-85AE-A56C4B16F3D9}"/>
    <cellStyle name="Comma 2 3 6 2 4" xfId="1240" xr:uid="{E6428D5F-84AB-4B58-9AD3-F4744BE45114}"/>
    <cellStyle name="Comma 2 3 6 2 4 2" xfId="3160" xr:uid="{60EC831D-E8F5-4B59-B2E7-BF99AC7415A2}"/>
    <cellStyle name="Comma 2 3 6 2 4 2 2" xfId="7000" xr:uid="{4AA9BC8E-78BA-413E-85D9-B54DC9125EB9}"/>
    <cellStyle name="Comma 2 3 6 2 4 2 2 2" xfId="14680" xr:uid="{BA4F9A89-F635-4A10-AC98-E5140670E013}"/>
    <cellStyle name="Comma 2 3 6 2 4 2 2 2 2" xfId="30040" xr:uid="{D9DC46C7-4A6B-4CA0-9943-49D44A9CF15B}"/>
    <cellStyle name="Comma 2 3 6 2 4 2 2 3" xfId="22360" xr:uid="{3F8FAAB6-2F7F-479D-B626-E30D971A0A24}"/>
    <cellStyle name="Comma 2 3 6 2 4 2 3" xfId="10840" xr:uid="{DB44660D-75F6-401C-87EA-E5CD94724C1D}"/>
    <cellStyle name="Comma 2 3 6 2 4 2 3 2" xfId="26200" xr:uid="{2F08EA61-F98A-4C72-8C21-20AAAD8BDD26}"/>
    <cellStyle name="Comma 2 3 6 2 4 2 4" xfId="18520" xr:uid="{A83E1EF3-C513-42F0-8568-87C124BC59FA}"/>
    <cellStyle name="Comma 2 3 6 2 4 3" xfId="5080" xr:uid="{20225B6F-45F6-4B10-AC71-FF7D5C4A680B}"/>
    <cellStyle name="Comma 2 3 6 2 4 3 2" xfId="12760" xr:uid="{37552ACB-66ED-4829-952A-9DCAD076441A}"/>
    <cellStyle name="Comma 2 3 6 2 4 3 2 2" xfId="28120" xr:uid="{19821517-7986-4159-866D-F6887DFA18A2}"/>
    <cellStyle name="Comma 2 3 6 2 4 3 3" xfId="20440" xr:uid="{2606AEB9-0F93-4211-A4FB-B7D4B7970162}"/>
    <cellStyle name="Comma 2 3 6 2 4 4" xfId="8920" xr:uid="{B1C7943C-474B-4736-96CB-A0C464C30579}"/>
    <cellStyle name="Comma 2 3 6 2 4 4 2" xfId="24280" xr:uid="{341C8F45-BD4D-4BAD-895F-87178EF27A54}"/>
    <cellStyle name="Comma 2 3 6 2 4 5" xfId="16600" xr:uid="{C109CD65-7638-4ADF-ABFD-045A4F3C3312}"/>
    <cellStyle name="Comma 2 3 6 2 5" xfId="2200" xr:uid="{4FCFE49C-51B2-4CC6-9529-03E13C26A86D}"/>
    <cellStyle name="Comma 2 3 6 2 5 2" xfId="6040" xr:uid="{473E0D4F-DCC7-4928-832F-E9493B637041}"/>
    <cellStyle name="Comma 2 3 6 2 5 2 2" xfId="13720" xr:uid="{72011F23-8DD1-4686-8063-56AC4BB73629}"/>
    <cellStyle name="Comma 2 3 6 2 5 2 2 2" xfId="29080" xr:uid="{B7FE6135-DBF6-4BC6-A907-A1698EF7BA70}"/>
    <cellStyle name="Comma 2 3 6 2 5 2 3" xfId="21400" xr:uid="{A9302C5C-865F-484A-B222-490F0ED0705F}"/>
    <cellStyle name="Comma 2 3 6 2 5 3" xfId="9880" xr:uid="{2E94FBDF-CF98-4736-A13C-9CC389ADAE43}"/>
    <cellStyle name="Comma 2 3 6 2 5 3 2" xfId="25240" xr:uid="{4DA13281-1BD7-408C-A55E-0AB2AB5F2BE9}"/>
    <cellStyle name="Comma 2 3 6 2 5 4" xfId="17560" xr:uid="{CA45B84A-C74A-480C-94FD-C1321DEDB4BA}"/>
    <cellStyle name="Comma 2 3 6 2 6" xfId="4120" xr:uid="{DBF193BE-E9E6-4641-A2D1-76CC81F2BFC2}"/>
    <cellStyle name="Comma 2 3 6 2 6 2" xfId="11800" xr:uid="{6A00ECD7-ED4C-4ABB-BA14-DB0718CF40DF}"/>
    <cellStyle name="Comma 2 3 6 2 6 2 2" xfId="27160" xr:uid="{CAD57DA1-6F23-49F7-8E84-756208589C43}"/>
    <cellStyle name="Comma 2 3 6 2 6 3" xfId="19480" xr:uid="{B2FC674A-2B13-4FE1-8F11-2061882AB7F5}"/>
    <cellStyle name="Comma 2 3 6 2 7" xfId="7960" xr:uid="{397ADB4C-2A0A-4B6B-AF16-642595F7B6AD}"/>
    <cellStyle name="Comma 2 3 6 2 7 2" xfId="23320" xr:uid="{FB705084-4634-4334-B77E-06046C41B4E9}"/>
    <cellStyle name="Comma 2 3 6 2 8" xfId="15640" xr:uid="{5AB05E81-67EB-43D9-8D96-6DE93A6E520A}"/>
    <cellStyle name="Comma 2 3 6 3" xfId="400" xr:uid="{21C7AEF0-1EC7-4386-BAD4-FB9820771F91}"/>
    <cellStyle name="Comma 2 3 6 3 2" xfId="880" xr:uid="{B463ACBD-A853-4410-B04A-75E3704ECB2E}"/>
    <cellStyle name="Comma 2 3 6 3 2 2" xfId="1840" xr:uid="{99F46F5B-2749-4EF3-9C17-FACDB0C32FE0}"/>
    <cellStyle name="Comma 2 3 6 3 2 2 2" xfId="3760" xr:uid="{A7CECCB0-E224-47DF-B23F-25667A7C6DBC}"/>
    <cellStyle name="Comma 2 3 6 3 2 2 2 2" xfId="7600" xr:uid="{3F5071CF-62F4-4247-89E1-BD5E80E9D131}"/>
    <cellStyle name="Comma 2 3 6 3 2 2 2 2 2" xfId="15280" xr:uid="{BF60F6A4-B011-4E8F-9707-AA8C31FE8597}"/>
    <cellStyle name="Comma 2 3 6 3 2 2 2 2 2 2" xfId="30640" xr:uid="{D54C7495-4E04-4A50-8653-49EB9723D527}"/>
    <cellStyle name="Comma 2 3 6 3 2 2 2 2 3" xfId="22960" xr:uid="{FAECB217-8D30-4033-9111-0F5423BF6DD6}"/>
    <cellStyle name="Comma 2 3 6 3 2 2 2 3" xfId="11440" xr:uid="{89614435-E5BA-456D-8745-3DA4741F5C55}"/>
    <cellStyle name="Comma 2 3 6 3 2 2 2 3 2" xfId="26800" xr:uid="{98C8359F-0814-4C05-95C7-E811AB5FF087}"/>
    <cellStyle name="Comma 2 3 6 3 2 2 2 4" xfId="19120" xr:uid="{8C9F449D-9612-4161-8E22-ABCE1CA3AD21}"/>
    <cellStyle name="Comma 2 3 6 3 2 2 3" xfId="5680" xr:uid="{DDF394EF-CDCD-4AFC-842D-BA0F5173205F}"/>
    <cellStyle name="Comma 2 3 6 3 2 2 3 2" xfId="13360" xr:uid="{E2F6E111-3C28-4F75-944A-4335F9EDCEDF}"/>
    <cellStyle name="Comma 2 3 6 3 2 2 3 2 2" xfId="28720" xr:uid="{17465A3D-4B64-4779-93CB-780C6292C23A}"/>
    <cellStyle name="Comma 2 3 6 3 2 2 3 3" xfId="21040" xr:uid="{42C681D3-629B-4709-9470-40C4467E7D8C}"/>
    <cellStyle name="Comma 2 3 6 3 2 2 4" xfId="9520" xr:uid="{A6CE3CEA-23DB-467F-9164-DCBF0E525095}"/>
    <cellStyle name="Comma 2 3 6 3 2 2 4 2" xfId="24880" xr:uid="{CF78B550-9A93-484C-9DE9-3C08FECEE047}"/>
    <cellStyle name="Comma 2 3 6 3 2 2 5" xfId="17200" xr:uid="{D0C15606-85B0-41F7-9B22-12AE0E258B8A}"/>
    <cellStyle name="Comma 2 3 6 3 2 3" xfId="2800" xr:uid="{DC005CED-C076-473E-BED4-BD5D70CA5E4E}"/>
    <cellStyle name="Comma 2 3 6 3 2 3 2" xfId="6640" xr:uid="{1E5BE32D-11BB-46C4-9807-D923AFB82B03}"/>
    <cellStyle name="Comma 2 3 6 3 2 3 2 2" xfId="14320" xr:uid="{7F427F02-EF37-4302-8CD6-9A29B7BEAC14}"/>
    <cellStyle name="Comma 2 3 6 3 2 3 2 2 2" xfId="29680" xr:uid="{61B5FBFB-A0E7-4731-9EEB-9F01031532DF}"/>
    <cellStyle name="Comma 2 3 6 3 2 3 2 3" xfId="22000" xr:uid="{02C0D1D1-83CF-40D0-96EE-F6B974C4FE34}"/>
    <cellStyle name="Comma 2 3 6 3 2 3 3" xfId="10480" xr:uid="{479B431A-946A-4F6F-9DC6-CB2DD806ECC0}"/>
    <cellStyle name="Comma 2 3 6 3 2 3 3 2" xfId="25840" xr:uid="{97177D41-A531-480D-A7DE-AA07B6483EA6}"/>
    <cellStyle name="Comma 2 3 6 3 2 3 4" xfId="18160" xr:uid="{A3971557-30A7-4074-B437-57E18FE352B6}"/>
    <cellStyle name="Comma 2 3 6 3 2 4" xfId="4720" xr:uid="{2D7B1B90-ABCE-4D71-AA24-8E9006D4AED7}"/>
    <cellStyle name="Comma 2 3 6 3 2 4 2" xfId="12400" xr:uid="{B10E2785-64D6-4A7A-BC57-A15AD904277E}"/>
    <cellStyle name="Comma 2 3 6 3 2 4 2 2" xfId="27760" xr:uid="{CD2FCB15-841B-4866-A08B-B8F8C51C9624}"/>
    <cellStyle name="Comma 2 3 6 3 2 4 3" xfId="20080" xr:uid="{A18F73DF-0EC1-48C6-869D-252F43F3EFC8}"/>
    <cellStyle name="Comma 2 3 6 3 2 5" xfId="8560" xr:uid="{66299318-BF55-4C38-BFA0-CD8C5E24E34E}"/>
    <cellStyle name="Comma 2 3 6 3 2 5 2" xfId="23920" xr:uid="{49A7BCB3-69B1-454D-BC11-A786294A85E4}"/>
    <cellStyle name="Comma 2 3 6 3 2 6" xfId="16240" xr:uid="{AE2FFCFF-3E0A-4763-B352-F92CC4795AE1}"/>
    <cellStyle name="Comma 2 3 6 3 3" xfId="1360" xr:uid="{7E338A1E-8110-446D-8717-B6C98E2BE678}"/>
    <cellStyle name="Comma 2 3 6 3 3 2" xfId="3280" xr:uid="{847677F4-DA67-4C8A-B74F-73A0C68520A7}"/>
    <cellStyle name="Comma 2 3 6 3 3 2 2" xfId="7120" xr:uid="{3C58CCB5-3485-4E5B-8497-9EF8CB60AB1F}"/>
    <cellStyle name="Comma 2 3 6 3 3 2 2 2" xfId="14800" xr:uid="{7F3DD363-5310-40F9-A4F4-D014A21A21D0}"/>
    <cellStyle name="Comma 2 3 6 3 3 2 2 2 2" xfId="30160" xr:uid="{7054108D-08CE-47D7-BDFA-BF120C22C323}"/>
    <cellStyle name="Comma 2 3 6 3 3 2 2 3" xfId="22480" xr:uid="{F0A9EB7B-7549-4C50-A187-0A1191A6FE4C}"/>
    <cellStyle name="Comma 2 3 6 3 3 2 3" xfId="10960" xr:uid="{7E07EC67-2F65-4268-B4D1-85807A6CE0D1}"/>
    <cellStyle name="Comma 2 3 6 3 3 2 3 2" xfId="26320" xr:uid="{9C01808D-6E46-4671-A0A3-E674A1365776}"/>
    <cellStyle name="Comma 2 3 6 3 3 2 4" xfId="18640" xr:uid="{7E6CAA07-F508-4E66-A4F8-2A683A4C28B4}"/>
    <cellStyle name="Comma 2 3 6 3 3 3" xfId="5200" xr:uid="{6EFD8238-22F7-4D9F-9EDF-6FAFF4D45581}"/>
    <cellStyle name="Comma 2 3 6 3 3 3 2" xfId="12880" xr:uid="{15360673-DDF1-4C37-A735-D333BDB7A510}"/>
    <cellStyle name="Comma 2 3 6 3 3 3 2 2" xfId="28240" xr:uid="{8685F4AA-F485-4FF5-910B-6FAC3D6DE7B9}"/>
    <cellStyle name="Comma 2 3 6 3 3 3 3" xfId="20560" xr:uid="{6FDFAE23-4E32-4B27-B0AA-BD94C21561E0}"/>
    <cellStyle name="Comma 2 3 6 3 3 4" xfId="9040" xr:uid="{22DF7FA2-B7FA-4F35-9275-00EC8D5113FE}"/>
    <cellStyle name="Comma 2 3 6 3 3 4 2" xfId="24400" xr:uid="{CDC44A57-1DAD-424A-89F6-39CC7305F683}"/>
    <cellStyle name="Comma 2 3 6 3 3 5" xfId="16720" xr:uid="{12342CA2-4641-4B27-B0DA-980051BDFA27}"/>
    <cellStyle name="Comma 2 3 6 3 4" xfId="2320" xr:uid="{FD39AE49-85C6-41BF-867F-9BB24D28D5E7}"/>
    <cellStyle name="Comma 2 3 6 3 4 2" xfId="6160" xr:uid="{FF13BF6E-532C-418D-8C4A-9D5DC0B1396A}"/>
    <cellStyle name="Comma 2 3 6 3 4 2 2" xfId="13840" xr:uid="{5A59BD6A-0465-42F9-A9B0-80939F777546}"/>
    <cellStyle name="Comma 2 3 6 3 4 2 2 2" xfId="29200" xr:uid="{944C8A37-5AAF-4BC2-9EAA-67C8282A8A28}"/>
    <cellStyle name="Comma 2 3 6 3 4 2 3" xfId="21520" xr:uid="{124A927E-5910-4AFD-BD6B-04C87E0B342D}"/>
    <cellStyle name="Comma 2 3 6 3 4 3" xfId="10000" xr:uid="{967A3C11-4377-4C97-BFC3-FB1A256FACD5}"/>
    <cellStyle name="Comma 2 3 6 3 4 3 2" xfId="25360" xr:uid="{9AE12716-9505-4B51-B0BE-A21B360D5A5C}"/>
    <cellStyle name="Comma 2 3 6 3 4 4" xfId="17680" xr:uid="{103E7B7F-564C-4652-9EEA-D1DFD28EF4F0}"/>
    <cellStyle name="Comma 2 3 6 3 5" xfId="4240" xr:uid="{AEEF415C-2239-47BF-A009-7F42D39335D1}"/>
    <cellStyle name="Comma 2 3 6 3 5 2" xfId="11920" xr:uid="{5293CF23-4FA8-471B-BFEC-156807B71847}"/>
    <cellStyle name="Comma 2 3 6 3 5 2 2" xfId="27280" xr:uid="{3BCAEAC2-9F7E-4056-BB72-A977D6715040}"/>
    <cellStyle name="Comma 2 3 6 3 5 3" xfId="19600" xr:uid="{FF0BCD9E-EC02-4C54-87AA-D98FA8B10DD2}"/>
    <cellStyle name="Comma 2 3 6 3 6" xfId="8080" xr:uid="{4664A8BA-1B2E-4987-B59D-AD2283947529}"/>
    <cellStyle name="Comma 2 3 6 3 6 2" xfId="23440" xr:uid="{6D11C043-ADA3-4D07-B5B7-4CF989A0D0F0}"/>
    <cellStyle name="Comma 2 3 6 3 7" xfId="15760" xr:uid="{657667B0-AC9F-405C-AA9B-B8AAC891F43D}"/>
    <cellStyle name="Comma 2 3 6 4" xfId="640" xr:uid="{797A8971-957E-4D8C-97DF-17B632EFF4FC}"/>
    <cellStyle name="Comma 2 3 6 4 2" xfId="1600" xr:uid="{F282DE2F-7C8C-43EB-85D9-89FE68FBC082}"/>
    <cellStyle name="Comma 2 3 6 4 2 2" xfId="3520" xr:uid="{F803EEB9-F16A-48B0-AB64-79B3475350CB}"/>
    <cellStyle name="Comma 2 3 6 4 2 2 2" xfId="7360" xr:uid="{12532C5A-C4A8-41B9-BDB1-53D2B4E8E737}"/>
    <cellStyle name="Comma 2 3 6 4 2 2 2 2" xfId="15040" xr:uid="{404094A4-FFE8-4F0B-94C8-1DAD0BD11466}"/>
    <cellStyle name="Comma 2 3 6 4 2 2 2 2 2" xfId="30400" xr:uid="{C86117ED-A6E9-425A-909A-49087D70F1E5}"/>
    <cellStyle name="Comma 2 3 6 4 2 2 2 3" xfId="22720" xr:uid="{9BB0856F-6862-4607-8E09-317653A8652A}"/>
    <cellStyle name="Comma 2 3 6 4 2 2 3" xfId="11200" xr:uid="{1C0F7EF5-FA59-455D-9BD1-DE5CAC89C371}"/>
    <cellStyle name="Comma 2 3 6 4 2 2 3 2" xfId="26560" xr:uid="{1BEE03CA-B600-43E1-9419-593E27A7ED81}"/>
    <cellStyle name="Comma 2 3 6 4 2 2 4" xfId="18880" xr:uid="{8308F2CE-A7B9-4AC0-9895-CA04526B5DB8}"/>
    <cellStyle name="Comma 2 3 6 4 2 3" xfId="5440" xr:uid="{0E51654A-D643-4E11-8161-B62858F2996F}"/>
    <cellStyle name="Comma 2 3 6 4 2 3 2" xfId="13120" xr:uid="{28FD1BA0-2911-4E8D-9838-41AFDF064CFF}"/>
    <cellStyle name="Comma 2 3 6 4 2 3 2 2" xfId="28480" xr:uid="{BD529074-D95E-4C11-8C5D-8175CC171975}"/>
    <cellStyle name="Comma 2 3 6 4 2 3 3" xfId="20800" xr:uid="{58730D0B-5814-4FA2-9BF5-9D326F79EA28}"/>
    <cellStyle name="Comma 2 3 6 4 2 4" xfId="9280" xr:uid="{5B85FFDA-6DAF-45FE-91D1-ACC490010204}"/>
    <cellStyle name="Comma 2 3 6 4 2 4 2" xfId="24640" xr:uid="{B5E1BB83-9E22-487B-A186-CF147DCAFE22}"/>
    <cellStyle name="Comma 2 3 6 4 2 5" xfId="16960" xr:uid="{CA438C53-5D12-4F3B-8472-8C94557A9FFE}"/>
    <cellStyle name="Comma 2 3 6 4 3" xfId="2560" xr:uid="{E83AA79D-19CB-4710-9E41-3F87BA9FD792}"/>
    <cellStyle name="Comma 2 3 6 4 3 2" xfId="6400" xr:uid="{48FF9F19-369C-4F3E-BD59-2CC2B5B9A57A}"/>
    <cellStyle name="Comma 2 3 6 4 3 2 2" xfId="14080" xr:uid="{FBF7D5B5-1240-4316-9DE6-3688972FB032}"/>
    <cellStyle name="Comma 2 3 6 4 3 2 2 2" xfId="29440" xr:uid="{222FFEB5-2990-40B6-B392-83F62D6FE69C}"/>
    <cellStyle name="Comma 2 3 6 4 3 2 3" xfId="21760" xr:uid="{EC3ADEBA-51E9-4E7D-A05C-DDCF68F89756}"/>
    <cellStyle name="Comma 2 3 6 4 3 3" xfId="10240" xr:uid="{210B90BA-911B-4316-8E22-59417F952688}"/>
    <cellStyle name="Comma 2 3 6 4 3 3 2" xfId="25600" xr:uid="{0CCDCD18-FC7C-4BB3-9E24-957EC036F21C}"/>
    <cellStyle name="Comma 2 3 6 4 3 4" xfId="17920" xr:uid="{13F2888F-7894-4259-8625-D16983E4535D}"/>
    <cellStyle name="Comma 2 3 6 4 4" xfId="4480" xr:uid="{DB5EB48C-991A-49A3-9729-EE3123DD3FD9}"/>
    <cellStyle name="Comma 2 3 6 4 4 2" xfId="12160" xr:uid="{F5AFD5E4-9215-4B44-A6DA-021F93B62C2A}"/>
    <cellStyle name="Comma 2 3 6 4 4 2 2" xfId="27520" xr:uid="{3FD7F17B-F30E-4283-9CA1-51EC86EFFC28}"/>
    <cellStyle name="Comma 2 3 6 4 4 3" xfId="19840" xr:uid="{BEBDD836-0352-4160-819A-0FADDBFD6E39}"/>
    <cellStyle name="Comma 2 3 6 4 5" xfId="8320" xr:uid="{581E697A-E10D-40B7-AB18-7C0830BE0BFE}"/>
    <cellStyle name="Comma 2 3 6 4 5 2" xfId="23680" xr:uid="{DBCAC61B-F64B-4B5E-8F76-C2B966962CC5}"/>
    <cellStyle name="Comma 2 3 6 4 6" xfId="16000" xr:uid="{4C9BBEF1-4482-41C6-BA76-55949F8BB388}"/>
    <cellStyle name="Comma 2 3 6 5" xfId="1120" xr:uid="{540605EC-D875-4E86-A963-FFEAEF086D54}"/>
    <cellStyle name="Comma 2 3 6 5 2" xfId="3040" xr:uid="{BB7CD5E5-2737-490D-A833-317071D10D95}"/>
    <cellStyle name="Comma 2 3 6 5 2 2" xfId="6880" xr:uid="{E72659E1-E283-440A-AF3B-65F1E51DACAC}"/>
    <cellStyle name="Comma 2 3 6 5 2 2 2" xfId="14560" xr:uid="{91246DA8-8B96-41E9-AE60-B3F1CB6EB93F}"/>
    <cellStyle name="Comma 2 3 6 5 2 2 2 2" xfId="29920" xr:uid="{06C3B3A1-4203-4F26-99DC-B533F285C886}"/>
    <cellStyle name="Comma 2 3 6 5 2 2 3" xfId="22240" xr:uid="{B4830909-94E7-4533-AF6F-116489F0A470}"/>
    <cellStyle name="Comma 2 3 6 5 2 3" xfId="10720" xr:uid="{4FF96294-4D5E-4247-B64A-E83B0EAB775F}"/>
    <cellStyle name="Comma 2 3 6 5 2 3 2" xfId="26080" xr:uid="{C1659B52-9366-4B64-AE19-5471E6A7F95C}"/>
    <cellStyle name="Comma 2 3 6 5 2 4" xfId="18400" xr:uid="{6568EB49-A267-490F-B662-80FBEDE18277}"/>
    <cellStyle name="Comma 2 3 6 5 3" xfId="4960" xr:uid="{F3804280-16D7-43D9-B694-C5F8A3F71DC8}"/>
    <cellStyle name="Comma 2 3 6 5 3 2" xfId="12640" xr:uid="{B373B708-6BB2-4190-A7B8-28CA50CC74C7}"/>
    <cellStyle name="Comma 2 3 6 5 3 2 2" xfId="28000" xr:uid="{0337830E-72B1-4D47-9B2A-F6450F1E85AA}"/>
    <cellStyle name="Comma 2 3 6 5 3 3" xfId="20320" xr:uid="{9BFA6ACE-F2E1-4D59-ADF2-FBF6921D6A68}"/>
    <cellStyle name="Comma 2 3 6 5 4" xfId="8800" xr:uid="{494F5858-AE3E-4166-8157-6B6D8D0000AE}"/>
    <cellStyle name="Comma 2 3 6 5 4 2" xfId="24160" xr:uid="{5CE31E03-23F1-47CD-B7A2-254D595D3A1D}"/>
    <cellStyle name="Comma 2 3 6 5 5" xfId="16480" xr:uid="{23EEDDB1-8965-49E3-84FA-9105CED03859}"/>
    <cellStyle name="Comma 2 3 6 6" xfId="2080" xr:uid="{8450C9E2-5ABC-4C51-9453-2BE6EDC578E5}"/>
    <cellStyle name="Comma 2 3 6 6 2" xfId="5920" xr:uid="{FFAC5706-A9FA-42F5-BB06-6F60029D7BE4}"/>
    <cellStyle name="Comma 2 3 6 6 2 2" xfId="13600" xr:uid="{354273B3-3E99-459F-BF9D-B33D82336C58}"/>
    <cellStyle name="Comma 2 3 6 6 2 2 2" xfId="28960" xr:uid="{D30DFFC4-A33E-4B1E-A1AA-D05D694A41D2}"/>
    <cellStyle name="Comma 2 3 6 6 2 3" xfId="21280" xr:uid="{A91D57CF-76B9-4DCD-A9C1-7DCFD6ACDA35}"/>
    <cellStyle name="Comma 2 3 6 6 3" xfId="9760" xr:uid="{FE95EDA8-51D4-4E88-A5DC-65569BEB308F}"/>
    <cellStyle name="Comma 2 3 6 6 3 2" xfId="25120" xr:uid="{ECBB4656-BCE0-40D0-AAAE-64F2B6F566B0}"/>
    <cellStyle name="Comma 2 3 6 6 4" xfId="17440" xr:uid="{24D05901-2501-424C-95AE-3B795B0D346A}"/>
    <cellStyle name="Comma 2 3 6 7" xfId="4000" xr:uid="{B636288C-3B99-4ABC-B7E8-BE9D5CD3D41E}"/>
    <cellStyle name="Comma 2 3 6 7 2" xfId="11680" xr:uid="{FE918B25-AA20-410A-9ADD-9C0F718B334A}"/>
    <cellStyle name="Comma 2 3 6 7 2 2" xfId="27040" xr:uid="{CB008793-7407-4432-AB9D-E390B4ED8917}"/>
    <cellStyle name="Comma 2 3 6 7 3" xfId="19360" xr:uid="{BD0D0BF7-EA29-4E58-894E-E8D5E759853A}"/>
    <cellStyle name="Comma 2 3 6 8" xfId="7840" xr:uid="{B4B5480E-9BAA-498D-8B96-F365ED6C9DB5}"/>
    <cellStyle name="Comma 2 3 6 8 2" xfId="23200" xr:uid="{21E43CA1-09E6-4AE4-919F-8D4E72B04026}"/>
    <cellStyle name="Comma 2 3 6 9" xfId="15520" xr:uid="{5592317D-8ECF-4B36-A3F3-7BB5C6357C63}"/>
    <cellStyle name="Comma 2 3 7" xfId="220" xr:uid="{7D16EFF4-0829-437E-8AC0-B6E0C3A182D3}"/>
    <cellStyle name="Comma 2 3 7 2" xfId="460" xr:uid="{AABE343E-CABB-4C4C-A237-E4A00A888324}"/>
    <cellStyle name="Comma 2 3 7 2 2" xfId="940" xr:uid="{9EDBD363-1017-4EF2-A46F-FF07007C2CF5}"/>
    <cellStyle name="Comma 2 3 7 2 2 2" xfId="1900" xr:uid="{C156ED34-62EC-4FF7-85A7-CF0BBBFBB784}"/>
    <cellStyle name="Comma 2 3 7 2 2 2 2" xfId="3820" xr:uid="{16A30C48-7994-4EDC-82B9-7A0668917EE2}"/>
    <cellStyle name="Comma 2 3 7 2 2 2 2 2" xfId="7660" xr:uid="{E5D04E46-A2D9-4874-AB6B-78BF353EDF05}"/>
    <cellStyle name="Comma 2 3 7 2 2 2 2 2 2" xfId="15340" xr:uid="{907AE7B5-2DD0-4198-ABA3-86605B411F7D}"/>
    <cellStyle name="Comma 2 3 7 2 2 2 2 2 2 2" xfId="30700" xr:uid="{9AE6CE54-CB41-4031-AA3B-BCCDD336755F}"/>
    <cellStyle name="Comma 2 3 7 2 2 2 2 2 3" xfId="23020" xr:uid="{1075FABA-3AFD-426A-9C3F-5E717CFF9553}"/>
    <cellStyle name="Comma 2 3 7 2 2 2 2 3" xfId="11500" xr:uid="{B2870FED-5759-4BAF-B977-69B599B4E2C3}"/>
    <cellStyle name="Comma 2 3 7 2 2 2 2 3 2" xfId="26860" xr:uid="{1279FE06-8FA7-4DB2-8755-EBE5CE33A8D2}"/>
    <cellStyle name="Comma 2 3 7 2 2 2 2 4" xfId="19180" xr:uid="{DF79BB71-8769-4B01-BB9C-B0DA239AC3A4}"/>
    <cellStyle name="Comma 2 3 7 2 2 2 3" xfId="5740" xr:uid="{D81C621F-1A60-42FB-AAEA-351C917C2743}"/>
    <cellStyle name="Comma 2 3 7 2 2 2 3 2" xfId="13420" xr:uid="{DAFE9770-F72A-4085-99FA-33E36D27EEAC}"/>
    <cellStyle name="Comma 2 3 7 2 2 2 3 2 2" xfId="28780" xr:uid="{78D4B333-127C-4266-8D1B-F7726DB7DF67}"/>
    <cellStyle name="Comma 2 3 7 2 2 2 3 3" xfId="21100" xr:uid="{C71178DF-D253-4059-BAE1-650156A6A258}"/>
    <cellStyle name="Comma 2 3 7 2 2 2 4" xfId="9580" xr:uid="{7456621F-0425-465A-95FF-C18ED5F94A88}"/>
    <cellStyle name="Comma 2 3 7 2 2 2 4 2" xfId="24940" xr:uid="{66B9AEF0-A722-4B38-BF68-34184DE275D9}"/>
    <cellStyle name="Comma 2 3 7 2 2 2 5" xfId="17260" xr:uid="{71231671-B43A-4D59-AEC0-2F26621DF107}"/>
    <cellStyle name="Comma 2 3 7 2 2 3" xfId="2860" xr:uid="{71935CE8-1FAD-42FE-8E7E-3120A3056262}"/>
    <cellStyle name="Comma 2 3 7 2 2 3 2" xfId="6700" xr:uid="{2E72551A-994C-4D88-BE33-D72FF7FC1C54}"/>
    <cellStyle name="Comma 2 3 7 2 2 3 2 2" xfId="14380" xr:uid="{1FB9662E-306A-4DBE-8C98-DC5EA2F4BCC5}"/>
    <cellStyle name="Comma 2 3 7 2 2 3 2 2 2" xfId="29740" xr:uid="{B56F0504-2A7E-412B-86D9-136738051690}"/>
    <cellStyle name="Comma 2 3 7 2 2 3 2 3" xfId="22060" xr:uid="{0E811EC3-9E76-40C8-9C7F-A67919446C82}"/>
    <cellStyle name="Comma 2 3 7 2 2 3 3" xfId="10540" xr:uid="{05EBC993-589B-4531-B4E4-FB259F6DF8D3}"/>
    <cellStyle name="Comma 2 3 7 2 2 3 3 2" xfId="25900" xr:uid="{AB13AD56-B2C6-41F2-90A0-A07B780A1FD5}"/>
    <cellStyle name="Comma 2 3 7 2 2 3 4" xfId="18220" xr:uid="{E33B4C1C-82C1-4F6F-8B18-4748277624D3}"/>
    <cellStyle name="Comma 2 3 7 2 2 4" xfId="4780" xr:uid="{73DA42CD-4875-4975-8860-23ACBB717B15}"/>
    <cellStyle name="Comma 2 3 7 2 2 4 2" xfId="12460" xr:uid="{C39D820C-2CEE-4757-A0F5-04B35ED4F2A3}"/>
    <cellStyle name="Comma 2 3 7 2 2 4 2 2" xfId="27820" xr:uid="{9C3DDD89-9A9B-406A-B378-54E10508EDA8}"/>
    <cellStyle name="Comma 2 3 7 2 2 4 3" xfId="20140" xr:uid="{6B38A993-9699-41E3-82E0-76CA53D9E5C3}"/>
    <cellStyle name="Comma 2 3 7 2 2 5" xfId="8620" xr:uid="{8C131298-96B8-414F-A7AD-616C4CDA48D3}"/>
    <cellStyle name="Comma 2 3 7 2 2 5 2" xfId="23980" xr:uid="{8F052827-7C4F-422B-A297-3256ADB54B1F}"/>
    <cellStyle name="Comma 2 3 7 2 2 6" xfId="16300" xr:uid="{823AB83C-145B-404E-860C-992B7A20ED13}"/>
    <cellStyle name="Comma 2 3 7 2 3" xfId="1420" xr:uid="{C5F36282-04A7-47A6-A364-01C1A4F66A4D}"/>
    <cellStyle name="Comma 2 3 7 2 3 2" xfId="3340" xr:uid="{9C659F42-5D69-4D83-8778-E18D4C4F90A9}"/>
    <cellStyle name="Comma 2 3 7 2 3 2 2" xfId="7180" xr:uid="{5C79A28D-D9F3-4F45-9B1C-8CC1CC1DE9B8}"/>
    <cellStyle name="Comma 2 3 7 2 3 2 2 2" xfId="14860" xr:uid="{560B13D6-7506-4E40-B5F1-E19220C2E584}"/>
    <cellStyle name="Comma 2 3 7 2 3 2 2 2 2" xfId="30220" xr:uid="{660FA5E6-83B0-4791-A919-8F8422347F0F}"/>
    <cellStyle name="Comma 2 3 7 2 3 2 2 3" xfId="22540" xr:uid="{B2BA029B-D13B-43FB-B9A7-F3DC56A565E6}"/>
    <cellStyle name="Comma 2 3 7 2 3 2 3" xfId="11020" xr:uid="{79D099D6-256A-4B34-A1A5-9D70563107C1}"/>
    <cellStyle name="Comma 2 3 7 2 3 2 3 2" xfId="26380" xr:uid="{77CE270A-66BD-4C4D-AE7D-9D490B8BD0CF}"/>
    <cellStyle name="Comma 2 3 7 2 3 2 4" xfId="18700" xr:uid="{B7009E4A-50EC-4AE5-AFC3-CC25750B7DC6}"/>
    <cellStyle name="Comma 2 3 7 2 3 3" xfId="5260" xr:uid="{F3DB91AB-B36D-4B1C-BAB5-31E7118A33B5}"/>
    <cellStyle name="Comma 2 3 7 2 3 3 2" xfId="12940" xr:uid="{0217C229-09A6-4F27-BCBA-7061E86A69A6}"/>
    <cellStyle name="Comma 2 3 7 2 3 3 2 2" xfId="28300" xr:uid="{DEA10B3F-E617-4EC8-8F15-D98BE488D2CA}"/>
    <cellStyle name="Comma 2 3 7 2 3 3 3" xfId="20620" xr:uid="{96FBAAB4-45EA-48E6-BA77-7514DE60F0C5}"/>
    <cellStyle name="Comma 2 3 7 2 3 4" xfId="9100" xr:uid="{901EFCF4-18EB-489E-BC09-BEDA153E333C}"/>
    <cellStyle name="Comma 2 3 7 2 3 4 2" xfId="24460" xr:uid="{EA8F8A31-4DE5-4C0C-8332-57D92C0041B1}"/>
    <cellStyle name="Comma 2 3 7 2 3 5" xfId="16780" xr:uid="{99C33548-2B96-4FF6-ACE8-039BC322776D}"/>
    <cellStyle name="Comma 2 3 7 2 4" xfId="2380" xr:uid="{FA2C03F0-1D48-4FC3-AD94-1AB1CE5487EF}"/>
    <cellStyle name="Comma 2 3 7 2 4 2" xfId="6220" xr:uid="{3D99A4A2-FD41-41C4-989D-4005274DF98F}"/>
    <cellStyle name="Comma 2 3 7 2 4 2 2" xfId="13900" xr:uid="{A8B73830-08B1-49D8-97D2-30D807E2406D}"/>
    <cellStyle name="Comma 2 3 7 2 4 2 2 2" xfId="29260" xr:uid="{6AD5C6CC-0315-43A8-AD1F-A0AF04A2A9EE}"/>
    <cellStyle name="Comma 2 3 7 2 4 2 3" xfId="21580" xr:uid="{0180B130-D784-433B-BFE6-70D1245E0226}"/>
    <cellStyle name="Comma 2 3 7 2 4 3" xfId="10060" xr:uid="{682AC3B1-38AE-44EE-891B-5968AD4A2BE5}"/>
    <cellStyle name="Comma 2 3 7 2 4 3 2" xfId="25420" xr:uid="{8A38C204-1073-4710-9CAB-59EE05FC99EA}"/>
    <cellStyle name="Comma 2 3 7 2 4 4" xfId="17740" xr:uid="{AAA4CE1E-247A-42E9-B245-ED8D7B63DC8D}"/>
    <cellStyle name="Comma 2 3 7 2 5" xfId="4300" xr:uid="{5C1C10B9-DD83-41D9-8549-84D931025803}"/>
    <cellStyle name="Comma 2 3 7 2 5 2" xfId="11980" xr:uid="{B3BEA102-EDA8-4440-9BBB-5D1D1B946E59}"/>
    <cellStyle name="Comma 2 3 7 2 5 2 2" xfId="27340" xr:uid="{F38E0654-DD79-4B38-86D0-C829B43DE806}"/>
    <cellStyle name="Comma 2 3 7 2 5 3" xfId="19660" xr:uid="{BD62E659-BDC5-4DB1-988F-601777A10957}"/>
    <cellStyle name="Comma 2 3 7 2 6" xfId="8140" xr:uid="{60EF4F76-0EB2-48EA-A33C-BABBFBAB64E7}"/>
    <cellStyle name="Comma 2 3 7 2 6 2" xfId="23500" xr:uid="{1B7C4ABF-837B-4130-BE6E-F59BFD945790}"/>
    <cellStyle name="Comma 2 3 7 2 7" xfId="15820" xr:uid="{D0B3D532-5BCF-434E-A3A1-1DC3F07429C1}"/>
    <cellStyle name="Comma 2 3 7 3" xfId="700" xr:uid="{727B3861-EE3A-45F9-B6B6-3E17C805F727}"/>
    <cellStyle name="Comma 2 3 7 3 2" xfId="1660" xr:uid="{FDC2BE7C-554B-4203-882D-9A720F4E376E}"/>
    <cellStyle name="Comma 2 3 7 3 2 2" xfId="3580" xr:uid="{7BFF94A1-F5C3-4553-8F42-0BF4B0F8BE16}"/>
    <cellStyle name="Comma 2 3 7 3 2 2 2" xfId="7420" xr:uid="{5295686E-F0B7-4CB2-9C66-97A7A28BDFFE}"/>
    <cellStyle name="Comma 2 3 7 3 2 2 2 2" xfId="15100" xr:uid="{3DE195C3-1757-45A4-96FF-F381C00A8A1E}"/>
    <cellStyle name="Comma 2 3 7 3 2 2 2 2 2" xfId="30460" xr:uid="{703BF70B-ACEF-4699-8ADD-33AA01EFC45F}"/>
    <cellStyle name="Comma 2 3 7 3 2 2 2 3" xfId="22780" xr:uid="{6A0EE94D-6AAA-4B3F-A89B-5F1EC5914D14}"/>
    <cellStyle name="Comma 2 3 7 3 2 2 3" xfId="11260" xr:uid="{270AF106-5450-4B45-B29A-59B9A4CCD518}"/>
    <cellStyle name="Comma 2 3 7 3 2 2 3 2" xfId="26620" xr:uid="{32D054E7-8DAA-4A0B-A5D5-BEE3D3E2C3B3}"/>
    <cellStyle name="Comma 2 3 7 3 2 2 4" xfId="18940" xr:uid="{BA2D5325-A3C1-492D-B570-2B1AC64D8045}"/>
    <cellStyle name="Comma 2 3 7 3 2 3" xfId="5500" xr:uid="{D7904D7E-FA94-4C3D-B98D-0F409FB9E2B2}"/>
    <cellStyle name="Comma 2 3 7 3 2 3 2" xfId="13180" xr:uid="{AE23FB96-2CBF-42A3-892F-7347C4D83262}"/>
    <cellStyle name="Comma 2 3 7 3 2 3 2 2" xfId="28540" xr:uid="{15A071AD-D555-4C18-8AD8-D8B96F3B1B19}"/>
    <cellStyle name="Comma 2 3 7 3 2 3 3" xfId="20860" xr:uid="{3C26A839-B204-42DA-AF57-690C5728CAD4}"/>
    <cellStyle name="Comma 2 3 7 3 2 4" xfId="9340" xr:uid="{F7806C90-73ED-4F5C-84DB-713EFBCBE431}"/>
    <cellStyle name="Comma 2 3 7 3 2 4 2" xfId="24700" xr:uid="{074D0FD6-76A1-4C97-A252-874A3F27C30B}"/>
    <cellStyle name="Comma 2 3 7 3 2 5" xfId="17020" xr:uid="{7B93C854-7610-41B5-9E1E-594A8C64F309}"/>
    <cellStyle name="Comma 2 3 7 3 3" xfId="2620" xr:uid="{A1F7EE9D-6BE2-4476-9A64-E998BBF6D7A1}"/>
    <cellStyle name="Comma 2 3 7 3 3 2" xfId="6460" xr:uid="{16A76BF0-4876-4A76-ADB8-90332E106492}"/>
    <cellStyle name="Comma 2 3 7 3 3 2 2" xfId="14140" xr:uid="{7AC6480A-ABBF-4159-9EB6-F092AEA68EAA}"/>
    <cellStyle name="Comma 2 3 7 3 3 2 2 2" xfId="29500" xr:uid="{19D2370C-B8ED-4CF5-A193-FC1DA5EF82AA}"/>
    <cellStyle name="Comma 2 3 7 3 3 2 3" xfId="21820" xr:uid="{60CB9C81-176B-47C6-AC7B-AD3F15530F45}"/>
    <cellStyle name="Comma 2 3 7 3 3 3" xfId="10300" xr:uid="{2C31716F-F46E-4A0A-B7B4-2144462BD81E}"/>
    <cellStyle name="Comma 2 3 7 3 3 3 2" xfId="25660" xr:uid="{D2CFACCA-F247-459B-AAC0-8F1F2DFECAA5}"/>
    <cellStyle name="Comma 2 3 7 3 3 4" xfId="17980" xr:uid="{FFF6D195-EE7E-4DCE-B200-E4638325067D}"/>
    <cellStyle name="Comma 2 3 7 3 4" xfId="4540" xr:uid="{7654591B-AE99-4CAB-B8FC-79E4FBD926D2}"/>
    <cellStyle name="Comma 2 3 7 3 4 2" xfId="12220" xr:uid="{CEF8C6AC-4CE8-4BCF-8E3D-CD319FA753B8}"/>
    <cellStyle name="Comma 2 3 7 3 4 2 2" xfId="27580" xr:uid="{72253320-A782-46D8-8535-7C57186C38BC}"/>
    <cellStyle name="Comma 2 3 7 3 4 3" xfId="19900" xr:uid="{5F8E29E7-32D5-4837-AEA1-0CBC6EF93C2C}"/>
    <cellStyle name="Comma 2 3 7 3 5" xfId="8380" xr:uid="{0609789A-6ECB-462F-ADED-A14AEAF36ED3}"/>
    <cellStyle name="Comma 2 3 7 3 5 2" xfId="23740" xr:uid="{F5D5586F-0281-4EF8-A347-DB643698CCF6}"/>
    <cellStyle name="Comma 2 3 7 3 6" xfId="16060" xr:uid="{37C595EF-01AB-46CA-8C9F-0537F4F3D357}"/>
    <cellStyle name="Comma 2 3 7 4" xfId="1180" xr:uid="{22C01A5F-31CE-47F7-A8E9-9C39206B5A69}"/>
    <cellStyle name="Comma 2 3 7 4 2" xfId="3100" xr:uid="{28C194C3-30B4-481E-A7DB-7665BA85227A}"/>
    <cellStyle name="Comma 2 3 7 4 2 2" xfId="6940" xr:uid="{E5F3C837-B035-4799-AB07-580ECC5A355E}"/>
    <cellStyle name="Comma 2 3 7 4 2 2 2" xfId="14620" xr:uid="{BD861D98-6461-4049-9DFE-0FCA9AC28DDA}"/>
    <cellStyle name="Comma 2 3 7 4 2 2 2 2" xfId="29980" xr:uid="{5232A6BE-29EB-4039-806A-8B7CFBFC73A8}"/>
    <cellStyle name="Comma 2 3 7 4 2 2 3" xfId="22300" xr:uid="{4EDB0808-D613-4D6A-AFA3-F5EBBAAFA74D}"/>
    <cellStyle name="Comma 2 3 7 4 2 3" xfId="10780" xr:uid="{4EE46610-2FED-47A9-89B9-F7F18A9B707A}"/>
    <cellStyle name="Comma 2 3 7 4 2 3 2" xfId="26140" xr:uid="{F6F4468B-83CA-4EC9-A45A-75F768E81FC1}"/>
    <cellStyle name="Comma 2 3 7 4 2 4" xfId="18460" xr:uid="{9A81A1EC-AE2F-4C79-918B-A24FC1F4F510}"/>
    <cellStyle name="Comma 2 3 7 4 3" xfId="5020" xr:uid="{033C08A8-79C7-426A-A781-AE57DB059828}"/>
    <cellStyle name="Comma 2 3 7 4 3 2" xfId="12700" xr:uid="{F160BC77-AE82-497C-99DD-3ABA05A14427}"/>
    <cellStyle name="Comma 2 3 7 4 3 2 2" xfId="28060" xr:uid="{EFD12419-7E39-46BD-82E6-349662A684E4}"/>
    <cellStyle name="Comma 2 3 7 4 3 3" xfId="20380" xr:uid="{1563D7CF-F46E-4EE9-ACA8-28E095594F46}"/>
    <cellStyle name="Comma 2 3 7 4 4" xfId="8860" xr:uid="{ACF1AA78-4710-4EB4-89A3-452F588E3659}"/>
    <cellStyle name="Comma 2 3 7 4 4 2" xfId="24220" xr:uid="{572D5422-77F9-4553-B437-AC547E3B3AAC}"/>
    <cellStyle name="Comma 2 3 7 4 5" xfId="16540" xr:uid="{201BD1EC-DC69-4A85-88F2-470962611EB3}"/>
    <cellStyle name="Comma 2 3 7 5" xfId="2140" xr:uid="{21197BA2-AF86-405A-9C99-DB4CA65BCF31}"/>
    <cellStyle name="Comma 2 3 7 5 2" xfId="5980" xr:uid="{B2111733-496E-4458-839C-6E4EAA3D3E47}"/>
    <cellStyle name="Comma 2 3 7 5 2 2" xfId="13660" xr:uid="{09C28BD3-9927-4F75-8C71-DE7EBD9C5BB0}"/>
    <cellStyle name="Comma 2 3 7 5 2 2 2" xfId="29020" xr:uid="{84A97B03-5873-4EF6-9DE4-D89C7BBB02FE}"/>
    <cellStyle name="Comma 2 3 7 5 2 3" xfId="21340" xr:uid="{83C3C030-AF48-42E3-94BB-AEEEDD4B55A4}"/>
    <cellStyle name="Comma 2 3 7 5 3" xfId="9820" xr:uid="{ECB069AC-26C9-494E-820D-FACDC54778BD}"/>
    <cellStyle name="Comma 2 3 7 5 3 2" xfId="25180" xr:uid="{EB849382-CF53-42E7-9A53-8782A2C74AC5}"/>
    <cellStyle name="Comma 2 3 7 5 4" xfId="17500" xr:uid="{0F4F8662-9D5B-4283-B8C6-F3454FAD2062}"/>
    <cellStyle name="Comma 2 3 7 6" xfId="4060" xr:uid="{5C824CDB-35B9-4AA6-9AB9-381B4449DF40}"/>
    <cellStyle name="Comma 2 3 7 6 2" xfId="11740" xr:uid="{BF872A61-5AD1-4999-AA7B-D25F1608D0B4}"/>
    <cellStyle name="Comma 2 3 7 6 2 2" xfId="27100" xr:uid="{F0988DD0-8356-4B0A-A3A1-7A4C8F5C503F}"/>
    <cellStyle name="Comma 2 3 7 6 3" xfId="19420" xr:uid="{9335B648-C3B1-4DAD-8D51-21B6DB811C52}"/>
    <cellStyle name="Comma 2 3 7 7" xfId="7900" xr:uid="{A46AD2E6-41C0-4149-8E19-E77759221C33}"/>
    <cellStyle name="Comma 2 3 7 7 2" xfId="23260" xr:uid="{E0EA3E0D-CD9E-458A-A86B-F22DB00C8F33}"/>
    <cellStyle name="Comma 2 3 7 8" xfId="15580" xr:uid="{B3A1EE19-CD03-4A50-94E8-750FD1DB7180}"/>
    <cellStyle name="Comma 2 3 8" xfId="340" xr:uid="{573987EA-BC28-448A-9086-15ECBBA7CBDA}"/>
    <cellStyle name="Comma 2 3 8 2" xfId="820" xr:uid="{108D9C44-3ECF-4304-AB4D-A2887A200D71}"/>
    <cellStyle name="Comma 2 3 8 2 2" xfId="1780" xr:uid="{2B61956F-317A-4148-AFAA-D3F662B65AA5}"/>
    <cellStyle name="Comma 2 3 8 2 2 2" xfId="3700" xr:uid="{E87FECC9-5A9C-4C30-9B04-A620B18A52A0}"/>
    <cellStyle name="Comma 2 3 8 2 2 2 2" xfId="7540" xr:uid="{27A63FEA-6443-4C04-9ABE-BFB7631708FD}"/>
    <cellStyle name="Comma 2 3 8 2 2 2 2 2" xfId="15220" xr:uid="{1A0CD3DF-0D6E-4BE9-A8D3-E29BC5349A21}"/>
    <cellStyle name="Comma 2 3 8 2 2 2 2 2 2" xfId="30580" xr:uid="{7D832A2F-0F0D-45E4-B4DA-2F9563C72CEB}"/>
    <cellStyle name="Comma 2 3 8 2 2 2 2 3" xfId="22900" xr:uid="{0BAC1BE9-1CBE-4C0B-9F41-DA24025E9455}"/>
    <cellStyle name="Comma 2 3 8 2 2 2 3" xfId="11380" xr:uid="{A61088E1-92C2-454C-8415-D6493C480AD0}"/>
    <cellStyle name="Comma 2 3 8 2 2 2 3 2" xfId="26740" xr:uid="{F1537139-3048-41CE-8DDC-DE152A6D0021}"/>
    <cellStyle name="Comma 2 3 8 2 2 2 4" xfId="19060" xr:uid="{F5FE45D0-96A7-4F75-9C5D-97D62193C08A}"/>
    <cellStyle name="Comma 2 3 8 2 2 3" xfId="5620" xr:uid="{C89E77D0-F88E-4BF2-8B0B-B7B958B33782}"/>
    <cellStyle name="Comma 2 3 8 2 2 3 2" xfId="13300" xr:uid="{1769792D-ADC0-47FA-9E88-7DE86132423D}"/>
    <cellStyle name="Comma 2 3 8 2 2 3 2 2" xfId="28660" xr:uid="{E5D615B0-A957-47C3-93E2-18B4C48F4B1B}"/>
    <cellStyle name="Comma 2 3 8 2 2 3 3" xfId="20980" xr:uid="{76B4A0A2-5D72-4D11-B433-E3F7D7AB9833}"/>
    <cellStyle name="Comma 2 3 8 2 2 4" xfId="9460" xr:uid="{495686CC-3AEC-4D34-8F1B-F41548B97039}"/>
    <cellStyle name="Comma 2 3 8 2 2 4 2" xfId="24820" xr:uid="{33B6269F-464F-4280-9E45-22A35AD3E958}"/>
    <cellStyle name="Comma 2 3 8 2 2 5" xfId="17140" xr:uid="{D2691A8D-99E1-4992-9444-8A37E6603260}"/>
    <cellStyle name="Comma 2 3 8 2 3" xfId="2740" xr:uid="{BEB4225C-AD32-48ED-9E9D-A2F9F7C5EFF9}"/>
    <cellStyle name="Comma 2 3 8 2 3 2" xfId="6580" xr:uid="{C0673E2F-A84A-4490-81C6-CE8D9A0F1100}"/>
    <cellStyle name="Comma 2 3 8 2 3 2 2" xfId="14260" xr:uid="{0728EBD9-DE8B-477E-95B1-2BB94F912715}"/>
    <cellStyle name="Comma 2 3 8 2 3 2 2 2" xfId="29620" xr:uid="{BD6E5486-6856-45AC-9222-F2FA59C5CBD0}"/>
    <cellStyle name="Comma 2 3 8 2 3 2 3" xfId="21940" xr:uid="{B9523A83-D2F4-4B7C-982C-8F1028709E03}"/>
    <cellStyle name="Comma 2 3 8 2 3 3" xfId="10420" xr:uid="{7A558E05-DBF3-404A-B1F7-03BCBE655723}"/>
    <cellStyle name="Comma 2 3 8 2 3 3 2" xfId="25780" xr:uid="{553225C8-7FA3-4342-BE53-8F813FB3A18B}"/>
    <cellStyle name="Comma 2 3 8 2 3 4" xfId="18100" xr:uid="{5812EE16-5BC4-40DB-B594-DE63EB5A6A54}"/>
    <cellStyle name="Comma 2 3 8 2 4" xfId="4660" xr:uid="{BF15F5D4-53D7-46C6-A30E-7CC610B94F62}"/>
    <cellStyle name="Comma 2 3 8 2 4 2" xfId="12340" xr:uid="{8482A8AC-5702-45F3-9F9A-DC0790D93738}"/>
    <cellStyle name="Comma 2 3 8 2 4 2 2" xfId="27700" xr:uid="{53982114-D9A5-4295-B9BA-0F43491AC62B}"/>
    <cellStyle name="Comma 2 3 8 2 4 3" xfId="20020" xr:uid="{5067AC3A-8778-4537-A12F-8FC96CF9C7B2}"/>
    <cellStyle name="Comma 2 3 8 2 5" xfId="8500" xr:uid="{ADE8F206-59F7-45B8-B10F-1B71CF816626}"/>
    <cellStyle name="Comma 2 3 8 2 5 2" xfId="23860" xr:uid="{0D5574B7-21F2-4FC4-9EF6-3E879E7B4A63}"/>
    <cellStyle name="Comma 2 3 8 2 6" xfId="16180" xr:uid="{E29BE169-D856-4CF9-8333-B3CA2D27CBB0}"/>
    <cellStyle name="Comma 2 3 8 3" xfId="1300" xr:uid="{60B9EDCA-EB53-47B3-A25F-B006E74388B4}"/>
    <cellStyle name="Comma 2 3 8 3 2" xfId="3220" xr:uid="{ECD264B9-860B-442E-89CC-9C76CAB28E10}"/>
    <cellStyle name="Comma 2 3 8 3 2 2" xfId="7060" xr:uid="{DC2E6C41-F2F4-4CEF-B751-3BC157A4A7FB}"/>
    <cellStyle name="Comma 2 3 8 3 2 2 2" xfId="14740" xr:uid="{DDA4942C-5FE4-4246-B55C-F61128B33CDF}"/>
    <cellStyle name="Comma 2 3 8 3 2 2 2 2" xfId="30100" xr:uid="{881C87CA-6491-4ECB-AD69-3A89EAD967BD}"/>
    <cellStyle name="Comma 2 3 8 3 2 2 3" xfId="22420" xr:uid="{D0A65EB2-C25D-416E-9960-604C653BB354}"/>
    <cellStyle name="Comma 2 3 8 3 2 3" xfId="10900" xr:uid="{493A2E5B-70E2-4828-BAFA-574FAEF43C0D}"/>
    <cellStyle name="Comma 2 3 8 3 2 3 2" xfId="26260" xr:uid="{C09CC5A5-682C-441E-8358-1D983C2B3108}"/>
    <cellStyle name="Comma 2 3 8 3 2 4" xfId="18580" xr:uid="{C9495311-EFA5-4392-AEDE-64FB75B36A8D}"/>
    <cellStyle name="Comma 2 3 8 3 3" xfId="5140" xr:uid="{3C6FC2E3-A68A-40F9-AB98-03AB563BC159}"/>
    <cellStyle name="Comma 2 3 8 3 3 2" xfId="12820" xr:uid="{E603BFD5-5DA8-4550-BACA-DC76DA31A1B3}"/>
    <cellStyle name="Comma 2 3 8 3 3 2 2" xfId="28180" xr:uid="{C9F4683B-D321-4696-8034-2226481AE2DC}"/>
    <cellStyle name="Comma 2 3 8 3 3 3" xfId="20500" xr:uid="{E9F14508-C388-42A5-8361-BB430F529868}"/>
    <cellStyle name="Comma 2 3 8 3 4" xfId="8980" xr:uid="{26DB8896-63EC-49B8-A079-D9950D85A376}"/>
    <cellStyle name="Comma 2 3 8 3 4 2" xfId="24340" xr:uid="{0A616510-87D6-4690-9FCB-664A639A477B}"/>
    <cellStyle name="Comma 2 3 8 3 5" xfId="16660" xr:uid="{9CEF51DE-0AEC-4C8A-8351-5ECD188379A1}"/>
    <cellStyle name="Comma 2 3 8 4" xfId="2260" xr:uid="{9BDFFE4B-981C-41E5-B889-89234A8208B2}"/>
    <cellStyle name="Comma 2 3 8 4 2" xfId="6100" xr:uid="{DF15C59D-943D-461F-B39D-3FC7E62F439E}"/>
    <cellStyle name="Comma 2 3 8 4 2 2" xfId="13780" xr:uid="{CC1F6244-AB63-49A8-BE5E-1444BF0B012A}"/>
    <cellStyle name="Comma 2 3 8 4 2 2 2" xfId="29140" xr:uid="{BC387CF5-C5AB-4FE2-B957-CFDEF079FC38}"/>
    <cellStyle name="Comma 2 3 8 4 2 3" xfId="21460" xr:uid="{8814A5B3-09EC-4E01-BBCD-44F340647F8D}"/>
    <cellStyle name="Comma 2 3 8 4 3" xfId="9940" xr:uid="{F13464D8-CCF8-4AC5-BA85-E4D695A79048}"/>
    <cellStyle name="Comma 2 3 8 4 3 2" xfId="25300" xr:uid="{46D76126-AB20-4EE4-B103-4AA650ED729A}"/>
    <cellStyle name="Comma 2 3 8 4 4" xfId="17620" xr:uid="{FD36967C-B53B-4D3D-B8EC-8FCC0D89B36A}"/>
    <cellStyle name="Comma 2 3 8 5" xfId="4180" xr:uid="{07D2D0ED-5940-4116-9B78-AEB4D69F6808}"/>
    <cellStyle name="Comma 2 3 8 5 2" xfId="11860" xr:uid="{D643E8F1-E28D-44BA-AD6E-B6A5ACE34734}"/>
    <cellStyle name="Comma 2 3 8 5 2 2" xfId="27220" xr:uid="{BD032D9F-790D-4D38-8B45-E16824809BFF}"/>
    <cellStyle name="Comma 2 3 8 5 3" xfId="19540" xr:uid="{4A4FB37C-1621-41AF-876D-2F806EC1C276}"/>
    <cellStyle name="Comma 2 3 8 6" xfId="8020" xr:uid="{B88772C0-6C9D-47F8-B932-6C004D6D51A3}"/>
    <cellStyle name="Comma 2 3 8 6 2" xfId="23380" xr:uid="{609CCDDB-DBA6-49E4-8434-4E5BF2A54BEE}"/>
    <cellStyle name="Comma 2 3 8 7" xfId="15700" xr:uid="{355ABE9A-D549-4E72-8D1D-4EBBD4E028D5}"/>
    <cellStyle name="Comma 2 3 9" xfId="580" xr:uid="{67DD6375-5775-44FF-BAC2-8BF13B0D88A5}"/>
    <cellStyle name="Comma 2 3 9 2" xfId="1540" xr:uid="{BD7950D1-AD37-447F-A5A0-D5FFF1D4A90A}"/>
    <cellStyle name="Comma 2 3 9 2 2" xfId="3460" xr:uid="{F73BBE6E-50AB-4FB9-B280-1087B01BFBE9}"/>
    <cellStyle name="Comma 2 3 9 2 2 2" xfId="7300" xr:uid="{2E10A636-45F6-48C2-A1FE-8FDB8D1D10E9}"/>
    <cellStyle name="Comma 2 3 9 2 2 2 2" xfId="14980" xr:uid="{51ADDD18-C842-4E34-8081-04477555DDD1}"/>
    <cellStyle name="Comma 2 3 9 2 2 2 2 2" xfId="30340" xr:uid="{331C796D-2EFF-47AC-916B-0E1B253645CE}"/>
    <cellStyle name="Comma 2 3 9 2 2 2 3" xfId="22660" xr:uid="{C1334C98-4591-446A-B24E-8791C647FF60}"/>
    <cellStyle name="Comma 2 3 9 2 2 3" xfId="11140" xr:uid="{6E85EF7E-49E0-4098-9206-D56DEE1A4BDA}"/>
    <cellStyle name="Comma 2 3 9 2 2 3 2" xfId="26500" xr:uid="{A1E82EC4-FBB5-45A0-8BD1-AA98B2067906}"/>
    <cellStyle name="Comma 2 3 9 2 2 4" xfId="18820" xr:uid="{4C5935F6-8F9B-4905-930E-921CA29B3D6C}"/>
    <cellStyle name="Comma 2 3 9 2 3" xfId="5380" xr:uid="{C1CD62BD-E7B4-489B-8627-434BC30495E8}"/>
    <cellStyle name="Comma 2 3 9 2 3 2" xfId="13060" xr:uid="{A2AC156E-12A8-4DFD-8086-D681AD4599C2}"/>
    <cellStyle name="Comma 2 3 9 2 3 2 2" xfId="28420" xr:uid="{1B48188D-24B5-4A7B-B368-A827B82738EC}"/>
    <cellStyle name="Comma 2 3 9 2 3 3" xfId="20740" xr:uid="{3115EA0E-6B6F-42DB-B563-B9B788E1F3A2}"/>
    <cellStyle name="Comma 2 3 9 2 4" xfId="9220" xr:uid="{F8A83CBE-E583-4597-82BD-A44B3F995C66}"/>
    <cellStyle name="Comma 2 3 9 2 4 2" xfId="24580" xr:uid="{9EC227E5-6175-413B-BB0B-6DD9CD29963F}"/>
    <cellStyle name="Comma 2 3 9 2 5" xfId="16900" xr:uid="{A937DA5D-1D53-4667-AF43-EE5132D05B66}"/>
    <cellStyle name="Comma 2 3 9 3" xfId="2500" xr:uid="{04DA3AEE-00CD-42B9-A2A3-BDCBC882B515}"/>
    <cellStyle name="Comma 2 3 9 3 2" xfId="6340" xr:uid="{70C54FC5-ED50-4CCF-B690-29CE5906ED54}"/>
    <cellStyle name="Comma 2 3 9 3 2 2" xfId="14020" xr:uid="{1E611F04-2307-47BD-A208-DAED450BE0BF}"/>
    <cellStyle name="Comma 2 3 9 3 2 2 2" xfId="29380" xr:uid="{0B2EAF09-5119-4BE4-8F7A-4004F945C296}"/>
    <cellStyle name="Comma 2 3 9 3 2 3" xfId="21700" xr:uid="{EE6EA499-4C05-4059-A561-95D49E389055}"/>
    <cellStyle name="Comma 2 3 9 3 3" xfId="10180" xr:uid="{85EE15AC-31C1-4778-AA22-C56C78378A41}"/>
    <cellStyle name="Comma 2 3 9 3 3 2" xfId="25540" xr:uid="{B6B5F7CF-BD16-4AC3-BD54-084A77C62281}"/>
    <cellStyle name="Comma 2 3 9 3 4" xfId="17860" xr:uid="{EF2AC8E1-C9B2-4251-AF1A-51809A60A16A}"/>
    <cellStyle name="Comma 2 3 9 4" xfId="4420" xr:uid="{1FBBDDC4-92BC-4486-9E24-0E0C3BE553DB}"/>
    <cellStyle name="Comma 2 3 9 4 2" xfId="12100" xr:uid="{07CB01ED-3823-4E25-8FA0-286464D27BD7}"/>
    <cellStyle name="Comma 2 3 9 4 2 2" xfId="27460" xr:uid="{8D30CDED-E20B-4D06-9A41-21CF3995F13E}"/>
    <cellStyle name="Comma 2 3 9 4 3" xfId="19780" xr:uid="{B78F65B8-9E05-450B-B7D5-34F1C865AC67}"/>
    <cellStyle name="Comma 2 3 9 5" xfId="8260" xr:uid="{CA0833C8-D3CC-4D4A-8C81-A42B221D1F4C}"/>
    <cellStyle name="Comma 2 3 9 5 2" xfId="23620" xr:uid="{24B8C303-4F26-45E7-9C3F-8F338D19D2D5}"/>
    <cellStyle name="Comma 2 3 9 6" xfId="15940" xr:uid="{916E8D26-4E04-4EDF-96AA-EEAF5A85AFB9}"/>
    <cellStyle name="Comma 2 4" xfId="101" xr:uid="{1F4837CF-AB97-41ED-92C2-0980D51554D4}"/>
    <cellStyle name="Comma 2 4 10" xfId="3942" xr:uid="{081D5079-D288-419F-A9B5-082A1FDFCACB}"/>
    <cellStyle name="Comma 2 4 10 2" xfId="11622" xr:uid="{FBC20804-C55D-45E5-8F2A-F36426F2FA58}"/>
    <cellStyle name="Comma 2 4 10 2 2" xfId="26982" xr:uid="{00141B83-7695-4193-86B7-674EA4F193E2}"/>
    <cellStyle name="Comma 2 4 10 3" xfId="19302" xr:uid="{F3DC1D84-88DF-41B1-A08B-60FF267738DD}"/>
    <cellStyle name="Comma 2 4 11" xfId="7782" xr:uid="{9C8669C4-1625-49D6-BBA9-ADEF2ADB00FA}"/>
    <cellStyle name="Comma 2 4 11 2" xfId="23142" xr:uid="{30530CA7-1588-4566-A726-744A4F32074F}"/>
    <cellStyle name="Comma 2 4 12" xfId="15462" xr:uid="{EFFCE719-CECE-4396-9723-6CA36F6F6F72}"/>
    <cellStyle name="Comma 2 4 2" xfId="117" xr:uid="{8289D112-5D70-47BE-AD85-AD5F6EB01086}"/>
    <cellStyle name="Comma 2 4 2 10" xfId="7797" xr:uid="{83B874F6-6491-4462-AA70-AE60C04013F9}"/>
    <cellStyle name="Comma 2 4 2 10 2" xfId="23157" xr:uid="{EEBBD262-1C14-4DC2-8469-60B6557FC820}"/>
    <cellStyle name="Comma 2 4 2 11" xfId="15477" xr:uid="{FB8BABBB-4462-43A1-BC88-CFDC4EF79D6C}"/>
    <cellStyle name="Comma 2 4 2 2" xfId="147" xr:uid="{FAA557F7-C5C9-4D66-A34C-25FA1B0F3A0F}"/>
    <cellStyle name="Comma 2 4 2 2 10" xfId="15507" xr:uid="{89FCC4C0-C527-4C70-A274-948F2006E358}"/>
    <cellStyle name="Comma 2 4 2 2 2" xfId="207" xr:uid="{45A13B0C-532E-41B4-A3DD-4AA5077D579C}"/>
    <cellStyle name="Comma 2 4 2 2 2 2" xfId="327" xr:uid="{CA3B1C86-DFCE-4542-BAD3-0BF1314E4F5B}"/>
    <cellStyle name="Comma 2 4 2 2 2 2 2" xfId="567" xr:uid="{6E7F4140-2F70-48A8-BBAF-2D4A70856794}"/>
    <cellStyle name="Comma 2 4 2 2 2 2 2 2" xfId="1047" xr:uid="{4820D628-5640-4AAC-8D70-8DFD1978DDA8}"/>
    <cellStyle name="Comma 2 4 2 2 2 2 2 2 2" xfId="2007" xr:uid="{5FDC0221-EFB7-4199-B176-23F00A136CE1}"/>
    <cellStyle name="Comma 2 4 2 2 2 2 2 2 2 2" xfId="3927" xr:uid="{E5983860-CDAD-446C-8FA3-79FE7E2D6307}"/>
    <cellStyle name="Comma 2 4 2 2 2 2 2 2 2 2 2" xfId="7767" xr:uid="{54EE6C13-CED9-4E7D-8717-439C9ACA6A0B}"/>
    <cellStyle name="Comma 2 4 2 2 2 2 2 2 2 2 2 2" xfId="15447" xr:uid="{09CF9339-1E71-492C-BFB8-FFA18755813A}"/>
    <cellStyle name="Comma 2 4 2 2 2 2 2 2 2 2 2 2 2" xfId="30807" xr:uid="{C7BED2C8-84F5-407A-9F10-303FE5E04EC6}"/>
    <cellStyle name="Comma 2 4 2 2 2 2 2 2 2 2 2 3" xfId="23127" xr:uid="{5D86C0C1-5933-4642-817E-B91192018BA0}"/>
    <cellStyle name="Comma 2 4 2 2 2 2 2 2 2 2 3" xfId="11607" xr:uid="{78326ADC-D17B-4CCB-BEE8-C76BFC2D4568}"/>
    <cellStyle name="Comma 2 4 2 2 2 2 2 2 2 2 3 2" xfId="26967" xr:uid="{5E6D3B18-9D85-472B-8FFC-8A1957292F57}"/>
    <cellStyle name="Comma 2 4 2 2 2 2 2 2 2 2 4" xfId="19287" xr:uid="{288FCF67-C4F0-4BDF-B597-B1E2BF949507}"/>
    <cellStyle name="Comma 2 4 2 2 2 2 2 2 2 3" xfId="5847" xr:uid="{5C9F955F-0EFC-48A3-8448-2FFACB886E1D}"/>
    <cellStyle name="Comma 2 4 2 2 2 2 2 2 2 3 2" xfId="13527" xr:uid="{3A800537-ADA7-47B4-B9D0-AFF68D7004C9}"/>
    <cellStyle name="Comma 2 4 2 2 2 2 2 2 2 3 2 2" xfId="28887" xr:uid="{AFA362CB-D5CA-4C66-9F4D-7B059C91D834}"/>
    <cellStyle name="Comma 2 4 2 2 2 2 2 2 2 3 3" xfId="21207" xr:uid="{B638CAB0-4F40-4847-A64C-3C57A5EECDF0}"/>
    <cellStyle name="Comma 2 4 2 2 2 2 2 2 2 4" xfId="9687" xr:uid="{8B363F08-AEA8-4233-9C52-2A04FB42136A}"/>
    <cellStyle name="Comma 2 4 2 2 2 2 2 2 2 4 2" xfId="25047" xr:uid="{4A5ECF85-BBFE-4FA4-8B92-FD076D0C40A8}"/>
    <cellStyle name="Comma 2 4 2 2 2 2 2 2 2 5" xfId="17367" xr:uid="{6069C0CF-52E7-4185-9709-5994D24D07DD}"/>
    <cellStyle name="Comma 2 4 2 2 2 2 2 2 3" xfId="2967" xr:uid="{DD942716-0257-4D92-B108-46AB777B5083}"/>
    <cellStyle name="Comma 2 4 2 2 2 2 2 2 3 2" xfId="6807" xr:uid="{8B9432EF-B450-491E-8CC7-F0B8C7C1F248}"/>
    <cellStyle name="Comma 2 4 2 2 2 2 2 2 3 2 2" xfId="14487" xr:uid="{C8631B36-D2EA-46FD-BC76-C5B61B292E23}"/>
    <cellStyle name="Comma 2 4 2 2 2 2 2 2 3 2 2 2" xfId="29847" xr:uid="{29248584-981A-4562-AFBC-0FD80F37D31E}"/>
    <cellStyle name="Comma 2 4 2 2 2 2 2 2 3 2 3" xfId="22167" xr:uid="{80C58528-B8A8-4103-A07E-777AD3472D99}"/>
    <cellStyle name="Comma 2 4 2 2 2 2 2 2 3 3" xfId="10647" xr:uid="{DB588DE2-EABC-4549-8FA2-E8E7B7BC66D9}"/>
    <cellStyle name="Comma 2 4 2 2 2 2 2 2 3 3 2" xfId="26007" xr:uid="{98E33E5A-BB4B-420B-BB36-C2EA03372CEE}"/>
    <cellStyle name="Comma 2 4 2 2 2 2 2 2 3 4" xfId="18327" xr:uid="{6383EF6D-ABA5-49C6-9F49-D4147AC4B2D9}"/>
    <cellStyle name="Comma 2 4 2 2 2 2 2 2 4" xfId="4887" xr:uid="{5B3227BE-85DB-415B-AE4E-FE3D435BB75E}"/>
    <cellStyle name="Comma 2 4 2 2 2 2 2 2 4 2" xfId="12567" xr:uid="{27C111ED-1281-4C8B-9D18-DF07BF7C98E0}"/>
    <cellStyle name="Comma 2 4 2 2 2 2 2 2 4 2 2" xfId="27927" xr:uid="{B4B13931-3DD3-4BEB-86F1-5831EA310396}"/>
    <cellStyle name="Comma 2 4 2 2 2 2 2 2 4 3" xfId="20247" xr:uid="{A6E24754-DC2E-46F7-AD31-5FFDA7B9F690}"/>
    <cellStyle name="Comma 2 4 2 2 2 2 2 2 5" xfId="8727" xr:uid="{1E999E57-FB30-49C5-863B-A26E68056B60}"/>
    <cellStyle name="Comma 2 4 2 2 2 2 2 2 5 2" xfId="24087" xr:uid="{0C00E10F-57C0-426E-B648-E84578E2662E}"/>
    <cellStyle name="Comma 2 4 2 2 2 2 2 2 6" xfId="16407" xr:uid="{A1AE9DF7-3899-4857-9392-9564587A2113}"/>
    <cellStyle name="Comma 2 4 2 2 2 2 2 3" xfId="1527" xr:uid="{E9C9CFBC-D5C3-4022-A2BE-095CC6588397}"/>
    <cellStyle name="Comma 2 4 2 2 2 2 2 3 2" xfId="3447" xr:uid="{CB92D1FA-3529-4717-AD25-9FA0AECF4D00}"/>
    <cellStyle name="Comma 2 4 2 2 2 2 2 3 2 2" xfId="7287" xr:uid="{354C79B4-F214-4A16-9A3B-6000335A93C0}"/>
    <cellStyle name="Comma 2 4 2 2 2 2 2 3 2 2 2" xfId="14967" xr:uid="{700295D3-F915-4997-89AA-568B4F7DCF4A}"/>
    <cellStyle name="Comma 2 4 2 2 2 2 2 3 2 2 2 2" xfId="30327" xr:uid="{265CCA80-11B1-473A-B036-A0346EAF46EA}"/>
    <cellStyle name="Comma 2 4 2 2 2 2 2 3 2 2 3" xfId="22647" xr:uid="{385F6F67-42E5-4F6C-8DEC-1FE91F4CD833}"/>
    <cellStyle name="Comma 2 4 2 2 2 2 2 3 2 3" xfId="11127" xr:uid="{D78E3ECD-C82B-489F-B227-75A08C5F2309}"/>
    <cellStyle name="Comma 2 4 2 2 2 2 2 3 2 3 2" xfId="26487" xr:uid="{1EE9431E-771C-4AA0-A079-22A7F7480DA3}"/>
    <cellStyle name="Comma 2 4 2 2 2 2 2 3 2 4" xfId="18807" xr:uid="{5A65A000-F21C-4B34-8094-81556D43584C}"/>
    <cellStyle name="Comma 2 4 2 2 2 2 2 3 3" xfId="5367" xr:uid="{FB1002DC-3866-49D9-8327-BA610A946FD0}"/>
    <cellStyle name="Comma 2 4 2 2 2 2 2 3 3 2" xfId="13047" xr:uid="{9574D743-3202-407F-A59B-40309AC08AAE}"/>
    <cellStyle name="Comma 2 4 2 2 2 2 2 3 3 2 2" xfId="28407" xr:uid="{19D924A3-1BAB-46EA-96F9-3BAD9D7DE799}"/>
    <cellStyle name="Comma 2 4 2 2 2 2 2 3 3 3" xfId="20727" xr:uid="{0D17486C-2BC7-4142-8755-BFE290A0EEA2}"/>
    <cellStyle name="Comma 2 4 2 2 2 2 2 3 4" xfId="9207" xr:uid="{04C3E4A5-0651-4C4C-AD54-31776DDBC0C9}"/>
    <cellStyle name="Comma 2 4 2 2 2 2 2 3 4 2" xfId="24567" xr:uid="{6969D04A-8399-40D1-A195-7171E395083F}"/>
    <cellStyle name="Comma 2 4 2 2 2 2 2 3 5" xfId="16887" xr:uid="{888AA4FF-2DDF-4F1A-93FD-AB5F668D951F}"/>
    <cellStyle name="Comma 2 4 2 2 2 2 2 4" xfId="2487" xr:uid="{543E107A-9764-4E4A-B3A2-9B4618D8C117}"/>
    <cellStyle name="Comma 2 4 2 2 2 2 2 4 2" xfId="6327" xr:uid="{BBBFA414-CD95-481D-B1CF-6430276A7245}"/>
    <cellStyle name="Comma 2 4 2 2 2 2 2 4 2 2" xfId="14007" xr:uid="{68FC41A5-CD63-4245-B06E-FBE73587A0AC}"/>
    <cellStyle name="Comma 2 4 2 2 2 2 2 4 2 2 2" xfId="29367" xr:uid="{CCAE3F28-B2D2-4FA4-AB41-FC9375E27A2B}"/>
    <cellStyle name="Comma 2 4 2 2 2 2 2 4 2 3" xfId="21687" xr:uid="{AA160670-4185-4C33-9AA9-251B931002DD}"/>
    <cellStyle name="Comma 2 4 2 2 2 2 2 4 3" xfId="10167" xr:uid="{2619FF92-5783-46BF-B5CA-95FA59C519D0}"/>
    <cellStyle name="Comma 2 4 2 2 2 2 2 4 3 2" xfId="25527" xr:uid="{71D737BD-52F4-4314-8488-78F08B3C5E85}"/>
    <cellStyle name="Comma 2 4 2 2 2 2 2 4 4" xfId="17847" xr:uid="{E9A4DBF3-5824-4646-8ECD-A2E5585B6D19}"/>
    <cellStyle name="Comma 2 4 2 2 2 2 2 5" xfId="4407" xr:uid="{78BA171A-6F0D-447E-B4B9-BD0A84F0A7B7}"/>
    <cellStyle name="Comma 2 4 2 2 2 2 2 5 2" xfId="12087" xr:uid="{377E382F-69A5-4B7A-9135-8144701846C1}"/>
    <cellStyle name="Comma 2 4 2 2 2 2 2 5 2 2" xfId="27447" xr:uid="{8B1E7DA9-47F1-4263-A58A-29C732BC4C11}"/>
    <cellStyle name="Comma 2 4 2 2 2 2 2 5 3" xfId="19767" xr:uid="{69BD205D-FA42-449A-9A34-E765BD10BBA2}"/>
    <cellStyle name="Comma 2 4 2 2 2 2 2 6" xfId="8247" xr:uid="{443FC1E1-7753-4EBE-92F0-89912B45730E}"/>
    <cellStyle name="Comma 2 4 2 2 2 2 2 6 2" xfId="23607" xr:uid="{88184313-0CD9-446A-97A4-9E9FC02A9925}"/>
    <cellStyle name="Comma 2 4 2 2 2 2 2 7" xfId="15927" xr:uid="{94BFABC2-FB95-42F0-8C5F-BC40CEB334F5}"/>
    <cellStyle name="Comma 2 4 2 2 2 2 3" xfId="807" xr:uid="{0CB5CFFF-B74B-48C2-8922-0B4054EAF4CF}"/>
    <cellStyle name="Comma 2 4 2 2 2 2 3 2" xfId="1767" xr:uid="{999AB6D5-3DD8-4F1F-9396-4B996802E65A}"/>
    <cellStyle name="Comma 2 4 2 2 2 2 3 2 2" xfId="3687" xr:uid="{106FB51A-A47E-4B46-816C-065456CFF653}"/>
    <cellStyle name="Comma 2 4 2 2 2 2 3 2 2 2" xfId="7527" xr:uid="{6B228C46-DE43-4E35-8721-573E376EBE43}"/>
    <cellStyle name="Comma 2 4 2 2 2 2 3 2 2 2 2" xfId="15207" xr:uid="{FAA8045E-B9C5-4F18-8F39-A44316F7E367}"/>
    <cellStyle name="Comma 2 4 2 2 2 2 3 2 2 2 2 2" xfId="30567" xr:uid="{9D576193-EABC-4E09-98F2-DE033B6D6D54}"/>
    <cellStyle name="Comma 2 4 2 2 2 2 3 2 2 2 3" xfId="22887" xr:uid="{BF485F55-1D51-4F3F-9551-45ECF95FA690}"/>
    <cellStyle name="Comma 2 4 2 2 2 2 3 2 2 3" xfId="11367" xr:uid="{B1F7750A-B8ED-4149-9350-B1B2FA5345C1}"/>
    <cellStyle name="Comma 2 4 2 2 2 2 3 2 2 3 2" xfId="26727" xr:uid="{2F78D3B7-D08C-4C3F-9257-E7A1C974990D}"/>
    <cellStyle name="Comma 2 4 2 2 2 2 3 2 2 4" xfId="19047" xr:uid="{070FC7B5-819D-45F5-B418-7820BCC60D59}"/>
    <cellStyle name="Comma 2 4 2 2 2 2 3 2 3" xfId="5607" xr:uid="{C45D7D0D-D79C-4591-97FD-37D762B26A30}"/>
    <cellStyle name="Comma 2 4 2 2 2 2 3 2 3 2" xfId="13287" xr:uid="{96D2F571-CDB3-40DC-BA33-182C11F5149F}"/>
    <cellStyle name="Comma 2 4 2 2 2 2 3 2 3 2 2" xfId="28647" xr:uid="{F13CDF59-681A-40AB-AAF5-14A1A4807DF0}"/>
    <cellStyle name="Comma 2 4 2 2 2 2 3 2 3 3" xfId="20967" xr:uid="{CD694E43-3E57-45C9-AF53-73994802CF3A}"/>
    <cellStyle name="Comma 2 4 2 2 2 2 3 2 4" xfId="9447" xr:uid="{886A314D-01D6-4452-8C12-E81B521CBC2D}"/>
    <cellStyle name="Comma 2 4 2 2 2 2 3 2 4 2" xfId="24807" xr:uid="{4DD53A05-57E2-45A6-900D-7F5C9F7696E0}"/>
    <cellStyle name="Comma 2 4 2 2 2 2 3 2 5" xfId="17127" xr:uid="{646CF401-0BFC-4223-A598-609374828C21}"/>
    <cellStyle name="Comma 2 4 2 2 2 2 3 3" xfId="2727" xr:uid="{BE240DA4-B302-43E7-BE00-9A3F995EC822}"/>
    <cellStyle name="Comma 2 4 2 2 2 2 3 3 2" xfId="6567" xr:uid="{A0DA8696-97B9-4976-AE97-721D96C71CF9}"/>
    <cellStyle name="Comma 2 4 2 2 2 2 3 3 2 2" xfId="14247" xr:uid="{805C6ACD-1999-4056-8BC9-E35EF04B7929}"/>
    <cellStyle name="Comma 2 4 2 2 2 2 3 3 2 2 2" xfId="29607" xr:uid="{42690F13-7A3F-4779-8EC3-FA679A89C062}"/>
    <cellStyle name="Comma 2 4 2 2 2 2 3 3 2 3" xfId="21927" xr:uid="{6CB2B436-042D-480A-B4F9-392C776BAAB2}"/>
    <cellStyle name="Comma 2 4 2 2 2 2 3 3 3" xfId="10407" xr:uid="{625D9DDA-4741-4763-9DF0-D67F6A4713BA}"/>
    <cellStyle name="Comma 2 4 2 2 2 2 3 3 3 2" xfId="25767" xr:uid="{67A92C73-EFF1-49CE-B797-67FC8BB1742B}"/>
    <cellStyle name="Comma 2 4 2 2 2 2 3 3 4" xfId="18087" xr:uid="{D5CF748E-2CA6-4B88-9A7D-D960CF0393BB}"/>
    <cellStyle name="Comma 2 4 2 2 2 2 3 4" xfId="4647" xr:uid="{F2A049BC-0642-47B0-BA5A-46E57ABC5401}"/>
    <cellStyle name="Comma 2 4 2 2 2 2 3 4 2" xfId="12327" xr:uid="{E37F5CD3-1280-45AE-93D8-1E0BDDAE1F78}"/>
    <cellStyle name="Comma 2 4 2 2 2 2 3 4 2 2" xfId="27687" xr:uid="{5C285956-1908-46DA-A71B-79E80CF1D15C}"/>
    <cellStyle name="Comma 2 4 2 2 2 2 3 4 3" xfId="20007" xr:uid="{7A2F0C9D-3795-496A-9EFC-735E0F3BD038}"/>
    <cellStyle name="Comma 2 4 2 2 2 2 3 5" xfId="8487" xr:uid="{2689D1B5-C548-446D-8AE5-7FA8166E78F8}"/>
    <cellStyle name="Comma 2 4 2 2 2 2 3 5 2" xfId="23847" xr:uid="{15DFA717-776C-4EB3-8B2D-7130E285018E}"/>
    <cellStyle name="Comma 2 4 2 2 2 2 3 6" xfId="16167" xr:uid="{166E5CA2-1465-45AC-BF3B-AA26F44AB0D6}"/>
    <cellStyle name="Comma 2 4 2 2 2 2 4" xfId="1287" xr:uid="{20216EE8-4D61-4F7D-9D0D-F20506AFEB58}"/>
    <cellStyle name="Comma 2 4 2 2 2 2 4 2" xfId="3207" xr:uid="{900C6686-3811-4555-8338-6EA2624DFA09}"/>
    <cellStyle name="Comma 2 4 2 2 2 2 4 2 2" xfId="7047" xr:uid="{43AAEF61-E431-4A55-A6B4-5932CD6A8C7E}"/>
    <cellStyle name="Comma 2 4 2 2 2 2 4 2 2 2" xfId="14727" xr:uid="{BFC581C1-3BC2-4A25-868E-E81799BEDC47}"/>
    <cellStyle name="Comma 2 4 2 2 2 2 4 2 2 2 2" xfId="30087" xr:uid="{CD4B4BDE-FAD9-41ED-BB02-89AC1A4493B7}"/>
    <cellStyle name="Comma 2 4 2 2 2 2 4 2 2 3" xfId="22407" xr:uid="{48C507D4-A269-473F-83A1-08FB4B91D16D}"/>
    <cellStyle name="Comma 2 4 2 2 2 2 4 2 3" xfId="10887" xr:uid="{E2687A6E-E66F-4162-936B-44A5E1BBBB4C}"/>
    <cellStyle name="Comma 2 4 2 2 2 2 4 2 3 2" xfId="26247" xr:uid="{1ADED427-6E37-43B7-AC5E-E0AC5A6AE7E6}"/>
    <cellStyle name="Comma 2 4 2 2 2 2 4 2 4" xfId="18567" xr:uid="{345BD280-61AD-4E2B-AB4C-0A8B6B27A933}"/>
    <cellStyle name="Comma 2 4 2 2 2 2 4 3" xfId="5127" xr:uid="{C571B549-378B-4903-B022-6215B84582B9}"/>
    <cellStyle name="Comma 2 4 2 2 2 2 4 3 2" xfId="12807" xr:uid="{34F2B38C-7A74-4FE6-8B51-B0D6B36246B7}"/>
    <cellStyle name="Comma 2 4 2 2 2 2 4 3 2 2" xfId="28167" xr:uid="{67072D83-6F37-4528-B902-73EC36FC92EA}"/>
    <cellStyle name="Comma 2 4 2 2 2 2 4 3 3" xfId="20487" xr:uid="{B71E995E-7ED3-42B8-943B-32D165EA7168}"/>
    <cellStyle name="Comma 2 4 2 2 2 2 4 4" xfId="8967" xr:uid="{60872FD1-991A-4209-AB93-BE61436E3130}"/>
    <cellStyle name="Comma 2 4 2 2 2 2 4 4 2" xfId="24327" xr:uid="{D2DE870F-5EDE-4248-99E1-DDA262EF4415}"/>
    <cellStyle name="Comma 2 4 2 2 2 2 4 5" xfId="16647" xr:uid="{B5F991BD-26B7-4CC0-91CF-061CE1659E9F}"/>
    <cellStyle name="Comma 2 4 2 2 2 2 5" xfId="2247" xr:uid="{74D6DF58-56A1-42F4-8E89-DB2731A194BA}"/>
    <cellStyle name="Comma 2 4 2 2 2 2 5 2" xfId="6087" xr:uid="{5D9480E2-9A18-4A44-97E8-E3F9D274E36E}"/>
    <cellStyle name="Comma 2 4 2 2 2 2 5 2 2" xfId="13767" xr:uid="{2B623EBD-8D7C-45C4-81CA-FB0356308281}"/>
    <cellStyle name="Comma 2 4 2 2 2 2 5 2 2 2" xfId="29127" xr:uid="{AAAEDE3D-6376-4D53-B7DB-C27BF31DB88E}"/>
    <cellStyle name="Comma 2 4 2 2 2 2 5 2 3" xfId="21447" xr:uid="{73412EEE-948A-42DF-A9F0-8ED34E0113D5}"/>
    <cellStyle name="Comma 2 4 2 2 2 2 5 3" xfId="9927" xr:uid="{BC1B8017-7DE7-4EF7-88A1-A963599EA4E0}"/>
    <cellStyle name="Comma 2 4 2 2 2 2 5 3 2" xfId="25287" xr:uid="{3614D82E-30A4-4561-9032-B19E54A7DC6C}"/>
    <cellStyle name="Comma 2 4 2 2 2 2 5 4" xfId="17607" xr:uid="{DDC2B0D6-8DEF-4ED4-B772-E110600B1892}"/>
    <cellStyle name="Comma 2 4 2 2 2 2 6" xfId="4167" xr:uid="{990AF03C-1AED-4244-AA80-16ACD826F5D1}"/>
    <cellStyle name="Comma 2 4 2 2 2 2 6 2" xfId="11847" xr:uid="{B92EFCF1-3D1F-4366-924E-2CE2F4637DB6}"/>
    <cellStyle name="Comma 2 4 2 2 2 2 6 2 2" xfId="27207" xr:uid="{0E1C1DC5-898E-44AD-BA77-7B046897515C}"/>
    <cellStyle name="Comma 2 4 2 2 2 2 6 3" xfId="19527" xr:uid="{45A5F79B-A43B-410F-893F-0E2CC1E2DB3F}"/>
    <cellStyle name="Comma 2 4 2 2 2 2 7" xfId="8007" xr:uid="{642A32DF-FBD3-4BB2-A181-BF12A8CE0393}"/>
    <cellStyle name="Comma 2 4 2 2 2 2 7 2" xfId="23367" xr:uid="{86213DF8-C760-40F8-BA89-6CABE076B0E3}"/>
    <cellStyle name="Comma 2 4 2 2 2 2 8" xfId="15687" xr:uid="{0E9A43B7-D852-48F7-A002-0C06A5E19C25}"/>
    <cellStyle name="Comma 2 4 2 2 2 3" xfId="447" xr:uid="{BEE2D0AD-217C-4B98-9C7E-4091F71FEA91}"/>
    <cellStyle name="Comma 2 4 2 2 2 3 2" xfId="927" xr:uid="{6734000D-1479-4B7E-9CC7-E5D5A6827E8B}"/>
    <cellStyle name="Comma 2 4 2 2 2 3 2 2" xfId="1887" xr:uid="{CF54853A-A5AC-4778-8AA7-E763E5ABE8D3}"/>
    <cellStyle name="Comma 2 4 2 2 2 3 2 2 2" xfId="3807" xr:uid="{B20C86CA-270A-45B2-B6D6-C487C736A74E}"/>
    <cellStyle name="Comma 2 4 2 2 2 3 2 2 2 2" xfId="7647" xr:uid="{ED647C5A-B0D3-47A1-BC56-91B301D8073E}"/>
    <cellStyle name="Comma 2 4 2 2 2 3 2 2 2 2 2" xfId="15327" xr:uid="{8B22A4D5-C29F-48DA-96D0-E7DCF002BA80}"/>
    <cellStyle name="Comma 2 4 2 2 2 3 2 2 2 2 2 2" xfId="30687" xr:uid="{EC99462C-98F8-46F6-A56E-0D65FB324CA1}"/>
    <cellStyle name="Comma 2 4 2 2 2 3 2 2 2 2 3" xfId="23007" xr:uid="{0E50CE3A-7FBE-4D05-B4E8-98A09AE00DB7}"/>
    <cellStyle name="Comma 2 4 2 2 2 3 2 2 2 3" xfId="11487" xr:uid="{FB4AB2C2-2299-47F2-8625-7411930A1253}"/>
    <cellStyle name="Comma 2 4 2 2 2 3 2 2 2 3 2" xfId="26847" xr:uid="{FA65A4A0-7531-4F76-84FA-585BAEE1B48E}"/>
    <cellStyle name="Comma 2 4 2 2 2 3 2 2 2 4" xfId="19167" xr:uid="{04444C9E-5D43-453D-8601-4A4BF34E87A2}"/>
    <cellStyle name="Comma 2 4 2 2 2 3 2 2 3" xfId="5727" xr:uid="{5AC7F085-E984-4443-9C58-EDCF7A0E011B}"/>
    <cellStyle name="Comma 2 4 2 2 2 3 2 2 3 2" xfId="13407" xr:uid="{71031A94-0CF3-4F6A-AC0F-96308BD43D20}"/>
    <cellStyle name="Comma 2 4 2 2 2 3 2 2 3 2 2" xfId="28767" xr:uid="{B50CAAC6-F816-4519-B2B8-DD3BDF6FCE3F}"/>
    <cellStyle name="Comma 2 4 2 2 2 3 2 2 3 3" xfId="21087" xr:uid="{C9760DF9-D1E7-4F23-88B9-3F71B6A72CDA}"/>
    <cellStyle name="Comma 2 4 2 2 2 3 2 2 4" xfId="9567" xr:uid="{B85BDD6C-785A-404C-BFE0-7D8B62C305B3}"/>
    <cellStyle name="Comma 2 4 2 2 2 3 2 2 4 2" xfId="24927" xr:uid="{3B2C36E1-B3C6-4757-81C2-92DA2620C2FA}"/>
    <cellStyle name="Comma 2 4 2 2 2 3 2 2 5" xfId="17247" xr:uid="{E9D5ABBD-991D-4671-807E-A720DD3D59AA}"/>
    <cellStyle name="Comma 2 4 2 2 2 3 2 3" xfId="2847" xr:uid="{2A372A36-34BC-48BE-BAB3-4321661F35EC}"/>
    <cellStyle name="Comma 2 4 2 2 2 3 2 3 2" xfId="6687" xr:uid="{166CE439-5CA0-4C01-833B-C06DFF7A6FC4}"/>
    <cellStyle name="Comma 2 4 2 2 2 3 2 3 2 2" xfId="14367" xr:uid="{F394897A-68B3-4C64-9DF6-AD50E66CBB4D}"/>
    <cellStyle name="Comma 2 4 2 2 2 3 2 3 2 2 2" xfId="29727" xr:uid="{013A21D3-9D04-406B-A961-2684C9BC8E18}"/>
    <cellStyle name="Comma 2 4 2 2 2 3 2 3 2 3" xfId="22047" xr:uid="{B2EA9576-98FD-4C4B-9060-FCD7123F8F99}"/>
    <cellStyle name="Comma 2 4 2 2 2 3 2 3 3" xfId="10527" xr:uid="{453D4067-BCB6-4689-8F02-F04AA7D53445}"/>
    <cellStyle name="Comma 2 4 2 2 2 3 2 3 3 2" xfId="25887" xr:uid="{6CADC05C-3213-46F8-80F6-01E96F8CADC3}"/>
    <cellStyle name="Comma 2 4 2 2 2 3 2 3 4" xfId="18207" xr:uid="{38885113-97E8-43EF-8CE0-7A7BEA85FD70}"/>
    <cellStyle name="Comma 2 4 2 2 2 3 2 4" xfId="4767" xr:uid="{A3E8B2DD-116C-42E5-B7BA-40E9FD6A372F}"/>
    <cellStyle name="Comma 2 4 2 2 2 3 2 4 2" xfId="12447" xr:uid="{8B5B2F23-5A62-4A34-9249-62A678A4022F}"/>
    <cellStyle name="Comma 2 4 2 2 2 3 2 4 2 2" xfId="27807" xr:uid="{B776AB18-A7A8-4EAE-9A98-D75A8458577A}"/>
    <cellStyle name="Comma 2 4 2 2 2 3 2 4 3" xfId="20127" xr:uid="{23D78743-165C-4A21-85C1-06F28180C553}"/>
    <cellStyle name="Comma 2 4 2 2 2 3 2 5" xfId="8607" xr:uid="{FBE6C4BB-3262-41D1-8F33-48CCCC36E4A5}"/>
    <cellStyle name="Comma 2 4 2 2 2 3 2 5 2" xfId="23967" xr:uid="{0293CCFB-81BF-4EF0-BD37-EE65CA09DCC9}"/>
    <cellStyle name="Comma 2 4 2 2 2 3 2 6" xfId="16287" xr:uid="{821786F0-1106-4426-9CCC-B6CBF4A6DC32}"/>
    <cellStyle name="Comma 2 4 2 2 2 3 3" xfId="1407" xr:uid="{0CF29599-4962-4CF3-B58A-9BD1BA498C4D}"/>
    <cellStyle name="Comma 2 4 2 2 2 3 3 2" xfId="3327" xr:uid="{2C1CC6FF-409C-41FE-849D-7E8B86B6488C}"/>
    <cellStyle name="Comma 2 4 2 2 2 3 3 2 2" xfId="7167" xr:uid="{4618E02E-E622-461A-8C6A-945714A837EE}"/>
    <cellStyle name="Comma 2 4 2 2 2 3 3 2 2 2" xfId="14847" xr:uid="{DF1FD5FF-2A52-4728-9962-BDDDEA198ECC}"/>
    <cellStyle name="Comma 2 4 2 2 2 3 3 2 2 2 2" xfId="30207" xr:uid="{2C77EF56-C371-48B6-9476-B68A235BB16C}"/>
    <cellStyle name="Comma 2 4 2 2 2 3 3 2 2 3" xfId="22527" xr:uid="{E17C30B0-22FB-48B3-9490-F5E40B474470}"/>
    <cellStyle name="Comma 2 4 2 2 2 3 3 2 3" xfId="11007" xr:uid="{DCC7BAB9-ED69-4A7C-AFF7-0C00492E27EB}"/>
    <cellStyle name="Comma 2 4 2 2 2 3 3 2 3 2" xfId="26367" xr:uid="{717A0967-7274-4BEB-A268-41C40A6756B3}"/>
    <cellStyle name="Comma 2 4 2 2 2 3 3 2 4" xfId="18687" xr:uid="{EB54A1AE-32FD-428C-93FC-116608AB98D6}"/>
    <cellStyle name="Comma 2 4 2 2 2 3 3 3" xfId="5247" xr:uid="{6F13A4B3-23A9-4730-BD21-FBA2490D0E45}"/>
    <cellStyle name="Comma 2 4 2 2 2 3 3 3 2" xfId="12927" xr:uid="{0D4177F1-5DD0-4026-BB0B-AA4058A87418}"/>
    <cellStyle name="Comma 2 4 2 2 2 3 3 3 2 2" xfId="28287" xr:uid="{8634FCF1-80E7-4644-95A7-7CB9E32D2B25}"/>
    <cellStyle name="Comma 2 4 2 2 2 3 3 3 3" xfId="20607" xr:uid="{2C8ECDB9-45B7-4E4D-BDDA-7D33B682FD9A}"/>
    <cellStyle name="Comma 2 4 2 2 2 3 3 4" xfId="9087" xr:uid="{3F973101-8D87-4385-9C2D-720CA7CA495E}"/>
    <cellStyle name="Comma 2 4 2 2 2 3 3 4 2" xfId="24447" xr:uid="{83D194BB-F410-4C6B-B1D3-CD1BC22AFF9D}"/>
    <cellStyle name="Comma 2 4 2 2 2 3 3 5" xfId="16767" xr:uid="{500B009B-4599-4A9C-BF33-AA4EBFCE7EA0}"/>
    <cellStyle name="Comma 2 4 2 2 2 3 4" xfId="2367" xr:uid="{CB9D4CA8-4B7A-49DF-A28F-40682E925E40}"/>
    <cellStyle name="Comma 2 4 2 2 2 3 4 2" xfId="6207" xr:uid="{93AFB58C-5729-4517-A817-17AE7FCDD360}"/>
    <cellStyle name="Comma 2 4 2 2 2 3 4 2 2" xfId="13887" xr:uid="{8856D997-6813-4830-A990-9544E4A529D5}"/>
    <cellStyle name="Comma 2 4 2 2 2 3 4 2 2 2" xfId="29247" xr:uid="{A147F0C3-4AA6-4401-96B2-8A4A4AF45612}"/>
    <cellStyle name="Comma 2 4 2 2 2 3 4 2 3" xfId="21567" xr:uid="{F7C15A9E-EF18-47C9-8AAA-E82C09CD0BA7}"/>
    <cellStyle name="Comma 2 4 2 2 2 3 4 3" xfId="10047" xr:uid="{4431A242-B9AD-414E-BF14-A8F0C3B9D02E}"/>
    <cellStyle name="Comma 2 4 2 2 2 3 4 3 2" xfId="25407" xr:uid="{DB30F1A0-ABBF-4160-B91B-96044AB7B234}"/>
    <cellStyle name="Comma 2 4 2 2 2 3 4 4" xfId="17727" xr:uid="{C59944BA-FDA1-41DB-8BAB-CE938BA6E289}"/>
    <cellStyle name="Comma 2 4 2 2 2 3 5" xfId="4287" xr:uid="{464E7D9C-8F05-42DD-85CB-08B618E8F9E1}"/>
    <cellStyle name="Comma 2 4 2 2 2 3 5 2" xfId="11967" xr:uid="{28D56288-6297-43A2-9B4F-8912545E68BA}"/>
    <cellStyle name="Comma 2 4 2 2 2 3 5 2 2" xfId="27327" xr:uid="{FEEC76F4-B187-4C73-A577-3CFEC937FDF0}"/>
    <cellStyle name="Comma 2 4 2 2 2 3 5 3" xfId="19647" xr:uid="{E998226F-1441-400B-B4F5-8E41F1DCABFA}"/>
    <cellStyle name="Comma 2 4 2 2 2 3 6" xfId="8127" xr:uid="{4FE24319-3B4E-4782-BE16-CAC565359EEB}"/>
    <cellStyle name="Comma 2 4 2 2 2 3 6 2" xfId="23487" xr:uid="{4F92E978-CB72-4BC2-A6CB-35A3F138C630}"/>
    <cellStyle name="Comma 2 4 2 2 2 3 7" xfId="15807" xr:uid="{835B8992-1D08-4CA6-A040-108311D411DC}"/>
    <cellStyle name="Comma 2 4 2 2 2 4" xfId="687" xr:uid="{0F246227-BAD5-4A39-BDC6-4C3251467187}"/>
    <cellStyle name="Comma 2 4 2 2 2 4 2" xfId="1647" xr:uid="{7C3F82F7-C9F8-4087-A965-4D50BEF93722}"/>
    <cellStyle name="Comma 2 4 2 2 2 4 2 2" xfId="3567" xr:uid="{ED2DA724-FFAC-4094-B811-BA1E521EB3AB}"/>
    <cellStyle name="Comma 2 4 2 2 2 4 2 2 2" xfId="7407" xr:uid="{395A6C71-0DA9-4F8F-9DB1-AC752469AE98}"/>
    <cellStyle name="Comma 2 4 2 2 2 4 2 2 2 2" xfId="15087" xr:uid="{7CC727A0-DA58-45CD-B17E-7451BDCA5DEC}"/>
    <cellStyle name="Comma 2 4 2 2 2 4 2 2 2 2 2" xfId="30447" xr:uid="{800B8791-45C1-41EC-BDF6-46F4580CD2D6}"/>
    <cellStyle name="Comma 2 4 2 2 2 4 2 2 2 3" xfId="22767" xr:uid="{2148BF09-8D7F-4935-A8D4-921662D6A79A}"/>
    <cellStyle name="Comma 2 4 2 2 2 4 2 2 3" xfId="11247" xr:uid="{25165B74-0783-4B72-836A-8F8E3B5F656E}"/>
    <cellStyle name="Comma 2 4 2 2 2 4 2 2 3 2" xfId="26607" xr:uid="{0CC9B1DD-6160-40CD-AD56-D5DC59844440}"/>
    <cellStyle name="Comma 2 4 2 2 2 4 2 2 4" xfId="18927" xr:uid="{F786EA27-0E21-41E2-9236-DBD3E9B283F2}"/>
    <cellStyle name="Comma 2 4 2 2 2 4 2 3" xfId="5487" xr:uid="{31CD9B3C-E042-4B88-B8F9-ED790CE1686E}"/>
    <cellStyle name="Comma 2 4 2 2 2 4 2 3 2" xfId="13167" xr:uid="{6BF26C71-A0DD-422E-A86F-427FE7251E5D}"/>
    <cellStyle name="Comma 2 4 2 2 2 4 2 3 2 2" xfId="28527" xr:uid="{A8A49C85-D882-46DE-9A6C-F8661878CC47}"/>
    <cellStyle name="Comma 2 4 2 2 2 4 2 3 3" xfId="20847" xr:uid="{5128DAA7-664F-4565-8EBA-0890818767EA}"/>
    <cellStyle name="Comma 2 4 2 2 2 4 2 4" xfId="9327" xr:uid="{0F3ABDEE-5ABD-496F-894B-47CE40802B20}"/>
    <cellStyle name="Comma 2 4 2 2 2 4 2 4 2" xfId="24687" xr:uid="{F64ED131-BC09-46C4-AD03-FFEB5EC0A932}"/>
    <cellStyle name="Comma 2 4 2 2 2 4 2 5" xfId="17007" xr:uid="{CF342D3A-8B7A-41E1-9758-EBC838D7DF52}"/>
    <cellStyle name="Comma 2 4 2 2 2 4 3" xfId="2607" xr:uid="{979B66F6-CDF7-4490-9BE1-93DA1A3E5BDB}"/>
    <cellStyle name="Comma 2 4 2 2 2 4 3 2" xfId="6447" xr:uid="{C6FC7C4E-2AD6-4032-BA42-388DE44ABB29}"/>
    <cellStyle name="Comma 2 4 2 2 2 4 3 2 2" xfId="14127" xr:uid="{6CDCA014-981D-4024-A066-7A02F473AF7B}"/>
    <cellStyle name="Comma 2 4 2 2 2 4 3 2 2 2" xfId="29487" xr:uid="{38540BFA-C517-4D6A-A4A6-F1D133362A09}"/>
    <cellStyle name="Comma 2 4 2 2 2 4 3 2 3" xfId="21807" xr:uid="{D91693F4-CE6C-454E-A20D-E574B79B4BF3}"/>
    <cellStyle name="Comma 2 4 2 2 2 4 3 3" xfId="10287" xr:uid="{14D19B75-DA84-4C27-83FD-EFFB06312F7A}"/>
    <cellStyle name="Comma 2 4 2 2 2 4 3 3 2" xfId="25647" xr:uid="{F3869022-9057-4A67-811D-D08013C260EC}"/>
    <cellStyle name="Comma 2 4 2 2 2 4 3 4" xfId="17967" xr:uid="{87699D65-B90F-4BC0-AF6F-D6A21C60089F}"/>
    <cellStyle name="Comma 2 4 2 2 2 4 4" xfId="4527" xr:uid="{3BA50FD5-43F0-4107-A13D-9BCD66635B47}"/>
    <cellStyle name="Comma 2 4 2 2 2 4 4 2" xfId="12207" xr:uid="{38D45248-3B9C-4F21-89CC-41E6F14FE965}"/>
    <cellStyle name="Comma 2 4 2 2 2 4 4 2 2" xfId="27567" xr:uid="{6537D522-7867-4FFC-8620-7571B2188734}"/>
    <cellStyle name="Comma 2 4 2 2 2 4 4 3" xfId="19887" xr:uid="{85916E92-7F02-465A-9E3C-C068DB869898}"/>
    <cellStyle name="Comma 2 4 2 2 2 4 5" xfId="8367" xr:uid="{2706A728-C1E3-456D-AC9D-930F5AFB406C}"/>
    <cellStyle name="Comma 2 4 2 2 2 4 5 2" xfId="23727" xr:uid="{EBD48E83-37A1-4F92-88FB-7ADE7036553C}"/>
    <cellStyle name="Comma 2 4 2 2 2 4 6" xfId="16047" xr:uid="{53712687-782C-4AB7-8F22-4B6D335F0A17}"/>
    <cellStyle name="Comma 2 4 2 2 2 5" xfId="1167" xr:uid="{EB4FC926-E7FD-41EA-82FC-BA3A6D6ED145}"/>
    <cellStyle name="Comma 2 4 2 2 2 5 2" xfId="3087" xr:uid="{ECC8C8DD-3F01-47F4-80A9-83D658005777}"/>
    <cellStyle name="Comma 2 4 2 2 2 5 2 2" xfId="6927" xr:uid="{129F44E6-B6CE-4420-B7DF-9A7CFA7B7842}"/>
    <cellStyle name="Comma 2 4 2 2 2 5 2 2 2" xfId="14607" xr:uid="{A8C2F5F1-46A9-40B7-B9C4-545232BC350A}"/>
    <cellStyle name="Comma 2 4 2 2 2 5 2 2 2 2" xfId="29967" xr:uid="{D0FFF17D-C21B-4770-9A1D-0DD703952FBF}"/>
    <cellStyle name="Comma 2 4 2 2 2 5 2 2 3" xfId="22287" xr:uid="{7A1C9C9E-B0FF-43FC-94F2-62546EB6A809}"/>
    <cellStyle name="Comma 2 4 2 2 2 5 2 3" xfId="10767" xr:uid="{73A6377F-9917-49A7-AE40-671A147E4ADC}"/>
    <cellStyle name="Comma 2 4 2 2 2 5 2 3 2" xfId="26127" xr:uid="{576F1503-6134-4149-92B8-F8A24A36EB54}"/>
    <cellStyle name="Comma 2 4 2 2 2 5 2 4" xfId="18447" xr:uid="{129E9A9C-275D-4EA6-A410-AD0F7619AB14}"/>
    <cellStyle name="Comma 2 4 2 2 2 5 3" xfId="5007" xr:uid="{5D6365D9-4FBA-42C8-9EE0-56EEA4B53B05}"/>
    <cellStyle name="Comma 2 4 2 2 2 5 3 2" xfId="12687" xr:uid="{DFCA2A91-9A5B-4B88-855A-37992EDF1BFA}"/>
    <cellStyle name="Comma 2 4 2 2 2 5 3 2 2" xfId="28047" xr:uid="{EB126061-9B37-418B-81B0-ABA6F805E535}"/>
    <cellStyle name="Comma 2 4 2 2 2 5 3 3" xfId="20367" xr:uid="{E2F4ADC2-EC2E-4795-8E95-CAE7A9178FFE}"/>
    <cellStyle name="Comma 2 4 2 2 2 5 4" xfId="8847" xr:uid="{D784A5C5-AE0B-4643-BE56-42C6CE6C7892}"/>
    <cellStyle name="Comma 2 4 2 2 2 5 4 2" xfId="24207" xr:uid="{397CB588-709A-42D0-B086-E6C73F683E2C}"/>
    <cellStyle name="Comma 2 4 2 2 2 5 5" xfId="16527" xr:uid="{84D38B3B-9223-453D-A170-8CB857EE8A56}"/>
    <cellStyle name="Comma 2 4 2 2 2 6" xfId="2127" xr:uid="{EA310EF2-726F-41F9-B75C-00F5A4CBD1B2}"/>
    <cellStyle name="Comma 2 4 2 2 2 6 2" xfId="5967" xr:uid="{B5088773-06DC-4CFC-B88D-2CD6903335D2}"/>
    <cellStyle name="Comma 2 4 2 2 2 6 2 2" xfId="13647" xr:uid="{7A02EDFB-BB51-456F-8D93-19737D8C3631}"/>
    <cellStyle name="Comma 2 4 2 2 2 6 2 2 2" xfId="29007" xr:uid="{54195931-B8BD-448E-B99B-A39B7227FD18}"/>
    <cellStyle name="Comma 2 4 2 2 2 6 2 3" xfId="21327" xr:uid="{68F722B8-9F8F-41DA-8305-4C8CA91C967B}"/>
    <cellStyle name="Comma 2 4 2 2 2 6 3" xfId="9807" xr:uid="{9D6536C9-C225-4F09-890B-58B16B2BCB83}"/>
    <cellStyle name="Comma 2 4 2 2 2 6 3 2" xfId="25167" xr:uid="{2E25805D-C7DC-4C1E-AA37-9B8169C2715D}"/>
    <cellStyle name="Comma 2 4 2 2 2 6 4" xfId="17487" xr:uid="{73A49053-4AC3-4249-9FC4-945B10EF28EA}"/>
    <cellStyle name="Comma 2 4 2 2 2 7" xfId="4047" xr:uid="{CC6F7474-7691-487D-AE33-79D19FD76538}"/>
    <cellStyle name="Comma 2 4 2 2 2 7 2" xfId="11727" xr:uid="{B167E41E-7F0B-4A64-99FB-E63B1FB0828D}"/>
    <cellStyle name="Comma 2 4 2 2 2 7 2 2" xfId="27087" xr:uid="{0C0D7A1F-243A-4197-81FD-86A7C0B52992}"/>
    <cellStyle name="Comma 2 4 2 2 2 7 3" xfId="19407" xr:uid="{DCF62648-D1FD-4DB0-8756-A188DCC3E3C5}"/>
    <cellStyle name="Comma 2 4 2 2 2 8" xfId="7887" xr:uid="{4EE29745-7964-4DDC-8089-FB90747E54EB}"/>
    <cellStyle name="Comma 2 4 2 2 2 8 2" xfId="23247" xr:uid="{557AF538-7D2A-463B-A186-2642D8C6A04F}"/>
    <cellStyle name="Comma 2 4 2 2 2 9" xfId="15567" xr:uid="{E9FAAE79-6346-4A70-9256-6452BC1367DD}"/>
    <cellStyle name="Comma 2 4 2 2 3" xfId="267" xr:uid="{C5913088-69DD-4050-B9BB-EAF04DD4E3D2}"/>
    <cellStyle name="Comma 2 4 2 2 3 2" xfId="507" xr:uid="{BBB1D3A4-6DD4-4853-BDE4-BEE02986989D}"/>
    <cellStyle name="Comma 2 4 2 2 3 2 2" xfId="987" xr:uid="{CEB3043C-2FB0-46ED-B642-78D9F6144898}"/>
    <cellStyle name="Comma 2 4 2 2 3 2 2 2" xfId="1947" xr:uid="{DA325FBD-1173-4BFF-9A18-808C7432AF2F}"/>
    <cellStyle name="Comma 2 4 2 2 3 2 2 2 2" xfId="3867" xr:uid="{C1403B05-51AF-45F1-AF01-DBEEC60557A3}"/>
    <cellStyle name="Comma 2 4 2 2 3 2 2 2 2 2" xfId="7707" xr:uid="{20544060-51D5-48A0-84DB-6B1C2D7CD3B7}"/>
    <cellStyle name="Comma 2 4 2 2 3 2 2 2 2 2 2" xfId="15387" xr:uid="{75E343D3-C503-4FD1-92D0-978EAE1A23E3}"/>
    <cellStyle name="Comma 2 4 2 2 3 2 2 2 2 2 2 2" xfId="30747" xr:uid="{07B3D58D-4164-4B52-A0E1-D777B1E9756F}"/>
    <cellStyle name="Comma 2 4 2 2 3 2 2 2 2 2 3" xfId="23067" xr:uid="{9DC9E03A-23AB-4E10-A12F-4826619FF27A}"/>
    <cellStyle name="Comma 2 4 2 2 3 2 2 2 2 3" xfId="11547" xr:uid="{31599A99-3CBF-41E3-A673-5560174A49D2}"/>
    <cellStyle name="Comma 2 4 2 2 3 2 2 2 2 3 2" xfId="26907" xr:uid="{6304046E-76BC-47FC-83B8-F6E53B9E5E44}"/>
    <cellStyle name="Comma 2 4 2 2 3 2 2 2 2 4" xfId="19227" xr:uid="{03E09190-486B-4A1A-A1C4-A5C04E9796A7}"/>
    <cellStyle name="Comma 2 4 2 2 3 2 2 2 3" xfId="5787" xr:uid="{DCD13E90-E90A-4882-B6AD-63CFF1BD29C9}"/>
    <cellStyle name="Comma 2 4 2 2 3 2 2 2 3 2" xfId="13467" xr:uid="{01BBA43B-E98A-4DFB-9B98-D21DF64C5BEF}"/>
    <cellStyle name="Comma 2 4 2 2 3 2 2 2 3 2 2" xfId="28827" xr:uid="{194E3AFF-A777-4BDA-BB27-56F91CD68C71}"/>
    <cellStyle name="Comma 2 4 2 2 3 2 2 2 3 3" xfId="21147" xr:uid="{B42EBDE4-F9A1-423B-8A56-6AB645B947E4}"/>
    <cellStyle name="Comma 2 4 2 2 3 2 2 2 4" xfId="9627" xr:uid="{20CE99BD-C409-45A3-8C41-6A7BB21AB918}"/>
    <cellStyle name="Comma 2 4 2 2 3 2 2 2 4 2" xfId="24987" xr:uid="{C9E13CCC-C473-4183-A4F8-FD78A880EE35}"/>
    <cellStyle name="Comma 2 4 2 2 3 2 2 2 5" xfId="17307" xr:uid="{72BD64BC-EF2F-4350-913C-4EE0A94EB7D1}"/>
    <cellStyle name="Comma 2 4 2 2 3 2 2 3" xfId="2907" xr:uid="{0FAEDE5D-250B-4285-B8A5-5CA8EAC35FE5}"/>
    <cellStyle name="Comma 2 4 2 2 3 2 2 3 2" xfId="6747" xr:uid="{9151B881-55C2-4ACB-96EC-83FDCBBE4172}"/>
    <cellStyle name="Comma 2 4 2 2 3 2 2 3 2 2" xfId="14427" xr:uid="{C446A676-323B-491B-AC21-9AFBF33BFFCC}"/>
    <cellStyle name="Comma 2 4 2 2 3 2 2 3 2 2 2" xfId="29787" xr:uid="{16672885-2399-4D36-B60D-7A4FD292A944}"/>
    <cellStyle name="Comma 2 4 2 2 3 2 2 3 2 3" xfId="22107" xr:uid="{A568CEFB-85B1-4F30-B389-C1A305F5102D}"/>
    <cellStyle name="Comma 2 4 2 2 3 2 2 3 3" xfId="10587" xr:uid="{CA9D3932-A651-49D9-BF2D-C77EA04FA864}"/>
    <cellStyle name="Comma 2 4 2 2 3 2 2 3 3 2" xfId="25947" xr:uid="{EEB96D0E-5CC8-411F-83DE-5CE37F42AF1F}"/>
    <cellStyle name="Comma 2 4 2 2 3 2 2 3 4" xfId="18267" xr:uid="{82078EFA-3DE9-4ED4-8879-2B77CBB69EF7}"/>
    <cellStyle name="Comma 2 4 2 2 3 2 2 4" xfId="4827" xr:uid="{AF425102-D71D-49AA-A629-60BDFFD3F4B0}"/>
    <cellStyle name="Comma 2 4 2 2 3 2 2 4 2" xfId="12507" xr:uid="{227069A3-D431-42BB-B272-7D46BD038482}"/>
    <cellStyle name="Comma 2 4 2 2 3 2 2 4 2 2" xfId="27867" xr:uid="{15434FE7-86D1-4824-A399-7E17C95A734D}"/>
    <cellStyle name="Comma 2 4 2 2 3 2 2 4 3" xfId="20187" xr:uid="{B9F4DA8A-19BB-455D-A847-B640368194AF}"/>
    <cellStyle name="Comma 2 4 2 2 3 2 2 5" xfId="8667" xr:uid="{479C549D-C7E3-4D95-AC9C-1CFDBB980FB1}"/>
    <cellStyle name="Comma 2 4 2 2 3 2 2 5 2" xfId="24027" xr:uid="{2052861C-CB7E-4DD9-84C0-44A32E29F0AB}"/>
    <cellStyle name="Comma 2 4 2 2 3 2 2 6" xfId="16347" xr:uid="{3AC60B65-4516-41C9-B03D-6C431ADC9240}"/>
    <cellStyle name="Comma 2 4 2 2 3 2 3" xfId="1467" xr:uid="{69B5DA96-0AE3-406B-8AE3-80272B23E65E}"/>
    <cellStyle name="Comma 2 4 2 2 3 2 3 2" xfId="3387" xr:uid="{FCBFF23B-BBD9-4677-8914-5E4A0B7A69B8}"/>
    <cellStyle name="Comma 2 4 2 2 3 2 3 2 2" xfId="7227" xr:uid="{9B02734A-9445-4E1B-AD61-44EA207432B2}"/>
    <cellStyle name="Comma 2 4 2 2 3 2 3 2 2 2" xfId="14907" xr:uid="{9F2115D2-11B4-44A0-834F-961EBCA75993}"/>
    <cellStyle name="Comma 2 4 2 2 3 2 3 2 2 2 2" xfId="30267" xr:uid="{749C9E05-1E64-4D32-BAFF-835FE4F58D39}"/>
    <cellStyle name="Comma 2 4 2 2 3 2 3 2 2 3" xfId="22587" xr:uid="{E2DBEF97-D14A-40AA-AF97-C2A57AD5004F}"/>
    <cellStyle name="Comma 2 4 2 2 3 2 3 2 3" xfId="11067" xr:uid="{6303ECB0-2915-4D25-A6BE-386EF171A73A}"/>
    <cellStyle name="Comma 2 4 2 2 3 2 3 2 3 2" xfId="26427" xr:uid="{99750C05-9966-495C-9194-6D17139D49A7}"/>
    <cellStyle name="Comma 2 4 2 2 3 2 3 2 4" xfId="18747" xr:uid="{143085F8-7A48-437A-9C07-9D1E9147B899}"/>
    <cellStyle name="Comma 2 4 2 2 3 2 3 3" xfId="5307" xr:uid="{86D82F3B-9D2A-4ACE-A549-3E75D28F12D6}"/>
    <cellStyle name="Comma 2 4 2 2 3 2 3 3 2" xfId="12987" xr:uid="{B55C74A2-81E4-40C2-A6C7-F588BD117D51}"/>
    <cellStyle name="Comma 2 4 2 2 3 2 3 3 2 2" xfId="28347" xr:uid="{5C420693-70BE-41C7-B8DE-4DF2C417AD5C}"/>
    <cellStyle name="Comma 2 4 2 2 3 2 3 3 3" xfId="20667" xr:uid="{C8951C2F-AB65-46FD-B5DB-D470A23896BF}"/>
    <cellStyle name="Comma 2 4 2 2 3 2 3 4" xfId="9147" xr:uid="{084F8011-808C-4ACE-8C37-92AFCE9B53DB}"/>
    <cellStyle name="Comma 2 4 2 2 3 2 3 4 2" xfId="24507" xr:uid="{55592FB0-4FD3-46DC-9C77-0C44B6FA8CA9}"/>
    <cellStyle name="Comma 2 4 2 2 3 2 3 5" xfId="16827" xr:uid="{BE73A55E-6E91-49D1-8950-392AE81A4964}"/>
    <cellStyle name="Comma 2 4 2 2 3 2 4" xfId="2427" xr:uid="{90E41A07-B0E3-485A-9635-9E0504697630}"/>
    <cellStyle name="Comma 2 4 2 2 3 2 4 2" xfId="6267" xr:uid="{7A5A1298-7978-4A67-B55A-F69149A5E4EA}"/>
    <cellStyle name="Comma 2 4 2 2 3 2 4 2 2" xfId="13947" xr:uid="{5B690479-97B9-411D-8B3F-8C1EA895D578}"/>
    <cellStyle name="Comma 2 4 2 2 3 2 4 2 2 2" xfId="29307" xr:uid="{F63F8C52-8B7A-4D57-8B31-8F2FE33F4A11}"/>
    <cellStyle name="Comma 2 4 2 2 3 2 4 2 3" xfId="21627" xr:uid="{2171069B-1702-4BCE-B5FF-6BBA7000A48B}"/>
    <cellStyle name="Comma 2 4 2 2 3 2 4 3" xfId="10107" xr:uid="{FE0E64D3-FC8C-439F-B437-13858112059B}"/>
    <cellStyle name="Comma 2 4 2 2 3 2 4 3 2" xfId="25467" xr:uid="{AEF531A4-95D1-4CF3-8C7B-A2AFA0ECFE56}"/>
    <cellStyle name="Comma 2 4 2 2 3 2 4 4" xfId="17787" xr:uid="{46309081-254A-4B5A-BC6E-D36D55A72D62}"/>
    <cellStyle name="Comma 2 4 2 2 3 2 5" xfId="4347" xr:uid="{8F65A1A8-E205-4093-A74C-15459F7590F3}"/>
    <cellStyle name="Comma 2 4 2 2 3 2 5 2" xfId="12027" xr:uid="{EB40304B-44D0-4C38-AD61-6F7D868981C9}"/>
    <cellStyle name="Comma 2 4 2 2 3 2 5 2 2" xfId="27387" xr:uid="{D54C3411-2E68-4062-A5DB-CB5E4C31030E}"/>
    <cellStyle name="Comma 2 4 2 2 3 2 5 3" xfId="19707" xr:uid="{794ACB3E-EC3D-4513-885E-8400AF78C86C}"/>
    <cellStyle name="Comma 2 4 2 2 3 2 6" xfId="8187" xr:uid="{73B80945-0F37-45B3-B3A4-04ED628DFF74}"/>
    <cellStyle name="Comma 2 4 2 2 3 2 6 2" xfId="23547" xr:uid="{A00C4F02-01CC-4E69-9352-7267F19257EE}"/>
    <cellStyle name="Comma 2 4 2 2 3 2 7" xfId="15867" xr:uid="{3921C7B8-521E-49FD-827F-2AA90A0486B8}"/>
    <cellStyle name="Comma 2 4 2 2 3 3" xfId="747" xr:uid="{FB50C9FE-817F-4678-832E-EAE537C4476C}"/>
    <cellStyle name="Comma 2 4 2 2 3 3 2" xfId="1707" xr:uid="{34341972-BE3A-441D-8101-344131E11D68}"/>
    <cellStyle name="Comma 2 4 2 2 3 3 2 2" xfId="3627" xr:uid="{2D9E8A39-B072-413F-A3AD-B6883398612D}"/>
    <cellStyle name="Comma 2 4 2 2 3 3 2 2 2" xfId="7467" xr:uid="{AC8BB285-E2D4-4653-8082-352BDD05ECA0}"/>
    <cellStyle name="Comma 2 4 2 2 3 3 2 2 2 2" xfId="15147" xr:uid="{BF6AFD7F-8A16-44D9-8C79-DADC13482CDC}"/>
    <cellStyle name="Comma 2 4 2 2 3 3 2 2 2 2 2" xfId="30507" xr:uid="{5DD40B3D-3596-4192-9744-B0BA441EE9B2}"/>
    <cellStyle name="Comma 2 4 2 2 3 3 2 2 2 3" xfId="22827" xr:uid="{551F96A2-C865-4119-BA11-E41D7E32F09C}"/>
    <cellStyle name="Comma 2 4 2 2 3 3 2 2 3" xfId="11307" xr:uid="{50FC5387-C3EC-40C0-B70F-1393193F4D73}"/>
    <cellStyle name="Comma 2 4 2 2 3 3 2 2 3 2" xfId="26667" xr:uid="{EC0F664B-249D-4D25-B02D-D28A70DC7435}"/>
    <cellStyle name="Comma 2 4 2 2 3 3 2 2 4" xfId="18987" xr:uid="{29EE2676-383D-4F82-8270-4B6487A12718}"/>
    <cellStyle name="Comma 2 4 2 2 3 3 2 3" xfId="5547" xr:uid="{770ED4EF-2258-4DE6-AD8E-3428C51BCFAD}"/>
    <cellStyle name="Comma 2 4 2 2 3 3 2 3 2" xfId="13227" xr:uid="{B2CAF400-FAFA-40C4-8AA4-AE37A3614DED}"/>
    <cellStyle name="Comma 2 4 2 2 3 3 2 3 2 2" xfId="28587" xr:uid="{3C3FB200-ED33-4DED-A833-61911641E956}"/>
    <cellStyle name="Comma 2 4 2 2 3 3 2 3 3" xfId="20907" xr:uid="{1D166339-D8F8-41F5-8962-A5FF2D85C01A}"/>
    <cellStyle name="Comma 2 4 2 2 3 3 2 4" xfId="9387" xr:uid="{6A5BBBEA-B40C-4A0A-A80C-4619901E7BA9}"/>
    <cellStyle name="Comma 2 4 2 2 3 3 2 4 2" xfId="24747" xr:uid="{63708DDA-31C8-4D27-ACD6-DCE7A37EE4F8}"/>
    <cellStyle name="Comma 2 4 2 2 3 3 2 5" xfId="17067" xr:uid="{499912F4-0E92-4A54-967E-8F0BBF6DA109}"/>
    <cellStyle name="Comma 2 4 2 2 3 3 3" xfId="2667" xr:uid="{1D3A8AF7-8101-40C7-AB0D-DFD11F98846F}"/>
    <cellStyle name="Comma 2 4 2 2 3 3 3 2" xfId="6507" xr:uid="{79007C8A-928C-4683-88C4-60D33FB98DBE}"/>
    <cellStyle name="Comma 2 4 2 2 3 3 3 2 2" xfId="14187" xr:uid="{39DB1E54-5CA5-4070-9AB4-A1893210539B}"/>
    <cellStyle name="Comma 2 4 2 2 3 3 3 2 2 2" xfId="29547" xr:uid="{8B736DFF-C85D-4822-BAAD-103CD4580BC0}"/>
    <cellStyle name="Comma 2 4 2 2 3 3 3 2 3" xfId="21867" xr:uid="{91538C41-FAD7-47B8-907D-0515630EAB80}"/>
    <cellStyle name="Comma 2 4 2 2 3 3 3 3" xfId="10347" xr:uid="{54A3AF9F-A8BA-4060-837C-7B701CDF2F43}"/>
    <cellStyle name="Comma 2 4 2 2 3 3 3 3 2" xfId="25707" xr:uid="{BFF8C7F1-48AE-4161-865A-A5DC01B235CB}"/>
    <cellStyle name="Comma 2 4 2 2 3 3 3 4" xfId="18027" xr:uid="{CD91C7DB-BA70-4FF9-BA60-1CCA448EA058}"/>
    <cellStyle name="Comma 2 4 2 2 3 3 4" xfId="4587" xr:uid="{86D1DAEC-22F2-4F76-9F74-375153554B93}"/>
    <cellStyle name="Comma 2 4 2 2 3 3 4 2" xfId="12267" xr:uid="{3DBC8D35-EB98-4064-BE08-115921DDF3ED}"/>
    <cellStyle name="Comma 2 4 2 2 3 3 4 2 2" xfId="27627" xr:uid="{F1EA6859-2616-4463-88CD-62B3AC69C804}"/>
    <cellStyle name="Comma 2 4 2 2 3 3 4 3" xfId="19947" xr:uid="{7F19BF8D-8DC4-493F-AA4D-0BE16CD1F247}"/>
    <cellStyle name="Comma 2 4 2 2 3 3 5" xfId="8427" xr:uid="{9F51D9A9-7118-4244-AE8B-5530868CE9F2}"/>
    <cellStyle name="Comma 2 4 2 2 3 3 5 2" xfId="23787" xr:uid="{DCD59D3F-CF6E-4706-ADEF-41C5A35884CA}"/>
    <cellStyle name="Comma 2 4 2 2 3 3 6" xfId="16107" xr:uid="{C74D636E-7E18-4DF8-ACF0-1D0E60A6225D}"/>
    <cellStyle name="Comma 2 4 2 2 3 4" xfId="1227" xr:uid="{63D0866D-CD6F-445F-AF46-0EAA80B5B7D0}"/>
    <cellStyle name="Comma 2 4 2 2 3 4 2" xfId="3147" xr:uid="{CEB2AFDF-4F5B-4A92-BDE8-12FCCCDAC081}"/>
    <cellStyle name="Comma 2 4 2 2 3 4 2 2" xfId="6987" xr:uid="{E15240D1-9CBE-4270-9557-1EB4BD7A82FE}"/>
    <cellStyle name="Comma 2 4 2 2 3 4 2 2 2" xfId="14667" xr:uid="{3EDD9ECE-F9D7-4DF8-92FF-1693E465F238}"/>
    <cellStyle name="Comma 2 4 2 2 3 4 2 2 2 2" xfId="30027" xr:uid="{ACE421DA-5C11-41D5-B71C-BBD526C0A881}"/>
    <cellStyle name="Comma 2 4 2 2 3 4 2 2 3" xfId="22347" xr:uid="{27DC69C0-990A-42A9-B98E-389B0046FE06}"/>
    <cellStyle name="Comma 2 4 2 2 3 4 2 3" xfId="10827" xr:uid="{49A4F394-6CC8-4BC2-8924-11A4A32C2BB8}"/>
    <cellStyle name="Comma 2 4 2 2 3 4 2 3 2" xfId="26187" xr:uid="{1522A809-FB0E-43CF-866C-918B5AFAC1FE}"/>
    <cellStyle name="Comma 2 4 2 2 3 4 2 4" xfId="18507" xr:uid="{63565811-FD54-4678-90E4-5392F6CF0E72}"/>
    <cellStyle name="Comma 2 4 2 2 3 4 3" xfId="5067" xr:uid="{D8A63EAB-BBFC-4134-9DA4-156293D5EBF8}"/>
    <cellStyle name="Comma 2 4 2 2 3 4 3 2" xfId="12747" xr:uid="{CC3B4AAB-6AC4-4A75-BA38-C196FDF39480}"/>
    <cellStyle name="Comma 2 4 2 2 3 4 3 2 2" xfId="28107" xr:uid="{4A6532B2-CDCA-4509-B5EC-DA83DADC258C}"/>
    <cellStyle name="Comma 2 4 2 2 3 4 3 3" xfId="20427" xr:uid="{8F496647-3ACB-4413-93D4-76EC1348BABF}"/>
    <cellStyle name="Comma 2 4 2 2 3 4 4" xfId="8907" xr:uid="{A1F164F5-9DFA-4BE8-A402-8D820C6A2E4C}"/>
    <cellStyle name="Comma 2 4 2 2 3 4 4 2" xfId="24267" xr:uid="{B9BF2A3F-C31E-4359-8020-A76ACC343742}"/>
    <cellStyle name="Comma 2 4 2 2 3 4 5" xfId="16587" xr:uid="{46406D8D-880B-4114-88D9-605F171AE837}"/>
    <cellStyle name="Comma 2 4 2 2 3 5" xfId="2187" xr:uid="{D5228B9F-FE84-4D34-9D70-071820BA2012}"/>
    <cellStyle name="Comma 2 4 2 2 3 5 2" xfId="6027" xr:uid="{29DAB81F-A521-48EF-8C56-A1A48FE90EC4}"/>
    <cellStyle name="Comma 2 4 2 2 3 5 2 2" xfId="13707" xr:uid="{77984ABB-F31B-4573-988F-6D5896A63E02}"/>
    <cellStyle name="Comma 2 4 2 2 3 5 2 2 2" xfId="29067" xr:uid="{C58C48AA-6FB9-41A4-AF51-E29E643C6A43}"/>
    <cellStyle name="Comma 2 4 2 2 3 5 2 3" xfId="21387" xr:uid="{1A0421C8-802B-49FD-9D81-DBA8372E8563}"/>
    <cellStyle name="Comma 2 4 2 2 3 5 3" xfId="9867" xr:uid="{D488DEB8-7D7C-4B12-918B-CAA472A7BD6E}"/>
    <cellStyle name="Comma 2 4 2 2 3 5 3 2" xfId="25227" xr:uid="{35BA6C46-6908-4CBB-A019-A6895B3383B2}"/>
    <cellStyle name="Comma 2 4 2 2 3 5 4" xfId="17547" xr:uid="{E3491C8F-371B-4E18-B926-AA856BAA040E}"/>
    <cellStyle name="Comma 2 4 2 2 3 6" xfId="4107" xr:uid="{F4A6894C-3592-4F04-8DA9-21A82A5C7C6C}"/>
    <cellStyle name="Comma 2 4 2 2 3 6 2" xfId="11787" xr:uid="{97D8A53E-77CC-49C3-8738-DE7AAC55B6DB}"/>
    <cellStyle name="Comma 2 4 2 2 3 6 2 2" xfId="27147" xr:uid="{4CA442CD-936C-496E-A031-A7301055D877}"/>
    <cellStyle name="Comma 2 4 2 2 3 6 3" xfId="19467" xr:uid="{A8358E5E-6ED4-41DB-B555-9730E03C418B}"/>
    <cellStyle name="Comma 2 4 2 2 3 7" xfId="7947" xr:uid="{46F12E6B-76F3-44B4-BD9F-D8C977384560}"/>
    <cellStyle name="Comma 2 4 2 2 3 7 2" xfId="23307" xr:uid="{EA50BB2F-FD1C-4ED9-9E2B-3CB51F4F57E9}"/>
    <cellStyle name="Comma 2 4 2 2 3 8" xfId="15627" xr:uid="{57BEAE2F-44C7-42CD-A4E0-7CE3B7198A8E}"/>
    <cellStyle name="Comma 2 4 2 2 4" xfId="387" xr:uid="{DFDA1A70-1A04-43DD-9124-0EBC4DDC3916}"/>
    <cellStyle name="Comma 2 4 2 2 4 2" xfId="867" xr:uid="{9020107F-54C4-4749-BD4D-ACAE7C4DF4B5}"/>
    <cellStyle name="Comma 2 4 2 2 4 2 2" xfId="1827" xr:uid="{782A0ADA-825A-4940-A3CA-4296F770D4E0}"/>
    <cellStyle name="Comma 2 4 2 2 4 2 2 2" xfId="3747" xr:uid="{844477ED-1DFF-4A5E-AED5-C4248EE9FD48}"/>
    <cellStyle name="Comma 2 4 2 2 4 2 2 2 2" xfId="7587" xr:uid="{763BDCCA-9848-440D-B69B-8D01E1541355}"/>
    <cellStyle name="Comma 2 4 2 2 4 2 2 2 2 2" xfId="15267" xr:uid="{26A00EA1-273B-4637-B963-1EA02613002D}"/>
    <cellStyle name="Comma 2 4 2 2 4 2 2 2 2 2 2" xfId="30627" xr:uid="{607F4F10-90C8-4CFB-8E21-3925C7D6C1A0}"/>
    <cellStyle name="Comma 2 4 2 2 4 2 2 2 2 3" xfId="22947" xr:uid="{D19F8A35-17A9-4C25-AC76-08A6449ABB04}"/>
    <cellStyle name="Comma 2 4 2 2 4 2 2 2 3" xfId="11427" xr:uid="{94B0A9D2-D0FF-408C-9CC7-2E61B0013AB3}"/>
    <cellStyle name="Comma 2 4 2 2 4 2 2 2 3 2" xfId="26787" xr:uid="{4CB73455-2785-4A39-8BE4-679180FE87BD}"/>
    <cellStyle name="Comma 2 4 2 2 4 2 2 2 4" xfId="19107" xr:uid="{80DF2E90-FA34-4012-843E-4B68A6D61874}"/>
    <cellStyle name="Comma 2 4 2 2 4 2 2 3" xfId="5667" xr:uid="{D400D22C-8477-4A54-9F59-8BBE2B79FF52}"/>
    <cellStyle name="Comma 2 4 2 2 4 2 2 3 2" xfId="13347" xr:uid="{BA68C619-424F-46BD-9D21-939426F64F7E}"/>
    <cellStyle name="Comma 2 4 2 2 4 2 2 3 2 2" xfId="28707" xr:uid="{69FA056A-0191-416A-BA0C-136C9C990025}"/>
    <cellStyle name="Comma 2 4 2 2 4 2 2 3 3" xfId="21027" xr:uid="{755FE03A-8BFB-4713-8C28-CD37AC4757A2}"/>
    <cellStyle name="Comma 2 4 2 2 4 2 2 4" xfId="9507" xr:uid="{BA304A25-13D7-49C3-B952-B1A57525C0C5}"/>
    <cellStyle name="Comma 2 4 2 2 4 2 2 4 2" xfId="24867" xr:uid="{82398EFC-877F-42A3-B2B1-4C49ECA3B5A7}"/>
    <cellStyle name="Comma 2 4 2 2 4 2 2 5" xfId="17187" xr:uid="{9623CDB7-62CE-48F3-817D-EE7D7180CD6A}"/>
    <cellStyle name="Comma 2 4 2 2 4 2 3" xfId="2787" xr:uid="{EA5FD1AE-AA61-4A9C-B649-025A1724FBC5}"/>
    <cellStyle name="Comma 2 4 2 2 4 2 3 2" xfId="6627" xr:uid="{9B84AD38-F50A-4315-AC0D-0A7CC8D23F19}"/>
    <cellStyle name="Comma 2 4 2 2 4 2 3 2 2" xfId="14307" xr:uid="{CB1F4F83-704B-4E75-A5D8-87450A187EE2}"/>
    <cellStyle name="Comma 2 4 2 2 4 2 3 2 2 2" xfId="29667" xr:uid="{85109472-878C-42D8-B4BB-4FAD2C116E76}"/>
    <cellStyle name="Comma 2 4 2 2 4 2 3 2 3" xfId="21987" xr:uid="{F2707B7A-017A-4092-A583-4EA613A58361}"/>
    <cellStyle name="Comma 2 4 2 2 4 2 3 3" xfId="10467" xr:uid="{042C68D6-FE37-453F-82DE-2289C3096AD3}"/>
    <cellStyle name="Comma 2 4 2 2 4 2 3 3 2" xfId="25827" xr:uid="{9A722457-CAD3-4471-B4A6-C5B8F10BEE89}"/>
    <cellStyle name="Comma 2 4 2 2 4 2 3 4" xfId="18147" xr:uid="{8D5E6FBA-329F-4942-8D09-954DC7406935}"/>
    <cellStyle name="Comma 2 4 2 2 4 2 4" xfId="4707" xr:uid="{535FCACF-6FEA-4A8C-9DAC-4A4E20C924DF}"/>
    <cellStyle name="Comma 2 4 2 2 4 2 4 2" xfId="12387" xr:uid="{3FCE81A1-0992-4B78-BE2B-07515923C026}"/>
    <cellStyle name="Comma 2 4 2 2 4 2 4 2 2" xfId="27747" xr:uid="{3487702B-A21B-4FEE-936A-B4AC975DDE32}"/>
    <cellStyle name="Comma 2 4 2 2 4 2 4 3" xfId="20067" xr:uid="{0F8B840C-8A6C-456B-81F7-F3F42250AB18}"/>
    <cellStyle name="Comma 2 4 2 2 4 2 5" xfId="8547" xr:uid="{E17B9C25-9F96-4419-B315-0103DD12E5A8}"/>
    <cellStyle name="Comma 2 4 2 2 4 2 5 2" xfId="23907" xr:uid="{7DC1902A-4836-4EBE-8D27-B8294305B83F}"/>
    <cellStyle name="Comma 2 4 2 2 4 2 6" xfId="16227" xr:uid="{78C12400-6507-4DAC-AE0B-4E2B886AE7AE}"/>
    <cellStyle name="Comma 2 4 2 2 4 3" xfId="1347" xr:uid="{12DC2FA1-8416-427D-8619-096B6214B3DA}"/>
    <cellStyle name="Comma 2 4 2 2 4 3 2" xfId="3267" xr:uid="{B7021C11-D595-4F0F-BB01-DD728A5CC30C}"/>
    <cellStyle name="Comma 2 4 2 2 4 3 2 2" xfId="7107" xr:uid="{BF0040DF-A84F-488D-91AF-B1BE1568C30B}"/>
    <cellStyle name="Comma 2 4 2 2 4 3 2 2 2" xfId="14787" xr:uid="{0D4DE24C-1974-45D1-AFDC-F6BDC3BBAEC4}"/>
    <cellStyle name="Comma 2 4 2 2 4 3 2 2 2 2" xfId="30147" xr:uid="{2619F238-45B7-408A-8D2F-AD17529A99AB}"/>
    <cellStyle name="Comma 2 4 2 2 4 3 2 2 3" xfId="22467" xr:uid="{1BDE3D19-A5C7-4EDE-A011-886C4272F7D7}"/>
    <cellStyle name="Comma 2 4 2 2 4 3 2 3" xfId="10947" xr:uid="{353CB2C9-0184-4FA2-9F0B-6023C4820413}"/>
    <cellStyle name="Comma 2 4 2 2 4 3 2 3 2" xfId="26307" xr:uid="{812A8D1A-6CAA-4F58-8BD2-2913E5286141}"/>
    <cellStyle name="Comma 2 4 2 2 4 3 2 4" xfId="18627" xr:uid="{BEF93197-C8D6-4964-819B-C157F22A4969}"/>
    <cellStyle name="Comma 2 4 2 2 4 3 3" xfId="5187" xr:uid="{C62BE272-2B43-41A4-8D2D-528D80CEA874}"/>
    <cellStyle name="Comma 2 4 2 2 4 3 3 2" xfId="12867" xr:uid="{6048813A-BA4B-4C53-B866-5AA7E43BA075}"/>
    <cellStyle name="Comma 2 4 2 2 4 3 3 2 2" xfId="28227" xr:uid="{0855FECD-1151-4610-AF07-13444BA5363C}"/>
    <cellStyle name="Comma 2 4 2 2 4 3 3 3" xfId="20547" xr:uid="{7F8831B6-CF9D-4C71-9759-44C78CF610D5}"/>
    <cellStyle name="Comma 2 4 2 2 4 3 4" xfId="9027" xr:uid="{44C19D2A-88B8-4663-9DB0-329874784DE9}"/>
    <cellStyle name="Comma 2 4 2 2 4 3 4 2" xfId="24387" xr:uid="{CAD715BC-9CAE-4246-BB24-D1DC609CA7E0}"/>
    <cellStyle name="Comma 2 4 2 2 4 3 5" xfId="16707" xr:uid="{A377CCD4-1BDD-4BEB-B8BB-A1E673098E0A}"/>
    <cellStyle name="Comma 2 4 2 2 4 4" xfId="2307" xr:uid="{738BFD40-B514-4309-97EF-8AF7E498DEA4}"/>
    <cellStyle name="Comma 2 4 2 2 4 4 2" xfId="6147" xr:uid="{82FE2E53-EDC8-439D-BF17-69C8CA0D0545}"/>
    <cellStyle name="Comma 2 4 2 2 4 4 2 2" xfId="13827" xr:uid="{D01F5899-58DD-46E9-985F-E3F9739F338E}"/>
    <cellStyle name="Comma 2 4 2 2 4 4 2 2 2" xfId="29187" xr:uid="{87814848-DC07-4B7C-B716-463AE33E4603}"/>
    <cellStyle name="Comma 2 4 2 2 4 4 2 3" xfId="21507" xr:uid="{B84378BA-EA42-4311-86C7-9EE8429DA8D4}"/>
    <cellStyle name="Comma 2 4 2 2 4 4 3" xfId="9987" xr:uid="{61441401-310B-4088-9F3A-8ED024E0EA7C}"/>
    <cellStyle name="Comma 2 4 2 2 4 4 3 2" xfId="25347" xr:uid="{F4C48026-8EE4-42FA-9E51-4D2F93276E57}"/>
    <cellStyle name="Comma 2 4 2 2 4 4 4" xfId="17667" xr:uid="{88924C73-3356-41BA-BDDC-51E8FA298FAA}"/>
    <cellStyle name="Comma 2 4 2 2 4 5" xfId="4227" xr:uid="{4260DCDA-32CC-4912-BC51-365D1C4EEA61}"/>
    <cellStyle name="Comma 2 4 2 2 4 5 2" xfId="11907" xr:uid="{1341E9B0-F698-4E4D-A9F3-558DFD9E7437}"/>
    <cellStyle name="Comma 2 4 2 2 4 5 2 2" xfId="27267" xr:uid="{C88F1B7E-98D2-4FB4-A8DD-4E071B8941EB}"/>
    <cellStyle name="Comma 2 4 2 2 4 5 3" xfId="19587" xr:uid="{ABB5EAFE-9861-43AE-8527-AC1B8610CF7A}"/>
    <cellStyle name="Comma 2 4 2 2 4 6" xfId="8067" xr:uid="{0079E9FC-9379-4565-A77D-41B7766FE662}"/>
    <cellStyle name="Comma 2 4 2 2 4 6 2" xfId="23427" xr:uid="{92A9F081-7205-4D9E-ABD6-9AAB588ED604}"/>
    <cellStyle name="Comma 2 4 2 2 4 7" xfId="15747" xr:uid="{B91C9443-12CD-4189-899B-8E550A9C01DF}"/>
    <cellStyle name="Comma 2 4 2 2 5" xfId="627" xr:uid="{6548CE64-F457-4FC3-9334-4933DDEAFEC3}"/>
    <cellStyle name="Comma 2 4 2 2 5 2" xfId="1587" xr:uid="{A5D32F0A-4067-4ACD-989E-C8B94FBC76C5}"/>
    <cellStyle name="Comma 2 4 2 2 5 2 2" xfId="3507" xr:uid="{9479A9B3-6BD1-44FD-9693-C8F9739C6FE1}"/>
    <cellStyle name="Comma 2 4 2 2 5 2 2 2" xfId="7347" xr:uid="{5BCEAB03-07F0-49A1-B812-F8451FB97D58}"/>
    <cellStyle name="Comma 2 4 2 2 5 2 2 2 2" xfId="15027" xr:uid="{297CBA39-59A5-4EFA-A85C-ADE3C6C55BDC}"/>
    <cellStyle name="Comma 2 4 2 2 5 2 2 2 2 2" xfId="30387" xr:uid="{D933340B-B727-49B3-A10A-D9C47F3615AE}"/>
    <cellStyle name="Comma 2 4 2 2 5 2 2 2 3" xfId="22707" xr:uid="{8C2B1165-3EAB-4DDE-BD9B-A1E06EE90C7E}"/>
    <cellStyle name="Comma 2 4 2 2 5 2 2 3" xfId="11187" xr:uid="{A5724E2A-A2D4-455D-BD43-B5BD8A448818}"/>
    <cellStyle name="Comma 2 4 2 2 5 2 2 3 2" xfId="26547" xr:uid="{823BE63C-4DE4-4FFF-BEAE-4C57C3C9F1F8}"/>
    <cellStyle name="Comma 2 4 2 2 5 2 2 4" xfId="18867" xr:uid="{36F3A6A1-012C-4C42-9942-AFF6CB52C885}"/>
    <cellStyle name="Comma 2 4 2 2 5 2 3" xfId="5427" xr:uid="{164F30CB-AC27-452F-A471-87824782BAA1}"/>
    <cellStyle name="Comma 2 4 2 2 5 2 3 2" xfId="13107" xr:uid="{66A500BD-EE70-466E-B2F4-F3D20D87BA36}"/>
    <cellStyle name="Comma 2 4 2 2 5 2 3 2 2" xfId="28467" xr:uid="{1E0EA943-6140-46C3-BC37-8F4F9F1DBE28}"/>
    <cellStyle name="Comma 2 4 2 2 5 2 3 3" xfId="20787" xr:uid="{8A3F3E38-3EF2-493D-81AC-1FE102492CBD}"/>
    <cellStyle name="Comma 2 4 2 2 5 2 4" xfId="9267" xr:uid="{D753F3B0-73E5-45FE-B647-47E5C94C4FA4}"/>
    <cellStyle name="Comma 2 4 2 2 5 2 4 2" xfId="24627" xr:uid="{0C04C2F1-4D6C-42CD-92AF-FDB2845A3570}"/>
    <cellStyle name="Comma 2 4 2 2 5 2 5" xfId="16947" xr:uid="{CF65FD1E-13DD-490D-82E0-302EE64A5751}"/>
    <cellStyle name="Comma 2 4 2 2 5 3" xfId="2547" xr:uid="{C191D435-B50D-4E83-ADEF-F2E7A99DF17E}"/>
    <cellStyle name="Comma 2 4 2 2 5 3 2" xfId="6387" xr:uid="{9396C6AD-5F51-490B-A34D-1A6F5BC59184}"/>
    <cellStyle name="Comma 2 4 2 2 5 3 2 2" xfId="14067" xr:uid="{0B384123-5461-4477-AA42-D8D63971B520}"/>
    <cellStyle name="Comma 2 4 2 2 5 3 2 2 2" xfId="29427" xr:uid="{57F93738-475F-4574-8A60-06BA73779E16}"/>
    <cellStyle name="Comma 2 4 2 2 5 3 2 3" xfId="21747" xr:uid="{E70EDFAC-F607-4134-A511-C88205500718}"/>
    <cellStyle name="Comma 2 4 2 2 5 3 3" xfId="10227" xr:uid="{B0C441BB-CCCD-4C65-992F-E6C60C97953C}"/>
    <cellStyle name="Comma 2 4 2 2 5 3 3 2" xfId="25587" xr:uid="{8ED50C61-1CD9-47E1-902F-1CB9EC12744A}"/>
    <cellStyle name="Comma 2 4 2 2 5 3 4" xfId="17907" xr:uid="{6E7811D9-F1B5-425D-BCA5-8B497F724668}"/>
    <cellStyle name="Comma 2 4 2 2 5 4" xfId="4467" xr:uid="{5CE0561E-28C8-458E-91DA-2DDD47FE4B0D}"/>
    <cellStyle name="Comma 2 4 2 2 5 4 2" xfId="12147" xr:uid="{D49EFB3D-7A18-4CC2-8485-2105A041E2E1}"/>
    <cellStyle name="Comma 2 4 2 2 5 4 2 2" xfId="27507" xr:uid="{503AA047-610F-4E56-87B5-1A187A12CE50}"/>
    <cellStyle name="Comma 2 4 2 2 5 4 3" xfId="19827" xr:uid="{782B240D-A89F-47D2-87FF-9CD73DEFD1AB}"/>
    <cellStyle name="Comma 2 4 2 2 5 5" xfId="8307" xr:uid="{289CAB6B-7C4B-48CE-87AC-4B3D5D6ACD9A}"/>
    <cellStyle name="Comma 2 4 2 2 5 5 2" xfId="23667" xr:uid="{A6C6A4F1-98C4-4EC7-9DA9-3538C7F62CB3}"/>
    <cellStyle name="Comma 2 4 2 2 5 6" xfId="15987" xr:uid="{A16F1808-9219-4205-AA48-44A086868171}"/>
    <cellStyle name="Comma 2 4 2 2 6" xfId="1107" xr:uid="{96A700F6-29A7-4C69-83A3-6EC30BE39CD1}"/>
    <cellStyle name="Comma 2 4 2 2 6 2" xfId="3027" xr:uid="{786A55DD-C32C-46CB-AB42-FBA545E91F25}"/>
    <cellStyle name="Comma 2 4 2 2 6 2 2" xfId="6867" xr:uid="{5B5F4812-21B9-4D6A-9FAF-C76D99191FD2}"/>
    <cellStyle name="Comma 2 4 2 2 6 2 2 2" xfId="14547" xr:uid="{122A47A1-9BAC-4390-96B4-CD7244634B37}"/>
    <cellStyle name="Comma 2 4 2 2 6 2 2 2 2" xfId="29907" xr:uid="{40B75A23-D238-43C2-8D3E-9424AAF2019D}"/>
    <cellStyle name="Comma 2 4 2 2 6 2 2 3" xfId="22227" xr:uid="{D787F151-F0DE-4F44-BCA0-FA0375D0C20D}"/>
    <cellStyle name="Comma 2 4 2 2 6 2 3" xfId="10707" xr:uid="{4F1E1573-10D1-4AC1-B802-EDE76770673B}"/>
    <cellStyle name="Comma 2 4 2 2 6 2 3 2" xfId="26067" xr:uid="{A56BCF78-2853-4437-9D6B-A3EEEB45463E}"/>
    <cellStyle name="Comma 2 4 2 2 6 2 4" xfId="18387" xr:uid="{8589F9BE-5895-42BF-BDEC-A3D78848E424}"/>
    <cellStyle name="Comma 2 4 2 2 6 3" xfId="4947" xr:uid="{7E2D06B2-BD7B-4606-813D-0B304011B4C9}"/>
    <cellStyle name="Comma 2 4 2 2 6 3 2" xfId="12627" xr:uid="{97236733-FB80-491F-BB7C-032152079810}"/>
    <cellStyle name="Comma 2 4 2 2 6 3 2 2" xfId="27987" xr:uid="{5C5D2A1E-9F1D-4357-AB2B-FAEBDB46F838}"/>
    <cellStyle name="Comma 2 4 2 2 6 3 3" xfId="20307" xr:uid="{1812C60D-0A6A-4698-BF6E-93DBA8B684B9}"/>
    <cellStyle name="Comma 2 4 2 2 6 4" xfId="8787" xr:uid="{50DCA7C7-AAF9-48A2-ADCE-A58121A36EAF}"/>
    <cellStyle name="Comma 2 4 2 2 6 4 2" xfId="24147" xr:uid="{36ABC1D0-3789-47B4-8C04-8F5B7C8F2AB8}"/>
    <cellStyle name="Comma 2 4 2 2 6 5" xfId="16467" xr:uid="{21B2C0CF-94FC-439F-9044-FF2D5630B290}"/>
    <cellStyle name="Comma 2 4 2 2 7" xfId="2067" xr:uid="{3FF86AA4-E065-456C-8522-5B427BE5771A}"/>
    <cellStyle name="Comma 2 4 2 2 7 2" xfId="5907" xr:uid="{03808700-0594-462E-AF40-F7BF81419088}"/>
    <cellStyle name="Comma 2 4 2 2 7 2 2" xfId="13587" xr:uid="{812BC272-22D6-4B30-962C-EB5B881AABFC}"/>
    <cellStyle name="Comma 2 4 2 2 7 2 2 2" xfId="28947" xr:uid="{C997C076-BB53-4DDB-8681-76DF194C6225}"/>
    <cellStyle name="Comma 2 4 2 2 7 2 3" xfId="21267" xr:uid="{080D3177-62BE-4134-ACD3-28AF45F6C252}"/>
    <cellStyle name="Comma 2 4 2 2 7 3" xfId="9747" xr:uid="{539AFDA4-EA04-43D9-A69C-BD23F90AAAEB}"/>
    <cellStyle name="Comma 2 4 2 2 7 3 2" xfId="25107" xr:uid="{2D7040EF-52DC-46AB-8941-BCAAE749291C}"/>
    <cellStyle name="Comma 2 4 2 2 7 4" xfId="17427" xr:uid="{2147CE63-EFE7-46A4-BABC-B2369D8B1546}"/>
    <cellStyle name="Comma 2 4 2 2 8" xfId="3987" xr:uid="{9ECD1ABB-D7AD-4958-9AD9-8B6C35EC9260}"/>
    <cellStyle name="Comma 2 4 2 2 8 2" xfId="11667" xr:uid="{9EC579EF-B224-4ACA-B4BE-D5D0ACAAC7FF}"/>
    <cellStyle name="Comma 2 4 2 2 8 2 2" xfId="27027" xr:uid="{EA4D58FB-6665-4809-86A7-C42D3ADB65EB}"/>
    <cellStyle name="Comma 2 4 2 2 8 3" xfId="19347" xr:uid="{619A3151-E0D4-4039-BCBF-562196C2B8AE}"/>
    <cellStyle name="Comma 2 4 2 2 9" xfId="7827" xr:uid="{1D6531F3-8C0C-4870-9D3C-27DF6EF3057A}"/>
    <cellStyle name="Comma 2 4 2 2 9 2" xfId="23187" xr:uid="{D33FBF42-CD32-4FF7-B9FC-778A2E7BFFA0}"/>
    <cellStyle name="Comma 2 4 2 3" xfId="177" xr:uid="{885956ED-EBBC-4928-9680-00CD8B485DEB}"/>
    <cellStyle name="Comma 2 4 2 3 2" xfId="297" xr:uid="{7C18A470-BCA1-4620-81E4-D47ED9685509}"/>
    <cellStyle name="Comma 2 4 2 3 2 2" xfId="537" xr:uid="{29D8F19B-BD50-40A1-A900-0423AEB8D596}"/>
    <cellStyle name="Comma 2 4 2 3 2 2 2" xfId="1017" xr:uid="{757687F8-2FB9-4F2F-8761-C330F6B19193}"/>
    <cellStyle name="Comma 2 4 2 3 2 2 2 2" xfId="1977" xr:uid="{E49EAF17-85E5-4A55-B79D-7A09517249D0}"/>
    <cellStyle name="Comma 2 4 2 3 2 2 2 2 2" xfId="3897" xr:uid="{8C9AABD0-60BA-45CB-BA3F-D681A86733BF}"/>
    <cellStyle name="Comma 2 4 2 3 2 2 2 2 2 2" xfId="7737" xr:uid="{AFC478D1-62DC-4D0F-BA3E-D60228548E99}"/>
    <cellStyle name="Comma 2 4 2 3 2 2 2 2 2 2 2" xfId="15417" xr:uid="{68A22823-F468-4A22-92B9-6251D11AF91B}"/>
    <cellStyle name="Comma 2 4 2 3 2 2 2 2 2 2 2 2" xfId="30777" xr:uid="{1D1F5F77-7CB8-45C6-ADA5-B36FCBD8CC0F}"/>
    <cellStyle name="Comma 2 4 2 3 2 2 2 2 2 2 3" xfId="23097" xr:uid="{CA0B3475-DF9E-4FC1-8C15-9A2170631071}"/>
    <cellStyle name="Comma 2 4 2 3 2 2 2 2 2 3" xfId="11577" xr:uid="{9141CA39-A1BF-4AD2-8F37-2704ED76902F}"/>
    <cellStyle name="Comma 2 4 2 3 2 2 2 2 2 3 2" xfId="26937" xr:uid="{9F8EB508-0F19-46C0-AB97-2DE8D55491EA}"/>
    <cellStyle name="Comma 2 4 2 3 2 2 2 2 2 4" xfId="19257" xr:uid="{70FCADDC-8027-45CF-B1E4-EDA3A020BC62}"/>
    <cellStyle name="Comma 2 4 2 3 2 2 2 2 3" xfId="5817" xr:uid="{24524EB4-7CE4-425C-80A6-8A35F50882DA}"/>
    <cellStyle name="Comma 2 4 2 3 2 2 2 2 3 2" xfId="13497" xr:uid="{08764CBE-B4D2-45D6-B6F4-9504995D7F50}"/>
    <cellStyle name="Comma 2 4 2 3 2 2 2 2 3 2 2" xfId="28857" xr:uid="{BFC8BF02-C3EA-4DAA-9496-EAF818D63DAB}"/>
    <cellStyle name="Comma 2 4 2 3 2 2 2 2 3 3" xfId="21177" xr:uid="{A1FDA11C-FB7B-4417-988D-6C00719D6B3B}"/>
    <cellStyle name="Comma 2 4 2 3 2 2 2 2 4" xfId="9657" xr:uid="{06200E3A-D13E-438C-9E96-32B3EB49C9A5}"/>
    <cellStyle name="Comma 2 4 2 3 2 2 2 2 4 2" xfId="25017" xr:uid="{8885AD2D-9D6F-4756-AC1F-6E9CA5DEA744}"/>
    <cellStyle name="Comma 2 4 2 3 2 2 2 2 5" xfId="17337" xr:uid="{AC20B681-5BD4-49C7-80E8-3E15AACEE3B4}"/>
    <cellStyle name="Comma 2 4 2 3 2 2 2 3" xfId="2937" xr:uid="{FE41C523-DC75-4D12-975F-11FB6F77CFA6}"/>
    <cellStyle name="Comma 2 4 2 3 2 2 2 3 2" xfId="6777" xr:uid="{918D3B6E-6DCB-4008-8E9B-A1F538B1F9E4}"/>
    <cellStyle name="Comma 2 4 2 3 2 2 2 3 2 2" xfId="14457" xr:uid="{606039AF-73C6-439C-A2C7-55B7E4EC589B}"/>
    <cellStyle name="Comma 2 4 2 3 2 2 2 3 2 2 2" xfId="29817" xr:uid="{95FD096F-8F46-43D3-AFF5-FF787F69958F}"/>
    <cellStyle name="Comma 2 4 2 3 2 2 2 3 2 3" xfId="22137" xr:uid="{4319C780-D1D3-40F0-9156-F788DDFB4CAA}"/>
    <cellStyle name="Comma 2 4 2 3 2 2 2 3 3" xfId="10617" xr:uid="{072C4221-61E0-4F48-BB28-7F0DA1E7417F}"/>
    <cellStyle name="Comma 2 4 2 3 2 2 2 3 3 2" xfId="25977" xr:uid="{1BB3A613-5AF1-4919-9756-326567ABB23D}"/>
    <cellStyle name="Comma 2 4 2 3 2 2 2 3 4" xfId="18297" xr:uid="{670D6040-52B6-4E14-9FC5-60215EDE7C93}"/>
    <cellStyle name="Comma 2 4 2 3 2 2 2 4" xfId="4857" xr:uid="{EA8B113B-E88A-4580-BA4F-6287FE09522D}"/>
    <cellStyle name="Comma 2 4 2 3 2 2 2 4 2" xfId="12537" xr:uid="{12A04C32-5966-4AB3-802E-62C2584D2AA4}"/>
    <cellStyle name="Comma 2 4 2 3 2 2 2 4 2 2" xfId="27897" xr:uid="{CC69E291-1B67-4F43-99DA-3A5E9B23EF40}"/>
    <cellStyle name="Comma 2 4 2 3 2 2 2 4 3" xfId="20217" xr:uid="{B4720B96-97E0-4C98-989C-A483E5C2EF5A}"/>
    <cellStyle name="Comma 2 4 2 3 2 2 2 5" xfId="8697" xr:uid="{40CC2F44-05FD-4B85-928C-23EB165F291B}"/>
    <cellStyle name="Comma 2 4 2 3 2 2 2 5 2" xfId="24057" xr:uid="{44EC1675-29B2-48EA-BF27-89BB3B6A5027}"/>
    <cellStyle name="Comma 2 4 2 3 2 2 2 6" xfId="16377" xr:uid="{2B3CE633-BBE0-42E5-9CAC-289C681B9374}"/>
    <cellStyle name="Comma 2 4 2 3 2 2 3" xfId="1497" xr:uid="{6D6FDF9A-6552-4D5C-B354-B7055FF36DEB}"/>
    <cellStyle name="Comma 2 4 2 3 2 2 3 2" xfId="3417" xr:uid="{A0C48882-C1D3-400B-8940-A8C20B9B84EA}"/>
    <cellStyle name="Comma 2 4 2 3 2 2 3 2 2" xfId="7257" xr:uid="{806859DA-807D-4752-B062-9BD5FADEE10D}"/>
    <cellStyle name="Comma 2 4 2 3 2 2 3 2 2 2" xfId="14937" xr:uid="{5A961D32-8919-4EA4-98AD-C3397AF442BC}"/>
    <cellStyle name="Comma 2 4 2 3 2 2 3 2 2 2 2" xfId="30297" xr:uid="{D63B73BD-5E2D-4261-B0C7-CA56D6FE4AE3}"/>
    <cellStyle name="Comma 2 4 2 3 2 2 3 2 2 3" xfId="22617" xr:uid="{661B8ADD-D2E4-4748-8B66-66FFD8609E14}"/>
    <cellStyle name="Comma 2 4 2 3 2 2 3 2 3" xfId="11097" xr:uid="{C46F4565-0ABF-4C8A-AB59-F5D9BC131B93}"/>
    <cellStyle name="Comma 2 4 2 3 2 2 3 2 3 2" xfId="26457" xr:uid="{07759874-A2AA-44C0-AC1A-73B8CCDF5633}"/>
    <cellStyle name="Comma 2 4 2 3 2 2 3 2 4" xfId="18777" xr:uid="{6B0119EA-05F7-4FCD-B32B-29AF5D566FA6}"/>
    <cellStyle name="Comma 2 4 2 3 2 2 3 3" xfId="5337" xr:uid="{1596F988-8861-4FE4-9009-1AA70347453B}"/>
    <cellStyle name="Comma 2 4 2 3 2 2 3 3 2" xfId="13017" xr:uid="{78B292ED-A1E2-48AD-8EE5-5A19C344D9D9}"/>
    <cellStyle name="Comma 2 4 2 3 2 2 3 3 2 2" xfId="28377" xr:uid="{0232515B-80D2-40FE-8026-5253B60BEFD3}"/>
    <cellStyle name="Comma 2 4 2 3 2 2 3 3 3" xfId="20697" xr:uid="{585CC207-F6FB-4E85-90FC-E9DD58141638}"/>
    <cellStyle name="Comma 2 4 2 3 2 2 3 4" xfId="9177" xr:uid="{1ACE32D2-8BC4-4A58-A325-DC8C524D941B}"/>
    <cellStyle name="Comma 2 4 2 3 2 2 3 4 2" xfId="24537" xr:uid="{5C9957DA-A7E3-4F78-88B3-7521A14DEFAA}"/>
    <cellStyle name="Comma 2 4 2 3 2 2 3 5" xfId="16857" xr:uid="{A5D6C0E0-57D2-49B3-A347-B41F7BB7579B}"/>
    <cellStyle name="Comma 2 4 2 3 2 2 4" xfId="2457" xr:uid="{9937ADBC-2784-424B-A787-AA23E51CA864}"/>
    <cellStyle name="Comma 2 4 2 3 2 2 4 2" xfId="6297" xr:uid="{F2A75C2F-B913-4DE4-AC3B-139D718E9AF7}"/>
    <cellStyle name="Comma 2 4 2 3 2 2 4 2 2" xfId="13977" xr:uid="{127FD41F-2E5F-4DDC-AFD6-F73156D8419A}"/>
    <cellStyle name="Comma 2 4 2 3 2 2 4 2 2 2" xfId="29337" xr:uid="{ACCB8E9F-C63E-4CD4-94EE-06C945599B8F}"/>
    <cellStyle name="Comma 2 4 2 3 2 2 4 2 3" xfId="21657" xr:uid="{626FD3F8-F4DD-460F-B6E8-ADAD54F104B7}"/>
    <cellStyle name="Comma 2 4 2 3 2 2 4 3" xfId="10137" xr:uid="{A5346CA7-A92B-469C-B54E-178A4BF26F9D}"/>
    <cellStyle name="Comma 2 4 2 3 2 2 4 3 2" xfId="25497" xr:uid="{B716CB24-1BC7-4695-B17F-65F1036D04C5}"/>
    <cellStyle name="Comma 2 4 2 3 2 2 4 4" xfId="17817" xr:uid="{04594805-AB53-4EC1-9160-B321828FF5A5}"/>
    <cellStyle name="Comma 2 4 2 3 2 2 5" xfId="4377" xr:uid="{882CE77B-DF07-402E-BA90-F6B8E859C409}"/>
    <cellStyle name="Comma 2 4 2 3 2 2 5 2" xfId="12057" xr:uid="{56CDA784-AB7C-40DD-B933-0BCD3CAEDDF1}"/>
    <cellStyle name="Comma 2 4 2 3 2 2 5 2 2" xfId="27417" xr:uid="{B1CCACB2-DE25-4A60-87EF-914ECD7814E5}"/>
    <cellStyle name="Comma 2 4 2 3 2 2 5 3" xfId="19737" xr:uid="{97FAB551-B3E6-43FA-B4EA-F156ACFA3283}"/>
    <cellStyle name="Comma 2 4 2 3 2 2 6" xfId="8217" xr:uid="{425D5A0A-DCB7-4114-AD51-0E725E359D90}"/>
    <cellStyle name="Comma 2 4 2 3 2 2 6 2" xfId="23577" xr:uid="{CC336823-6712-46CA-8FE2-312DA973D587}"/>
    <cellStyle name="Comma 2 4 2 3 2 2 7" xfId="15897" xr:uid="{A0B3B317-469B-43EF-8F72-E5F4BAD8622E}"/>
    <cellStyle name="Comma 2 4 2 3 2 3" xfId="777" xr:uid="{C374331E-8F34-46EE-BBB2-4E07342BF196}"/>
    <cellStyle name="Comma 2 4 2 3 2 3 2" xfId="1737" xr:uid="{DA085EE2-DDA3-4A50-A5ED-189C6CEDA370}"/>
    <cellStyle name="Comma 2 4 2 3 2 3 2 2" xfId="3657" xr:uid="{553B87B9-5845-4EF4-A167-8D6545C90C5D}"/>
    <cellStyle name="Comma 2 4 2 3 2 3 2 2 2" xfId="7497" xr:uid="{71703B33-B1DE-4850-84C9-02526F3857E6}"/>
    <cellStyle name="Comma 2 4 2 3 2 3 2 2 2 2" xfId="15177" xr:uid="{50A6B42D-DC0B-4DE5-99B3-A4A9C987C130}"/>
    <cellStyle name="Comma 2 4 2 3 2 3 2 2 2 2 2" xfId="30537" xr:uid="{E2329CF3-3B25-4F04-BC0D-B1FFAC6206C9}"/>
    <cellStyle name="Comma 2 4 2 3 2 3 2 2 2 3" xfId="22857" xr:uid="{7F176026-DB2B-4C09-9F01-BA545E9D92DA}"/>
    <cellStyle name="Comma 2 4 2 3 2 3 2 2 3" xfId="11337" xr:uid="{A6842B27-616A-47D9-9768-53049EA372D5}"/>
    <cellStyle name="Comma 2 4 2 3 2 3 2 2 3 2" xfId="26697" xr:uid="{6E4402EC-184C-481C-B3DB-B11BC2B0D486}"/>
    <cellStyle name="Comma 2 4 2 3 2 3 2 2 4" xfId="19017" xr:uid="{73F1CB3F-CFD5-4D63-ABBB-AC210C0ED909}"/>
    <cellStyle name="Comma 2 4 2 3 2 3 2 3" xfId="5577" xr:uid="{FF44037E-7A70-4B0C-BFEB-A7F046B73DB2}"/>
    <cellStyle name="Comma 2 4 2 3 2 3 2 3 2" xfId="13257" xr:uid="{AC75037D-D7EB-42DF-AC4D-24500C3AABF7}"/>
    <cellStyle name="Comma 2 4 2 3 2 3 2 3 2 2" xfId="28617" xr:uid="{DB7965B7-D7B7-48B1-919A-734B71D8AC4C}"/>
    <cellStyle name="Comma 2 4 2 3 2 3 2 3 3" xfId="20937" xr:uid="{42E9E8C0-6C2D-4916-9576-A97280626B65}"/>
    <cellStyle name="Comma 2 4 2 3 2 3 2 4" xfId="9417" xr:uid="{8F912442-34DB-411D-80F5-CAF5C3C85B99}"/>
    <cellStyle name="Comma 2 4 2 3 2 3 2 4 2" xfId="24777" xr:uid="{0C675FDB-75C9-46BA-B620-6C7D391BD9E9}"/>
    <cellStyle name="Comma 2 4 2 3 2 3 2 5" xfId="17097" xr:uid="{EA44770C-8311-42EF-9056-42D1A0A093E9}"/>
    <cellStyle name="Comma 2 4 2 3 2 3 3" xfId="2697" xr:uid="{AED69E1A-DF8E-446D-A253-C0E33DE7E263}"/>
    <cellStyle name="Comma 2 4 2 3 2 3 3 2" xfId="6537" xr:uid="{1B0DA0D2-FF16-4504-A841-88A8880219E1}"/>
    <cellStyle name="Comma 2 4 2 3 2 3 3 2 2" xfId="14217" xr:uid="{876FC145-0650-4E06-8D8A-35FE0FECF698}"/>
    <cellStyle name="Comma 2 4 2 3 2 3 3 2 2 2" xfId="29577" xr:uid="{F327769D-0162-4566-B7EC-ECC7C540F080}"/>
    <cellStyle name="Comma 2 4 2 3 2 3 3 2 3" xfId="21897" xr:uid="{3CDE2EDE-5283-49A7-B17C-9DB9F2E9BAB6}"/>
    <cellStyle name="Comma 2 4 2 3 2 3 3 3" xfId="10377" xr:uid="{22B9EED1-8ADA-43DB-B813-FD45E9B778E4}"/>
    <cellStyle name="Comma 2 4 2 3 2 3 3 3 2" xfId="25737" xr:uid="{1B570B0A-C737-46DE-AB13-9312C7EA434B}"/>
    <cellStyle name="Comma 2 4 2 3 2 3 3 4" xfId="18057" xr:uid="{44FF6600-14B6-410C-9194-F2E145FD05E8}"/>
    <cellStyle name="Comma 2 4 2 3 2 3 4" xfId="4617" xr:uid="{D90C985E-857E-481E-AD8D-15421941C8DF}"/>
    <cellStyle name="Comma 2 4 2 3 2 3 4 2" xfId="12297" xr:uid="{85D7A450-916A-43E8-8076-0DA9A02D6D65}"/>
    <cellStyle name="Comma 2 4 2 3 2 3 4 2 2" xfId="27657" xr:uid="{DAAC6424-0CC1-4DB0-B5D8-7461349E8B30}"/>
    <cellStyle name="Comma 2 4 2 3 2 3 4 3" xfId="19977" xr:uid="{EF047E1C-4BC1-4B49-B88F-D8AB5FB297A7}"/>
    <cellStyle name="Comma 2 4 2 3 2 3 5" xfId="8457" xr:uid="{5F0E9102-AFA7-4162-A327-63DE42EA1D50}"/>
    <cellStyle name="Comma 2 4 2 3 2 3 5 2" xfId="23817" xr:uid="{90B22BF2-FDDC-4CF6-90C4-E96C54BA518A}"/>
    <cellStyle name="Comma 2 4 2 3 2 3 6" xfId="16137" xr:uid="{99684F7A-3644-4AF1-8298-4864C71ED54F}"/>
    <cellStyle name="Comma 2 4 2 3 2 4" xfId="1257" xr:uid="{F51F6FE3-A0C8-43EB-98DA-98D87E02E892}"/>
    <cellStyle name="Comma 2 4 2 3 2 4 2" xfId="3177" xr:uid="{BEB7E0F7-C0C9-4D14-9CE9-B64ABCC0B21F}"/>
    <cellStyle name="Comma 2 4 2 3 2 4 2 2" xfId="7017" xr:uid="{F595B1D2-81D7-4DFD-BC3E-118D46ADC339}"/>
    <cellStyle name="Comma 2 4 2 3 2 4 2 2 2" xfId="14697" xr:uid="{6DE8E78A-84C1-4E8E-88C3-577FC541367D}"/>
    <cellStyle name="Comma 2 4 2 3 2 4 2 2 2 2" xfId="30057" xr:uid="{019BDA64-82C3-4679-A503-2405595CF6C7}"/>
    <cellStyle name="Comma 2 4 2 3 2 4 2 2 3" xfId="22377" xr:uid="{89E5D567-45DA-46A0-A5A4-90072F2376EA}"/>
    <cellStyle name="Comma 2 4 2 3 2 4 2 3" xfId="10857" xr:uid="{D68F1728-D2F4-4C7E-9CC7-6D4C4B2D9D1B}"/>
    <cellStyle name="Comma 2 4 2 3 2 4 2 3 2" xfId="26217" xr:uid="{FE454968-25DC-417F-9100-D56E0DF430BE}"/>
    <cellStyle name="Comma 2 4 2 3 2 4 2 4" xfId="18537" xr:uid="{124CE545-C098-4AF6-91BB-7C3B7F907D81}"/>
    <cellStyle name="Comma 2 4 2 3 2 4 3" xfId="5097" xr:uid="{AE79EB3E-6918-4F16-88A8-5AC16026DAF9}"/>
    <cellStyle name="Comma 2 4 2 3 2 4 3 2" xfId="12777" xr:uid="{C697C75B-CFE7-49A6-9198-AF1181DD3720}"/>
    <cellStyle name="Comma 2 4 2 3 2 4 3 2 2" xfId="28137" xr:uid="{BC338C44-41AC-45BA-9BA9-2C3E2621E1F3}"/>
    <cellStyle name="Comma 2 4 2 3 2 4 3 3" xfId="20457" xr:uid="{E06956D2-5754-40FE-B4A4-9AEB0D4AD822}"/>
    <cellStyle name="Comma 2 4 2 3 2 4 4" xfId="8937" xr:uid="{1BA523A8-DB85-4C9D-9656-2A920F1657F0}"/>
    <cellStyle name="Comma 2 4 2 3 2 4 4 2" xfId="24297" xr:uid="{7B0415FB-3BE5-496C-BBD4-0C62CBC12142}"/>
    <cellStyle name="Comma 2 4 2 3 2 4 5" xfId="16617" xr:uid="{A2C92CBF-F0B2-432E-AFA8-BA781CE4F02A}"/>
    <cellStyle name="Comma 2 4 2 3 2 5" xfId="2217" xr:uid="{2C920EF6-9026-4E8B-B0C9-44D92A3BC06E}"/>
    <cellStyle name="Comma 2 4 2 3 2 5 2" xfId="6057" xr:uid="{00016460-D69C-4F20-A96B-9372B48AA055}"/>
    <cellStyle name="Comma 2 4 2 3 2 5 2 2" xfId="13737" xr:uid="{248F9F08-9FC3-4FEB-93B7-3FEE9A7EC498}"/>
    <cellStyle name="Comma 2 4 2 3 2 5 2 2 2" xfId="29097" xr:uid="{DEB6236A-1195-42F5-BE50-4DEF0D17911D}"/>
    <cellStyle name="Comma 2 4 2 3 2 5 2 3" xfId="21417" xr:uid="{A4A49F58-B4C6-4EC6-9CFC-A49C2D686DE3}"/>
    <cellStyle name="Comma 2 4 2 3 2 5 3" xfId="9897" xr:uid="{22049030-418E-4532-BC16-4DD9F0BAE1B7}"/>
    <cellStyle name="Comma 2 4 2 3 2 5 3 2" xfId="25257" xr:uid="{465E3DF5-46C4-4A8E-B1B6-BF7A78093BFA}"/>
    <cellStyle name="Comma 2 4 2 3 2 5 4" xfId="17577" xr:uid="{8CA0713F-99A6-4735-B9CC-58A01DC77CF3}"/>
    <cellStyle name="Comma 2 4 2 3 2 6" xfId="4137" xr:uid="{375B4C02-7AAD-4C8C-8B5B-A7D7F21E3672}"/>
    <cellStyle name="Comma 2 4 2 3 2 6 2" xfId="11817" xr:uid="{6AE334AE-A450-41AF-821F-F145C316AE23}"/>
    <cellStyle name="Comma 2 4 2 3 2 6 2 2" xfId="27177" xr:uid="{6D115D2C-AD77-45D3-8233-4A6279F97431}"/>
    <cellStyle name="Comma 2 4 2 3 2 6 3" xfId="19497" xr:uid="{4F169DB1-91FD-420C-AE5C-AE231C87730A}"/>
    <cellStyle name="Comma 2 4 2 3 2 7" xfId="7977" xr:uid="{C0FD826F-7DFD-4D5F-9103-9AE96328FE6D}"/>
    <cellStyle name="Comma 2 4 2 3 2 7 2" xfId="23337" xr:uid="{4E4B41DD-8DD6-44B6-B2DD-34AE775879AE}"/>
    <cellStyle name="Comma 2 4 2 3 2 8" xfId="15657" xr:uid="{D7DF3C9E-EE11-49CF-B069-2F5105369A4E}"/>
    <cellStyle name="Comma 2 4 2 3 3" xfId="417" xr:uid="{B2F56312-3EEA-4B41-A4B3-365A21347A21}"/>
    <cellStyle name="Comma 2 4 2 3 3 2" xfId="897" xr:uid="{0F233DF5-92EE-40F9-9F9F-7BAD9D107454}"/>
    <cellStyle name="Comma 2 4 2 3 3 2 2" xfId="1857" xr:uid="{AA39C8A7-2DAE-4578-B068-8437E2B4EF51}"/>
    <cellStyle name="Comma 2 4 2 3 3 2 2 2" xfId="3777" xr:uid="{ECC7FD24-56B4-4318-A41D-8D417D3DFB9D}"/>
    <cellStyle name="Comma 2 4 2 3 3 2 2 2 2" xfId="7617" xr:uid="{FA9F0ECF-B736-4CA9-A55E-4241F81403D9}"/>
    <cellStyle name="Comma 2 4 2 3 3 2 2 2 2 2" xfId="15297" xr:uid="{1533D734-D4B6-46B9-AE1F-6778EF43CD2B}"/>
    <cellStyle name="Comma 2 4 2 3 3 2 2 2 2 2 2" xfId="30657" xr:uid="{399123AB-04DC-44D7-9EC1-FEF5F7A10AB5}"/>
    <cellStyle name="Comma 2 4 2 3 3 2 2 2 2 3" xfId="22977" xr:uid="{9072A416-2585-470F-96D1-9C6E2F0A35B4}"/>
    <cellStyle name="Comma 2 4 2 3 3 2 2 2 3" xfId="11457" xr:uid="{386E07CC-F477-4166-A450-0CE98E686997}"/>
    <cellStyle name="Comma 2 4 2 3 3 2 2 2 3 2" xfId="26817" xr:uid="{8659299F-4F68-4AB5-AE8F-5153D940B217}"/>
    <cellStyle name="Comma 2 4 2 3 3 2 2 2 4" xfId="19137" xr:uid="{9FE21374-1FCD-4938-952B-F3AFE7AC809E}"/>
    <cellStyle name="Comma 2 4 2 3 3 2 2 3" xfId="5697" xr:uid="{73D7E928-404B-43E9-AF2D-7607F674719F}"/>
    <cellStyle name="Comma 2 4 2 3 3 2 2 3 2" xfId="13377" xr:uid="{9EDEBCED-C916-4148-8610-7076CCCB6CF0}"/>
    <cellStyle name="Comma 2 4 2 3 3 2 2 3 2 2" xfId="28737" xr:uid="{1EEE7F8D-A900-4A5D-A465-4FA096699B78}"/>
    <cellStyle name="Comma 2 4 2 3 3 2 2 3 3" xfId="21057" xr:uid="{36624E40-80FE-4F80-862A-CDE8C545ADDA}"/>
    <cellStyle name="Comma 2 4 2 3 3 2 2 4" xfId="9537" xr:uid="{996CD30D-8282-4402-881C-BC894EDF2310}"/>
    <cellStyle name="Comma 2 4 2 3 3 2 2 4 2" xfId="24897" xr:uid="{63421546-6303-4974-9360-F822AF4C71D2}"/>
    <cellStyle name="Comma 2 4 2 3 3 2 2 5" xfId="17217" xr:uid="{316459D8-18A6-4256-8C51-B0207B6C7E84}"/>
    <cellStyle name="Comma 2 4 2 3 3 2 3" xfId="2817" xr:uid="{C37B4050-D8C1-4874-8F2C-7C7DDBBC8A6A}"/>
    <cellStyle name="Comma 2 4 2 3 3 2 3 2" xfId="6657" xr:uid="{31BA7E6C-1A26-4D35-9253-CF78A16B6577}"/>
    <cellStyle name="Comma 2 4 2 3 3 2 3 2 2" xfId="14337" xr:uid="{4B9377AB-D58E-40BB-9D76-A4939B6424E9}"/>
    <cellStyle name="Comma 2 4 2 3 3 2 3 2 2 2" xfId="29697" xr:uid="{02FC1C41-1FC9-436C-A133-8218810C5F93}"/>
    <cellStyle name="Comma 2 4 2 3 3 2 3 2 3" xfId="22017" xr:uid="{C1613831-DAF2-4239-B1E9-4F1AE94BE59D}"/>
    <cellStyle name="Comma 2 4 2 3 3 2 3 3" xfId="10497" xr:uid="{8D179EEE-4DDF-4BED-B8D7-8DB4FCD35E96}"/>
    <cellStyle name="Comma 2 4 2 3 3 2 3 3 2" xfId="25857" xr:uid="{80F06245-838E-4386-9842-293BCC390AE6}"/>
    <cellStyle name="Comma 2 4 2 3 3 2 3 4" xfId="18177" xr:uid="{BD80917E-DB60-4860-A65D-B2F9F7A445BD}"/>
    <cellStyle name="Comma 2 4 2 3 3 2 4" xfId="4737" xr:uid="{66A82EA6-87A5-40A5-AA5B-24D51F4C2F3D}"/>
    <cellStyle name="Comma 2 4 2 3 3 2 4 2" xfId="12417" xr:uid="{06EEACAC-9804-4A5D-87FD-78789771A137}"/>
    <cellStyle name="Comma 2 4 2 3 3 2 4 2 2" xfId="27777" xr:uid="{E153C89A-457C-493A-9F02-5DBDF2FCC84A}"/>
    <cellStyle name="Comma 2 4 2 3 3 2 4 3" xfId="20097" xr:uid="{699DC8CE-F155-406C-9785-FF5EA921EEBA}"/>
    <cellStyle name="Comma 2 4 2 3 3 2 5" xfId="8577" xr:uid="{29FE9736-3406-46AC-B8E6-6210C01E1228}"/>
    <cellStyle name="Comma 2 4 2 3 3 2 5 2" xfId="23937" xr:uid="{C4640ADD-6C10-40F2-A273-5BCC167EA903}"/>
    <cellStyle name="Comma 2 4 2 3 3 2 6" xfId="16257" xr:uid="{41891FFF-9279-450A-80D7-C9B041AE825B}"/>
    <cellStyle name="Comma 2 4 2 3 3 3" xfId="1377" xr:uid="{49F8E21A-C403-48BD-90FF-A4F187F9B808}"/>
    <cellStyle name="Comma 2 4 2 3 3 3 2" xfId="3297" xr:uid="{65D80AA8-9919-41D5-A5CE-EC1484E1B785}"/>
    <cellStyle name="Comma 2 4 2 3 3 3 2 2" xfId="7137" xr:uid="{52406153-A88F-4A02-B9D4-E5ABC668D210}"/>
    <cellStyle name="Comma 2 4 2 3 3 3 2 2 2" xfId="14817" xr:uid="{CE53CC81-1C6A-44AC-BD58-593B894DB50F}"/>
    <cellStyle name="Comma 2 4 2 3 3 3 2 2 2 2" xfId="30177" xr:uid="{230972B1-EFE0-4643-86B0-5AD45EE474F0}"/>
    <cellStyle name="Comma 2 4 2 3 3 3 2 2 3" xfId="22497" xr:uid="{50755227-BA45-486C-8A0B-F8181F401410}"/>
    <cellStyle name="Comma 2 4 2 3 3 3 2 3" xfId="10977" xr:uid="{EF1AFB46-CA05-411A-8C3E-03EAE0B07864}"/>
    <cellStyle name="Comma 2 4 2 3 3 3 2 3 2" xfId="26337" xr:uid="{EB34775E-922E-4922-8EDC-1F77914AFF9E}"/>
    <cellStyle name="Comma 2 4 2 3 3 3 2 4" xfId="18657" xr:uid="{D490BCA3-7D66-4AA7-9A43-38B31CE62AA8}"/>
    <cellStyle name="Comma 2 4 2 3 3 3 3" xfId="5217" xr:uid="{30054AA0-456A-48E2-AFBF-A1FA47E8B7A9}"/>
    <cellStyle name="Comma 2 4 2 3 3 3 3 2" xfId="12897" xr:uid="{0167CBAE-A6DE-4B70-A8C1-549FB8A318F0}"/>
    <cellStyle name="Comma 2 4 2 3 3 3 3 2 2" xfId="28257" xr:uid="{097A9B91-6F44-48E0-92C8-06396E429122}"/>
    <cellStyle name="Comma 2 4 2 3 3 3 3 3" xfId="20577" xr:uid="{A23E098D-B876-491A-96CD-28A6DFB33121}"/>
    <cellStyle name="Comma 2 4 2 3 3 3 4" xfId="9057" xr:uid="{0CC6E952-025B-4217-B100-AF755C06204B}"/>
    <cellStyle name="Comma 2 4 2 3 3 3 4 2" xfId="24417" xr:uid="{41E50734-A7D3-4998-9127-83D06796BCE4}"/>
    <cellStyle name="Comma 2 4 2 3 3 3 5" xfId="16737" xr:uid="{3A5B4DF3-DF2D-4924-9B3B-1C05E6B4F41B}"/>
    <cellStyle name="Comma 2 4 2 3 3 4" xfId="2337" xr:uid="{9A1B9AA2-5D47-4767-87CA-F72095ED8704}"/>
    <cellStyle name="Comma 2 4 2 3 3 4 2" xfId="6177" xr:uid="{5C1B74F3-BCAA-4CDA-B261-8DAB1300A294}"/>
    <cellStyle name="Comma 2 4 2 3 3 4 2 2" xfId="13857" xr:uid="{53458935-9C67-49A1-AA46-AF6A9D9EA857}"/>
    <cellStyle name="Comma 2 4 2 3 3 4 2 2 2" xfId="29217" xr:uid="{F1542D2B-3C5A-49B9-AD9A-1B2CBFA555CC}"/>
    <cellStyle name="Comma 2 4 2 3 3 4 2 3" xfId="21537" xr:uid="{9C85B4A2-D9DF-4DE6-A9B2-54DCCDF22595}"/>
    <cellStyle name="Comma 2 4 2 3 3 4 3" xfId="10017" xr:uid="{09D492F8-6D17-42D4-99BC-54B5F25D392D}"/>
    <cellStyle name="Comma 2 4 2 3 3 4 3 2" xfId="25377" xr:uid="{08E6106E-D981-4DE1-8FF8-2187B453CCBF}"/>
    <cellStyle name="Comma 2 4 2 3 3 4 4" xfId="17697" xr:uid="{07C9329F-B6DE-4F20-BB44-1102561428E6}"/>
    <cellStyle name="Comma 2 4 2 3 3 5" xfId="4257" xr:uid="{1F776E3F-4526-46D2-A3BE-CDB962A4B83B}"/>
    <cellStyle name="Comma 2 4 2 3 3 5 2" xfId="11937" xr:uid="{827C7856-5B84-4166-ABCD-E0BF90B6123C}"/>
    <cellStyle name="Comma 2 4 2 3 3 5 2 2" xfId="27297" xr:uid="{451B0E15-DE4A-42B9-AD9A-DB0F65BCE23E}"/>
    <cellStyle name="Comma 2 4 2 3 3 5 3" xfId="19617" xr:uid="{A73A360E-7E9E-4A24-AD4F-11345BBE511B}"/>
    <cellStyle name="Comma 2 4 2 3 3 6" xfId="8097" xr:uid="{AF71D95D-D97D-49B3-A635-84397678B4BB}"/>
    <cellStyle name="Comma 2 4 2 3 3 6 2" xfId="23457" xr:uid="{0EE1D5E1-13A9-4FAA-AF9E-86740B463F50}"/>
    <cellStyle name="Comma 2 4 2 3 3 7" xfId="15777" xr:uid="{80610BFC-8CA7-4DE0-9EEC-42176044812D}"/>
    <cellStyle name="Comma 2 4 2 3 4" xfId="657" xr:uid="{743AC2FC-951E-4039-A225-415185C952DE}"/>
    <cellStyle name="Comma 2 4 2 3 4 2" xfId="1617" xr:uid="{2F811D49-412F-41C7-ADBD-137F654651D3}"/>
    <cellStyle name="Comma 2 4 2 3 4 2 2" xfId="3537" xr:uid="{105F4F4A-C062-4426-98D3-D89C133C0EB3}"/>
    <cellStyle name="Comma 2 4 2 3 4 2 2 2" xfId="7377" xr:uid="{2A4EBA21-893F-466E-A725-3EF322EBC110}"/>
    <cellStyle name="Comma 2 4 2 3 4 2 2 2 2" xfId="15057" xr:uid="{2DCBF16F-36AD-42C7-9869-AE2B2126C6CB}"/>
    <cellStyle name="Comma 2 4 2 3 4 2 2 2 2 2" xfId="30417" xr:uid="{40D6FF7B-EE57-46F4-8A62-F22274F808F3}"/>
    <cellStyle name="Comma 2 4 2 3 4 2 2 2 3" xfId="22737" xr:uid="{07FED9DF-F84C-43A9-811F-0809676AFFFB}"/>
    <cellStyle name="Comma 2 4 2 3 4 2 2 3" xfId="11217" xr:uid="{67D8266E-8DB1-4888-9436-4C812E8036B9}"/>
    <cellStyle name="Comma 2 4 2 3 4 2 2 3 2" xfId="26577" xr:uid="{D5252B8B-E002-4B69-9383-897E5EA38D83}"/>
    <cellStyle name="Comma 2 4 2 3 4 2 2 4" xfId="18897" xr:uid="{29818CDC-01B0-4054-ADC6-5C98E4C7840D}"/>
    <cellStyle name="Comma 2 4 2 3 4 2 3" xfId="5457" xr:uid="{F547D06E-2B12-403C-B812-A4E1CEA42F79}"/>
    <cellStyle name="Comma 2 4 2 3 4 2 3 2" xfId="13137" xr:uid="{5063683A-8486-4445-B016-03BD193AF95B}"/>
    <cellStyle name="Comma 2 4 2 3 4 2 3 2 2" xfId="28497" xr:uid="{9EDC28C2-70CE-49D9-94D8-A9D6D842B5F5}"/>
    <cellStyle name="Comma 2 4 2 3 4 2 3 3" xfId="20817" xr:uid="{2DC8EF73-8A25-4653-9557-AC0ED9C46B1D}"/>
    <cellStyle name="Comma 2 4 2 3 4 2 4" xfId="9297" xr:uid="{2727F796-F831-48F5-9C07-86E348277C97}"/>
    <cellStyle name="Comma 2 4 2 3 4 2 4 2" xfId="24657" xr:uid="{A979BFCA-84CF-4375-8885-773F89E690DD}"/>
    <cellStyle name="Comma 2 4 2 3 4 2 5" xfId="16977" xr:uid="{61A50E45-1AF6-4A04-B34C-A31B3442E344}"/>
    <cellStyle name="Comma 2 4 2 3 4 3" xfId="2577" xr:uid="{23D37C69-3BA8-4EB7-B49A-E09353F4F0E3}"/>
    <cellStyle name="Comma 2 4 2 3 4 3 2" xfId="6417" xr:uid="{F3E8BAD3-D9E7-4E42-B10C-FAEA8BE24475}"/>
    <cellStyle name="Comma 2 4 2 3 4 3 2 2" xfId="14097" xr:uid="{F1D736D4-47CD-48BF-BF77-A930FA89DCA1}"/>
    <cellStyle name="Comma 2 4 2 3 4 3 2 2 2" xfId="29457" xr:uid="{9BEBF015-3E2D-448A-BE08-65B018F202E2}"/>
    <cellStyle name="Comma 2 4 2 3 4 3 2 3" xfId="21777" xr:uid="{B3BC38D3-53F9-47A6-B666-A2D814B411B0}"/>
    <cellStyle name="Comma 2 4 2 3 4 3 3" xfId="10257" xr:uid="{7CBA894D-E84C-41E9-8A81-F253FA57A912}"/>
    <cellStyle name="Comma 2 4 2 3 4 3 3 2" xfId="25617" xr:uid="{15090AEA-9646-4FB8-BB4F-0FF3FBF0EFEE}"/>
    <cellStyle name="Comma 2 4 2 3 4 3 4" xfId="17937" xr:uid="{E52C9F90-AAD8-41A5-ABA7-1D3C089C51A3}"/>
    <cellStyle name="Comma 2 4 2 3 4 4" xfId="4497" xr:uid="{E31F4983-9B98-4A2A-82F3-FC09316B7DFC}"/>
    <cellStyle name="Comma 2 4 2 3 4 4 2" xfId="12177" xr:uid="{FCC18914-55F2-40C3-AF8B-F7219691BC7D}"/>
    <cellStyle name="Comma 2 4 2 3 4 4 2 2" xfId="27537" xr:uid="{878AC8B9-8A4A-456C-9406-D83A26FCBAF2}"/>
    <cellStyle name="Comma 2 4 2 3 4 4 3" xfId="19857" xr:uid="{CEF8EB86-6903-4095-B207-DA808CC9B9EC}"/>
    <cellStyle name="Comma 2 4 2 3 4 5" xfId="8337" xr:uid="{02A90378-AA08-4558-ABB9-0A5374423CC6}"/>
    <cellStyle name="Comma 2 4 2 3 4 5 2" xfId="23697" xr:uid="{CA40E45B-EC0F-46FE-9AAF-27FF0897DD2F}"/>
    <cellStyle name="Comma 2 4 2 3 4 6" xfId="16017" xr:uid="{FF2233E5-970A-4DB2-B6DF-E5ADAAEBA274}"/>
    <cellStyle name="Comma 2 4 2 3 5" xfId="1137" xr:uid="{1BDAF1BB-7D35-491B-ABC2-3A6C25CBA690}"/>
    <cellStyle name="Comma 2 4 2 3 5 2" xfId="3057" xr:uid="{8CB64037-0C7A-461F-A231-632D82160D5F}"/>
    <cellStyle name="Comma 2 4 2 3 5 2 2" xfId="6897" xr:uid="{0AAE1CE7-F713-4557-87CC-8BD0B2FA1CAA}"/>
    <cellStyle name="Comma 2 4 2 3 5 2 2 2" xfId="14577" xr:uid="{7399F77B-A1B9-4920-A191-A06A84DA8DF5}"/>
    <cellStyle name="Comma 2 4 2 3 5 2 2 2 2" xfId="29937" xr:uid="{A5CCF318-CF4C-45E7-8FF3-01E6CBABD04C}"/>
    <cellStyle name="Comma 2 4 2 3 5 2 2 3" xfId="22257" xr:uid="{EAA6BD62-E6AD-4A7B-9371-E283768E89D7}"/>
    <cellStyle name="Comma 2 4 2 3 5 2 3" xfId="10737" xr:uid="{50D08467-3F98-47AC-87A9-94CA6A70705E}"/>
    <cellStyle name="Comma 2 4 2 3 5 2 3 2" xfId="26097" xr:uid="{14D31537-5BC7-42F9-A943-E521293BDD46}"/>
    <cellStyle name="Comma 2 4 2 3 5 2 4" xfId="18417" xr:uid="{BD736054-64C2-43F5-B2BE-3020B1841DDF}"/>
    <cellStyle name="Comma 2 4 2 3 5 3" xfId="4977" xr:uid="{27AD0B08-3273-4FD2-A6CC-6E27E4C919B2}"/>
    <cellStyle name="Comma 2 4 2 3 5 3 2" xfId="12657" xr:uid="{CEEDCD54-31E5-46F7-BF08-48C1E0D83D49}"/>
    <cellStyle name="Comma 2 4 2 3 5 3 2 2" xfId="28017" xr:uid="{A0C17D88-A73D-4BB4-A126-A7DB47598BAB}"/>
    <cellStyle name="Comma 2 4 2 3 5 3 3" xfId="20337" xr:uid="{CD4F89D6-1FA5-4DD3-8ACE-31C0E239A815}"/>
    <cellStyle name="Comma 2 4 2 3 5 4" xfId="8817" xr:uid="{28B10442-81DA-478F-9354-D078D9328F3F}"/>
    <cellStyle name="Comma 2 4 2 3 5 4 2" xfId="24177" xr:uid="{4FB2CCC0-6A13-40E0-86CC-06E2F91325D1}"/>
    <cellStyle name="Comma 2 4 2 3 5 5" xfId="16497" xr:uid="{B238A7F4-0291-4007-9DE9-38EB8BD49580}"/>
    <cellStyle name="Comma 2 4 2 3 6" xfId="2097" xr:uid="{7D5F1B86-0A85-4A8F-8E0A-5733634CEDED}"/>
    <cellStyle name="Comma 2 4 2 3 6 2" xfId="5937" xr:uid="{0122872E-B40F-42BF-B987-D6302158380E}"/>
    <cellStyle name="Comma 2 4 2 3 6 2 2" xfId="13617" xr:uid="{AA95C33F-902D-47DE-B9DC-8984ACB1D078}"/>
    <cellStyle name="Comma 2 4 2 3 6 2 2 2" xfId="28977" xr:uid="{5B979708-A3FB-4EE0-A312-15CC5E7C599B}"/>
    <cellStyle name="Comma 2 4 2 3 6 2 3" xfId="21297" xr:uid="{19C665D2-03F8-427B-8B2F-E2DF4F2B83C6}"/>
    <cellStyle name="Comma 2 4 2 3 6 3" xfId="9777" xr:uid="{2FAA5D1F-E8C9-4ADD-A4F7-D30E669C1DAA}"/>
    <cellStyle name="Comma 2 4 2 3 6 3 2" xfId="25137" xr:uid="{48826CB5-AB7F-44B8-BCDD-5641BA6375D4}"/>
    <cellStyle name="Comma 2 4 2 3 6 4" xfId="17457" xr:uid="{3B4DB305-976A-4FC8-8BE4-8B8D6C4DA436}"/>
    <cellStyle name="Comma 2 4 2 3 7" xfId="4017" xr:uid="{FAF4E4E2-CBA6-4471-AD39-C9C0797A886E}"/>
    <cellStyle name="Comma 2 4 2 3 7 2" xfId="11697" xr:uid="{26F6E7C9-0A92-43A7-BFFF-3E012E6F95A9}"/>
    <cellStyle name="Comma 2 4 2 3 7 2 2" xfId="27057" xr:uid="{E48D726E-4E2F-48D2-AD9E-D919027EE616}"/>
    <cellStyle name="Comma 2 4 2 3 7 3" xfId="19377" xr:uid="{DEFD7A84-586D-4AA5-9740-0CA94753335A}"/>
    <cellStyle name="Comma 2 4 2 3 8" xfId="7857" xr:uid="{8DE73038-AD36-4744-B8DD-E13F689F6784}"/>
    <cellStyle name="Comma 2 4 2 3 8 2" xfId="23217" xr:uid="{3515BDAD-F452-445D-B5E6-D913FDA2FE76}"/>
    <cellStyle name="Comma 2 4 2 3 9" xfId="15537" xr:uid="{71076DE8-A892-4D87-AB88-2694317643BD}"/>
    <cellStyle name="Comma 2 4 2 4" xfId="237" xr:uid="{94D22207-7208-4BCB-96C1-E68703B240BC}"/>
    <cellStyle name="Comma 2 4 2 4 2" xfId="477" xr:uid="{4D707E74-6FB7-44F8-8846-28CFB1EFED98}"/>
    <cellStyle name="Comma 2 4 2 4 2 2" xfId="957" xr:uid="{CA9F266E-04FE-4B62-9C12-FD2D69E775FF}"/>
    <cellStyle name="Comma 2 4 2 4 2 2 2" xfId="1917" xr:uid="{2C0A64F1-0FED-4ED8-A133-7767D36ED92A}"/>
    <cellStyle name="Comma 2 4 2 4 2 2 2 2" xfId="3837" xr:uid="{99D5BB0C-4CFD-41B0-9D22-7DF12D960A2E}"/>
    <cellStyle name="Comma 2 4 2 4 2 2 2 2 2" xfId="7677" xr:uid="{FD43F874-9F10-47B6-ADC0-4342231416BC}"/>
    <cellStyle name="Comma 2 4 2 4 2 2 2 2 2 2" xfId="15357" xr:uid="{1F83E4B2-3654-457B-906E-A266431D2190}"/>
    <cellStyle name="Comma 2 4 2 4 2 2 2 2 2 2 2" xfId="30717" xr:uid="{C02280A0-E6AC-4B5E-9E0C-17714405282E}"/>
    <cellStyle name="Comma 2 4 2 4 2 2 2 2 2 3" xfId="23037" xr:uid="{D7C175C8-5803-4EFD-8929-7CD3D6EA002B}"/>
    <cellStyle name="Comma 2 4 2 4 2 2 2 2 3" xfId="11517" xr:uid="{9EB55B36-F03A-4286-BB4B-BBE36B26A17B}"/>
    <cellStyle name="Comma 2 4 2 4 2 2 2 2 3 2" xfId="26877" xr:uid="{32CDAB2E-AA1C-4CCD-BCBF-B6A529146EC5}"/>
    <cellStyle name="Comma 2 4 2 4 2 2 2 2 4" xfId="19197" xr:uid="{895F26CB-A7E9-4FD4-9701-ADCE8FAC8414}"/>
    <cellStyle name="Comma 2 4 2 4 2 2 2 3" xfId="5757" xr:uid="{0DA93BBE-FC5D-4A76-A200-35A8BEEA059D}"/>
    <cellStyle name="Comma 2 4 2 4 2 2 2 3 2" xfId="13437" xr:uid="{7BDD9700-AFD2-4D6D-8BD9-DBA4A01D4AC2}"/>
    <cellStyle name="Comma 2 4 2 4 2 2 2 3 2 2" xfId="28797" xr:uid="{15A81BDB-2EB7-4EE3-868B-9D04AE92F9CF}"/>
    <cellStyle name="Comma 2 4 2 4 2 2 2 3 3" xfId="21117" xr:uid="{13BEEEE8-BF82-459A-BE9C-FCC7FE6BCA0C}"/>
    <cellStyle name="Comma 2 4 2 4 2 2 2 4" xfId="9597" xr:uid="{F2085F2B-23E3-4E9B-BAF4-427042617E14}"/>
    <cellStyle name="Comma 2 4 2 4 2 2 2 4 2" xfId="24957" xr:uid="{83B78016-35B8-4796-BDA7-1924BE1DA911}"/>
    <cellStyle name="Comma 2 4 2 4 2 2 2 5" xfId="17277" xr:uid="{8AE67A01-1EEF-4EE3-AA36-803B7629936E}"/>
    <cellStyle name="Comma 2 4 2 4 2 2 3" xfId="2877" xr:uid="{86CF3703-3121-44BB-ACD4-986B6DC15AD0}"/>
    <cellStyle name="Comma 2 4 2 4 2 2 3 2" xfId="6717" xr:uid="{F450A9AD-4303-45EB-9BE7-80471329BE6B}"/>
    <cellStyle name="Comma 2 4 2 4 2 2 3 2 2" xfId="14397" xr:uid="{152B94F8-D96F-4DF6-8C85-0F8ABBF0C982}"/>
    <cellStyle name="Comma 2 4 2 4 2 2 3 2 2 2" xfId="29757" xr:uid="{01771083-C7BE-4D03-BD5A-158A1F040A2F}"/>
    <cellStyle name="Comma 2 4 2 4 2 2 3 2 3" xfId="22077" xr:uid="{9B1EB971-0B80-4E46-A43E-2DC3B295052A}"/>
    <cellStyle name="Comma 2 4 2 4 2 2 3 3" xfId="10557" xr:uid="{46643E46-74B4-43A9-9915-BD9E470EEC15}"/>
    <cellStyle name="Comma 2 4 2 4 2 2 3 3 2" xfId="25917" xr:uid="{CEB363DC-1DD0-4869-A0E1-BE1A2AB77554}"/>
    <cellStyle name="Comma 2 4 2 4 2 2 3 4" xfId="18237" xr:uid="{6806F5CC-A712-4E71-95D7-10AF771C7B0F}"/>
    <cellStyle name="Comma 2 4 2 4 2 2 4" xfId="4797" xr:uid="{8A106DFD-891F-4304-8873-0D3CDF6471BC}"/>
    <cellStyle name="Comma 2 4 2 4 2 2 4 2" xfId="12477" xr:uid="{C23340E2-1F87-411F-9C76-5EF5A2F53CCE}"/>
    <cellStyle name="Comma 2 4 2 4 2 2 4 2 2" xfId="27837" xr:uid="{F9323D87-250B-48FA-BF35-2C10090641C1}"/>
    <cellStyle name="Comma 2 4 2 4 2 2 4 3" xfId="20157" xr:uid="{D0805EA1-24A4-4339-BEEA-7A9C491C0B24}"/>
    <cellStyle name="Comma 2 4 2 4 2 2 5" xfId="8637" xr:uid="{49C5E2E0-9113-4ED5-BAD4-FC4093856D8C}"/>
    <cellStyle name="Comma 2 4 2 4 2 2 5 2" xfId="23997" xr:uid="{AFA5AF7E-1C30-436C-9176-2853C76B589C}"/>
    <cellStyle name="Comma 2 4 2 4 2 2 6" xfId="16317" xr:uid="{1BEDF22D-F5EF-43C3-AC57-58647CE02D2E}"/>
    <cellStyle name="Comma 2 4 2 4 2 3" xfId="1437" xr:uid="{6B7A88E3-2368-45A8-AE49-CCA69FAA7D2C}"/>
    <cellStyle name="Comma 2 4 2 4 2 3 2" xfId="3357" xr:uid="{1ECB5404-0ECC-4F9D-BB68-992A47380456}"/>
    <cellStyle name="Comma 2 4 2 4 2 3 2 2" xfId="7197" xr:uid="{F32223C1-6441-4384-83E6-15BF6679EE88}"/>
    <cellStyle name="Comma 2 4 2 4 2 3 2 2 2" xfId="14877" xr:uid="{CCD7304A-5A17-4599-9951-D69A2C9ECC6C}"/>
    <cellStyle name="Comma 2 4 2 4 2 3 2 2 2 2" xfId="30237" xr:uid="{2B00F505-D13A-401B-AED3-7C23C3374DFB}"/>
    <cellStyle name="Comma 2 4 2 4 2 3 2 2 3" xfId="22557" xr:uid="{0AAF7643-7164-4436-8D92-EEB31A85EF0C}"/>
    <cellStyle name="Comma 2 4 2 4 2 3 2 3" xfId="11037" xr:uid="{38D648BB-962D-4FFE-8E71-0902AA6A67DD}"/>
    <cellStyle name="Comma 2 4 2 4 2 3 2 3 2" xfId="26397" xr:uid="{B87305B0-B106-4D7C-AF14-FA78CCD7217E}"/>
    <cellStyle name="Comma 2 4 2 4 2 3 2 4" xfId="18717" xr:uid="{5F966F34-75B3-4745-9207-02B7A5672780}"/>
    <cellStyle name="Comma 2 4 2 4 2 3 3" xfId="5277" xr:uid="{2E05C148-9446-4F28-857D-87D2A9474420}"/>
    <cellStyle name="Comma 2 4 2 4 2 3 3 2" xfId="12957" xr:uid="{533DF223-991A-478D-9132-CCEFC302AFFE}"/>
    <cellStyle name="Comma 2 4 2 4 2 3 3 2 2" xfId="28317" xr:uid="{55943416-045A-4D2E-AA6E-90DBAF27C7B7}"/>
    <cellStyle name="Comma 2 4 2 4 2 3 3 3" xfId="20637" xr:uid="{C1E19E48-B136-49BF-9AC6-01D7D55A9192}"/>
    <cellStyle name="Comma 2 4 2 4 2 3 4" xfId="9117" xr:uid="{7A0A1F5A-A878-4EDF-A767-E60E81825163}"/>
    <cellStyle name="Comma 2 4 2 4 2 3 4 2" xfId="24477" xr:uid="{E1786705-9CED-4D5A-82D8-CE497DD0138D}"/>
    <cellStyle name="Comma 2 4 2 4 2 3 5" xfId="16797" xr:uid="{58059372-728E-492D-AFB0-3D7B157682D9}"/>
    <cellStyle name="Comma 2 4 2 4 2 4" xfId="2397" xr:uid="{59319495-1F1F-40E2-9E3B-5798AF6C789C}"/>
    <cellStyle name="Comma 2 4 2 4 2 4 2" xfId="6237" xr:uid="{52CF3AAD-B2B6-4A04-B401-E6116150A9B1}"/>
    <cellStyle name="Comma 2 4 2 4 2 4 2 2" xfId="13917" xr:uid="{6620DBF4-CCA4-4A42-8CD2-5698E80EE211}"/>
    <cellStyle name="Comma 2 4 2 4 2 4 2 2 2" xfId="29277" xr:uid="{4CFD89AD-2285-4308-A344-C1A05FA46FD3}"/>
    <cellStyle name="Comma 2 4 2 4 2 4 2 3" xfId="21597" xr:uid="{AA0A499B-D95B-446F-85D3-8F9356B15995}"/>
    <cellStyle name="Comma 2 4 2 4 2 4 3" xfId="10077" xr:uid="{99E4C94F-B355-46C3-9C3F-D94693398691}"/>
    <cellStyle name="Comma 2 4 2 4 2 4 3 2" xfId="25437" xr:uid="{CA5C6381-9665-4247-AB7A-E5F5381E1368}"/>
    <cellStyle name="Comma 2 4 2 4 2 4 4" xfId="17757" xr:uid="{85083FDD-3728-4186-844C-7F9AC8F0C2EB}"/>
    <cellStyle name="Comma 2 4 2 4 2 5" xfId="4317" xr:uid="{609EF18C-5FCB-4822-B973-0CB08C0E0D31}"/>
    <cellStyle name="Comma 2 4 2 4 2 5 2" xfId="11997" xr:uid="{138CF81F-48CC-43EB-8659-3465FF041B8A}"/>
    <cellStyle name="Comma 2 4 2 4 2 5 2 2" xfId="27357" xr:uid="{F6118CB6-1893-481B-818E-F4BF19F3CB8A}"/>
    <cellStyle name="Comma 2 4 2 4 2 5 3" xfId="19677" xr:uid="{EF7B25C5-6368-40BA-BC8C-2D55DC4BA826}"/>
    <cellStyle name="Comma 2 4 2 4 2 6" xfId="8157" xr:uid="{1352ECDC-86CD-4E58-96BA-9DD104B740C4}"/>
    <cellStyle name="Comma 2 4 2 4 2 6 2" xfId="23517" xr:uid="{A8BA7521-C476-4ADB-AE12-FF9191FD553C}"/>
    <cellStyle name="Comma 2 4 2 4 2 7" xfId="15837" xr:uid="{70A3F5E9-9E0B-492A-837D-F8DDE9F89869}"/>
    <cellStyle name="Comma 2 4 2 4 3" xfId="717" xr:uid="{329022B7-4B08-4D60-9784-84F084B660B8}"/>
    <cellStyle name="Comma 2 4 2 4 3 2" xfId="1677" xr:uid="{19722BE5-093E-4AD8-9DFF-00730DEABFEB}"/>
    <cellStyle name="Comma 2 4 2 4 3 2 2" xfId="3597" xr:uid="{AE455B1D-97BE-4DC8-A584-116E7DB05C39}"/>
    <cellStyle name="Comma 2 4 2 4 3 2 2 2" xfId="7437" xr:uid="{EF88ED9D-DDE6-4CEA-996D-24712D34F884}"/>
    <cellStyle name="Comma 2 4 2 4 3 2 2 2 2" xfId="15117" xr:uid="{B6426F4A-D2E0-4054-9BEC-C9F4C67A87BB}"/>
    <cellStyle name="Comma 2 4 2 4 3 2 2 2 2 2" xfId="30477" xr:uid="{49BC1C8E-3B58-4C83-8E53-B122D2BD20CA}"/>
    <cellStyle name="Comma 2 4 2 4 3 2 2 2 3" xfId="22797" xr:uid="{BAD68D5A-A24F-4E3B-B010-7F0656FDABCF}"/>
    <cellStyle name="Comma 2 4 2 4 3 2 2 3" xfId="11277" xr:uid="{95339803-5056-4D57-B649-64CD03D374FC}"/>
    <cellStyle name="Comma 2 4 2 4 3 2 2 3 2" xfId="26637" xr:uid="{77E0BF26-DE2F-4B49-B470-3E00BDB7DA78}"/>
    <cellStyle name="Comma 2 4 2 4 3 2 2 4" xfId="18957" xr:uid="{DE04A175-10D4-4364-8E72-E61530837D78}"/>
    <cellStyle name="Comma 2 4 2 4 3 2 3" xfId="5517" xr:uid="{2C1C11B7-F5EB-4870-A563-7E003545E2FF}"/>
    <cellStyle name="Comma 2 4 2 4 3 2 3 2" xfId="13197" xr:uid="{C78859D3-3F67-4BBA-8307-BE10B93CC0D1}"/>
    <cellStyle name="Comma 2 4 2 4 3 2 3 2 2" xfId="28557" xr:uid="{9692CBD4-B387-491E-9924-07346F73ED80}"/>
    <cellStyle name="Comma 2 4 2 4 3 2 3 3" xfId="20877" xr:uid="{D8E3B7A8-6428-4444-9711-17421E4F69A3}"/>
    <cellStyle name="Comma 2 4 2 4 3 2 4" xfId="9357" xr:uid="{FD994981-082F-49F0-989D-C9F1D3ABFB6A}"/>
    <cellStyle name="Comma 2 4 2 4 3 2 4 2" xfId="24717" xr:uid="{F2F26C6B-B268-4406-B9A6-F7754FABD84D}"/>
    <cellStyle name="Comma 2 4 2 4 3 2 5" xfId="17037" xr:uid="{7EAB3F6E-0119-483D-9673-53E939A8D338}"/>
    <cellStyle name="Comma 2 4 2 4 3 3" xfId="2637" xr:uid="{531B4960-E364-42CD-B5ED-B673D116ED0D}"/>
    <cellStyle name="Comma 2 4 2 4 3 3 2" xfId="6477" xr:uid="{FA1BC77A-2309-4097-9FBD-F45801650820}"/>
    <cellStyle name="Comma 2 4 2 4 3 3 2 2" xfId="14157" xr:uid="{3233E3F9-5D1F-42E3-8B00-2414ECC00AEF}"/>
    <cellStyle name="Comma 2 4 2 4 3 3 2 2 2" xfId="29517" xr:uid="{FFF3D4F7-F658-4741-B068-EA68FE06E511}"/>
    <cellStyle name="Comma 2 4 2 4 3 3 2 3" xfId="21837" xr:uid="{ECD292FF-2F8A-4EC8-B632-BCE90A3F2BCA}"/>
    <cellStyle name="Comma 2 4 2 4 3 3 3" xfId="10317" xr:uid="{7EDB7F50-43D7-4966-9305-2CBC3C71F101}"/>
    <cellStyle name="Comma 2 4 2 4 3 3 3 2" xfId="25677" xr:uid="{C740D897-A250-4368-BCE9-AFE7A1057499}"/>
    <cellStyle name="Comma 2 4 2 4 3 3 4" xfId="17997" xr:uid="{53BC1040-9F2D-43AE-930B-DBFD94F92B51}"/>
    <cellStyle name="Comma 2 4 2 4 3 4" xfId="4557" xr:uid="{96716184-0F91-4CF9-A510-72089B9DB8CA}"/>
    <cellStyle name="Comma 2 4 2 4 3 4 2" xfId="12237" xr:uid="{658B784A-6BBB-4759-AD7E-7A985719E970}"/>
    <cellStyle name="Comma 2 4 2 4 3 4 2 2" xfId="27597" xr:uid="{D92488A9-72CD-44C0-9D02-CFAD5B7D30D8}"/>
    <cellStyle name="Comma 2 4 2 4 3 4 3" xfId="19917" xr:uid="{673B6C27-7DDD-4BAD-8262-00F837E2E5D7}"/>
    <cellStyle name="Comma 2 4 2 4 3 5" xfId="8397" xr:uid="{F0E8FDD3-9063-4E94-9238-8930E5DBBA88}"/>
    <cellStyle name="Comma 2 4 2 4 3 5 2" xfId="23757" xr:uid="{4B111F98-551E-4ABC-94FF-9C9F760D99E9}"/>
    <cellStyle name="Comma 2 4 2 4 3 6" xfId="16077" xr:uid="{FDBAE4B0-75D4-494B-8C0D-E62A87AA9302}"/>
    <cellStyle name="Comma 2 4 2 4 4" xfId="1197" xr:uid="{A9A17228-7204-4D3A-A8D9-70582EE09CA0}"/>
    <cellStyle name="Comma 2 4 2 4 4 2" xfId="3117" xr:uid="{EF24FD11-3DAA-436A-8323-D39A7D449AFB}"/>
    <cellStyle name="Comma 2 4 2 4 4 2 2" xfId="6957" xr:uid="{7D7688BE-C52C-44D3-A738-99E34FB6FDDC}"/>
    <cellStyle name="Comma 2 4 2 4 4 2 2 2" xfId="14637" xr:uid="{08D6F187-EFD6-4E65-995E-D35717BE6A77}"/>
    <cellStyle name="Comma 2 4 2 4 4 2 2 2 2" xfId="29997" xr:uid="{59D677AB-B793-4938-822B-E275C22F49D5}"/>
    <cellStyle name="Comma 2 4 2 4 4 2 2 3" xfId="22317" xr:uid="{E824FC9C-B9F1-4B5E-A004-C13551557390}"/>
    <cellStyle name="Comma 2 4 2 4 4 2 3" xfId="10797" xr:uid="{AE68E77E-B50B-4AB1-B66D-3A800906459F}"/>
    <cellStyle name="Comma 2 4 2 4 4 2 3 2" xfId="26157" xr:uid="{B39FA73E-BA5A-40CA-8C05-8303B95C5D59}"/>
    <cellStyle name="Comma 2 4 2 4 4 2 4" xfId="18477" xr:uid="{3F72413D-007D-41F4-9D4A-82252051A95E}"/>
    <cellStyle name="Comma 2 4 2 4 4 3" xfId="5037" xr:uid="{57BE2681-4F25-484A-811A-69FA87A4793B}"/>
    <cellStyle name="Comma 2 4 2 4 4 3 2" xfId="12717" xr:uid="{2D961985-5293-40D2-B94F-54119DD4267F}"/>
    <cellStyle name="Comma 2 4 2 4 4 3 2 2" xfId="28077" xr:uid="{041ABB48-C835-4FF1-A0DA-774CE7DD622F}"/>
    <cellStyle name="Comma 2 4 2 4 4 3 3" xfId="20397" xr:uid="{9AC9DD92-98F0-430A-B4E5-9E378E2652EE}"/>
    <cellStyle name="Comma 2 4 2 4 4 4" xfId="8877" xr:uid="{EDAF798E-9FC5-40B5-8C31-2FFED614FDC6}"/>
    <cellStyle name="Comma 2 4 2 4 4 4 2" xfId="24237" xr:uid="{4F846C52-7E0F-4684-95FE-CE9971D60433}"/>
    <cellStyle name="Comma 2 4 2 4 4 5" xfId="16557" xr:uid="{EA529A69-1248-4356-8787-77CE643937A4}"/>
    <cellStyle name="Comma 2 4 2 4 5" xfId="2157" xr:uid="{CD2275E2-9804-4B25-8253-533F04EDADA0}"/>
    <cellStyle name="Comma 2 4 2 4 5 2" xfId="5997" xr:uid="{A94BA235-D8DF-4DBE-81F0-DC43AC37AE1E}"/>
    <cellStyle name="Comma 2 4 2 4 5 2 2" xfId="13677" xr:uid="{B5346389-C913-445E-B78D-3CCD88B21F94}"/>
    <cellStyle name="Comma 2 4 2 4 5 2 2 2" xfId="29037" xr:uid="{57C81803-B7E8-4123-A027-97E28F67DF2F}"/>
    <cellStyle name="Comma 2 4 2 4 5 2 3" xfId="21357" xr:uid="{116D733F-10BE-4B17-BFD7-8CB714753005}"/>
    <cellStyle name="Comma 2 4 2 4 5 3" xfId="9837" xr:uid="{3423D6B6-7D1B-4C59-A38D-CA68068F1167}"/>
    <cellStyle name="Comma 2 4 2 4 5 3 2" xfId="25197" xr:uid="{D35EB091-6408-4AFC-A61E-DB76303C500F}"/>
    <cellStyle name="Comma 2 4 2 4 5 4" xfId="17517" xr:uid="{F33544F5-41EB-4A9F-8AC4-A73F32A44A9E}"/>
    <cellStyle name="Comma 2 4 2 4 6" xfId="4077" xr:uid="{98064D8A-FF0B-4C7F-BA1C-2AD600989360}"/>
    <cellStyle name="Comma 2 4 2 4 6 2" xfId="11757" xr:uid="{F0A14D14-6797-4FFE-A431-456BF668EEC5}"/>
    <cellStyle name="Comma 2 4 2 4 6 2 2" xfId="27117" xr:uid="{FCD6A0ED-5E30-4FE3-8BF6-0A177DDA398A}"/>
    <cellStyle name="Comma 2 4 2 4 6 3" xfId="19437" xr:uid="{8E9722E0-1AF7-4E4E-A45A-BF10F67C45DE}"/>
    <cellStyle name="Comma 2 4 2 4 7" xfId="7917" xr:uid="{5CB2E1D9-91A8-44B3-8AF4-79F8F215EC48}"/>
    <cellStyle name="Comma 2 4 2 4 7 2" xfId="23277" xr:uid="{FE92A40A-4378-4DA4-9CD8-B23304C04561}"/>
    <cellStyle name="Comma 2 4 2 4 8" xfId="15597" xr:uid="{7A4A4B18-3B7E-438D-807D-6482781051DF}"/>
    <cellStyle name="Comma 2 4 2 5" xfId="357" xr:uid="{24E5B26C-E920-4AEA-8AED-AEB8FF334F57}"/>
    <cellStyle name="Comma 2 4 2 5 2" xfId="837" xr:uid="{8D0D3DD9-CA01-4E7F-AD3F-820D30928622}"/>
    <cellStyle name="Comma 2 4 2 5 2 2" xfId="1797" xr:uid="{4E212CF3-609E-4094-882B-DF419A481FFE}"/>
    <cellStyle name="Comma 2 4 2 5 2 2 2" xfId="3717" xr:uid="{1480F487-D1A8-4785-B79B-76B99611E03A}"/>
    <cellStyle name="Comma 2 4 2 5 2 2 2 2" xfId="7557" xr:uid="{86540B64-99A3-4D11-B29C-F7E18BE9EDDB}"/>
    <cellStyle name="Comma 2 4 2 5 2 2 2 2 2" xfId="15237" xr:uid="{9FCF9B10-1AA6-4839-A4B9-ABF152BD7AC8}"/>
    <cellStyle name="Comma 2 4 2 5 2 2 2 2 2 2" xfId="30597" xr:uid="{5643F671-18F2-4465-A009-2B5727A09A00}"/>
    <cellStyle name="Comma 2 4 2 5 2 2 2 2 3" xfId="22917" xr:uid="{DD6EADEF-BE6C-4AD0-B7C7-1A68F7DC5C69}"/>
    <cellStyle name="Comma 2 4 2 5 2 2 2 3" xfId="11397" xr:uid="{34AAB260-2533-450B-93B8-A44BED2BE671}"/>
    <cellStyle name="Comma 2 4 2 5 2 2 2 3 2" xfId="26757" xr:uid="{8899F227-5D63-4881-BB29-53409EF08C2B}"/>
    <cellStyle name="Comma 2 4 2 5 2 2 2 4" xfId="19077" xr:uid="{ECAB87FF-7580-47FF-A86E-7F000A615057}"/>
    <cellStyle name="Comma 2 4 2 5 2 2 3" xfId="5637" xr:uid="{25A06480-CAC8-4A91-9EC5-0036B1732C4A}"/>
    <cellStyle name="Comma 2 4 2 5 2 2 3 2" xfId="13317" xr:uid="{B2EE0C6D-7844-4E9B-89A5-BEB5CE2C83A9}"/>
    <cellStyle name="Comma 2 4 2 5 2 2 3 2 2" xfId="28677" xr:uid="{C2EE5DA4-D307-4581-8AB2-CD3D3A2BAB8B}"/>
    <cellStyle name="Comma 2 4 2 5 2 2 3 3" xfId="20997" xr:uid="{67880435-25F6-4986-8726-DAFEDF8A6FCC}"/>
    <cellStyle name="Comma 2 4 2 5 2 2 4" xfId="9477" xr:uid="{E59B3209-E083-4FC8-8095-B426D166205A}"/>
    <cellStyle name="Comma 2 4 2 5 2 2 4 2" xfId="24837" xr:uid="{5A062C1D-B776-4DE2-AB49-3597D254CDBE}"/>
    <cellStyle name="Comma 2 4 2 5 2 2 5" xfId="17157" xr:uid="{F515AE9C-8678-46F3-8386-7D604E2EF225}"/>
    <cellStyle name="Comma 2 4 2 5 2 3" xfId="2757" xr:uid="{691143C6-A170-4430-87E5-9C57FDA034E1}"/>
    <cellStyle name="Comma 2 4 2 5 2 3 2" xfId="6597" xr:uid="{0C33FE1A-EE9A-455A-A0F4-320A35282D0E}"/>
    <cellStyle name="Comma 2 4 2 5 2 3 2 2" xfId="14277" xr:uid="{B4E552BE-80A4-4D4A-B8C1-8BE063CA9C3F}"/>
    <cellStyle name="Comma 2 4 2 5 2 3 2 2 2" xfId="29637" xr:uid="{C30A5070-6B57-4B58-961E-5BF2DAD1F871}"/>
    <cellStyle name="Comma 2 4 2 5 2 3 2 3" xfId="21957" xr:uid="{B285473B-4B69-4562-AAF9-F0412F86F16A}"/>
    <cellStyle name="Comma 2 4 2 5 2 3 3" xfId="10437" xr:uid="{EB2E592E-7E97-49CB-B75A-02194F08E2D2}"/>
    <cellStyle name="Comma 2 4 2 5 2 3 3 2" xfId="25797" xr:uid="{56280B06-2A29-4BFB-B334-EE8B08169D83}"/>
    <cellStyle name="Comma 2 4 2 5 2 3 4" xfId="18117" xr:uid="{3B87549B-CA76-4DF6-BA7F-1023D27022F2}"/>
    <cellStyle name="Comma 2 4 2 5 2 4" xfId="4677" xr:uid="{D83D5FFF-A8F0-47BE-9D85-8964DCCF0A38}"/>
    <cellStyle name="Comma 2 4 2 5 2 4 2" xfId="12357" xr:uid="{43D30B2C-2DCA-4F9B-95A3-E6F19EF1DBE1}"/>
    <cellStyle name="Comma 2 4 2 5 2 4 2 2" xfId="27717" xr:uid="{E71B59FC-2426-4ECA-BD3E-1B17D4367BF5}"/>
    <cellStyle name="Comma 2 4 2 5 2 4 3" xfId="20037" xr:uid="{007F6AD8-E554-4A73-8C22-39B001B7930E}"/>
    <cellStyle name="Comma 2 4 2 5 2 5" xfId="8517" xr:uid="{73868718-B139-4BA3-9662-566A6E4C5F30}"/>
    <cellStyle name="Comma 2 4 2 5 2 5 2" xfId="23877" xr:uid="{CD09C61B-112E-43FD-A58B-997C1A086088}"/>
    <cellStyle name="Comma 2 4 2 5 2 6" xfId="16197" xr:uid="{428AC9E7-2119-4CF0-9F9E-C4898EE26E6E}"/>
    <cellStyle name="Comma 2 4 2 5 3" xfId="1317" xr:uid="{077A7629-0DE4-4B41-B131-98671BCA7C51}"/>
    <cellStyle name="Comma 2 4 2 5 3 2" xfId="3237" xr:uid="{D0C2DBC6-A094-42BB-B7EF-729377E4420D}"/>
    <cellStyle name="Comma 2 4 2 5 3 2 2" xfId="7077" xr:uid="{33D23495-919E-41C3-BF9B-F178BF695CA7}"/>
    <cellStyle name="Comma 2 4 2 5 3 2 2 2" xfId="14757" xr:uid="{1AEB38FD-6178-444C-BD10-49753920DBEE}"/>
    <cellStyle name="Comma 2 4 2 5 3 2 2 2 2" xfId="30117" xr:uid="{453603C2-0D08-4016-B906-9637EB4F6EBA}"/>
    <cellStyle name="Comma 2 4 2 5 3 2 2 3" xfId="22437" xr:uid="{1114BF2F-0627-4031-BB0F-8BC27020EDF5}"/>
    <cellStyle name="Comma 2 4 2 5 3 2 3" xfId="10917" xr:uid="{8155FBE7-3DDA-425D-91BE-6A4837FFA249}"/>
    <cellStyle name="Comma 2 4 2 5 3 2 3 2" xfId="26277" xr:uid="{1BF19463-AFFC-48C0-94A5-E31CEDA5B627}"/>
    <cellStyle name="Comma 2 4 2 5 3 2 4" xfId="18597" xr:uid="{14513876-D98A-4108-8CEC-72DA2EB41F51}"/>
    <cellStyle name="Comma 2 4 2 5 3 3" xfId="5157" xr:uid="{43285801-0273-4AFF-9830-5998FC371576}"/>
    <cellStyle name="Comma 2 4 2 5 3 3 2" xfId="12837" xr:uid="{BBAC8CAB-3452-4775-8C6A-4681C7D17AD7}"/>
    <cellStyle name="Comma 2 4 2 5 3 3 2 2" xfId="28197" xr:uid="{E8A880B1-5216-493D-9D0C-96A9EE861D0F}"/>
    <cellStyle name="Comma 2 4 2 5 3 3 3" xfId="20517" xr:uid="{5635046F-2627-4ED0-8AD4-0BDB79D8F447}"/>
    <cellStyle name="Comma 2 4 2 5 3 4" xfId="8997" xr:uid="{A2DD3B8C-A3E8-4E46-AFF8-126077B3F470}"/>
    <cellStyle name="Comma 2 4 2 5 3 4 2" xfId="24357" xr:uid="{BF5F6DBD-40ED-47D8-AE05-E16513AD765D}"/>
    <cellStyle name="Comma 2 4 2 5 3 5" xfId="16677" xr:uid="{4306AE6C-BFE0-4830-843B-6AD5F71571A2}"/>
    <cellStyle name="Comma 2 4 2 5 4" xfId="2277" xr:uid="{DE4FDFBE-6136-42B0-B549-F5F49FB1BDBB}"/>
    <cellStyle name="Comma 2 4 2 5 4 2" xfId="6117" xr:uid="{0FE98D98-92A6-42BA-A583-79D27CCF8BA7}"/>
    <cellStyle name="Comma 2 4 2 5 4 2 2" xfId="13797" xr:uid="{962B3D4A-E6EC-43AF-8C91-47C64B64BAE5}"/>
    <cellStyle name="Comma 2 4 2 5 4 2 2 2" xfId="29157" xr:uid="{2D3370E5-C415-4065-B617-E1D7D9727ACE}"/>
    <cellStyle name="Comma 2 4 2 5 4 2 3" xfId="21477" xr:uid="{0C19CD95-B581-4315-BC9A-4B373CBDED9D}"/>
    <cellStyle name="Comma 2 4 2 5 4 3" xfId="9957" xr:uid="{AF036306-8A75-42B0-A441-D9EA62BDF48C}"/>
    <cellStyle name="Comma 2 4 2 5 4 3 2" xfId="25317" xr:uid="{29CD3406-15E2-43DE-9E32-00A564673AE3}"/>
    <cellStyle name="Comma 2 4 2 5 4 4" xfId="17637" xr:uid="{D8FBD362-C2FF-447A-8264-6EE9AFF24CDF}"/>
    <cellStyle name="Comma 2 4 2 5 5" xfId="4197" xr:uid="{82D14D62-9668-4081-8532-DD8C372F318C}"/>
    <cellStyle name="Comma 2 4 2 5 5 2" xfId="11877" xr:uid="{D717A620-9CFE-4DA8-A342-DAD3FCCCBCA1}"/>
    <cellStyle name="Comma 2 4 2 5 5 2 2" xfId="27237" xr:uid="{1341F83F-89ED-4B43-A226-19943317D6C8}"/>
    <cellStyle name="Comma 2 4 2 5 5 3" xfId="19557" xr:uid="{F7470B7F-047C-4A56-9949-1134DD27D665}"/>
    <cellStyle name="Comma 2 4 2 5 6" xfId="8037" xr:uid="{54EAD9D0-3C16-4160-90D9-A5646D53AB58}"/>
    <cellStyle name="Comma 2 4 2 5 6 2" xfId="23397" xr:uid="{05936AAF-3A93-4783-B1B1-F8C7E17B4E3E}"/>
    <cellStyle name="Comma 2 4 2 5 7" xfId="15717" xr:uid="{3EB63CA5-4640-487D-AF93-9F46C2A5991D}"/>
    <cellStyle name="Comma 2 4 2 6" xfId="597" xr:uid="{2ABD5956-622D-4041-BA37-687A9E2EDDDF}"/>
    <cellStyle name="Comma 2 4 2 6 2" xfId="1557" xr:uid="{EB681074-F5EA-4369-A95A-643043CE5160}"/>
    <cellStyle name="Comma 2 4 2 6 2 2" xfId="3477" xr:uid="{B2EEAB4F-0AF4-4DE1-BC16-A6EAB3520819}"/>
    <cellStyle name="Comma 2 4 2 6 2 2 2" xfId="7317" xr:uid="{88D8B5B6-EAE8-4EFC-B23A-E96C1A95CF0A}"/>
    <cellStyle name="Comma 2 4 2 6 2 2 2 2" xfId="14997" xr:uid="{106F3470-C834-4B89-B7CA-89632EF20361}"/>
    <cellStyle name="Comma 2 4 2 6 2 2 2 2 2" xfId="30357" xr:uid="{9CA6E7D6-7335-4BB9-91F8-D42B7869DBB6}"/>
    <cellStyle name="Comma 2 4 2 6 2 2 2 3" xfId="22677" xr:uid="{74FE8367-5E2A-4616-A4C3-A7221C4D0D08}"/>
    <cellStyle name="Comma 2 4 2 6 2 2 3" xfId="11157" xr:uid="{82D10D8E-B42F-41C8-B53C-F22696CF416B}"/>
    <cellStyle name="Comma 2 4 2 6 2 2 3 2" xfId="26517" xr:uid="{7ACB501A-DE3A-4986-B9EB-2DD4B238D5FF}"/>
    <cellStyle name="Comma 2 4 2 6 2 2 4" xfId="18837" xr:uid="{12A5CEB8-EABC-4B6D-8996-F95E60C1A324}"/>
    <cellStyle name="Comma 2 4 2 6 2 3" xfId="5397" xr:uid="{706D370D-014D-4B2B-B21D-4CC71F6B7956}"/>
    <cellStyle name="Comma 2 4 2 6 2 3 2" xfId="13077" xr:uid="{6800F302-32F6-42D7-8CEA-8EC059001884}"/>
    <cellStyle name="Comma 2 4 2 6 2 3 2 2" xfId="28437" xr:uid="{C1FFF8F9-68B8-4BC5-B70F-67C884CE045C}"/>
    <cellStyle name="Comma 2 4 2 6 2 3 3" xfId="20757" xr:uid="{45488548-598F-4892-8E29-1C5A25B605F2}"/>
    <cellStyle name="Comma 2 4 2 6 2 4" xfId="9237" xr:uid="{5550E2EE-E6C5-410A-A19B-367CD226DB44}"/>
    <cellStyle name="Comma 2 4 2 6 2 4 2" xfId="24597" xr:uid="{94F3E218-8C53-4F90-BE69-8B372EF54BCF}"/>
    <cellStyle name="Comma 2 4 2 6 2 5" xfId="16917" xr:uid="{DBCF84B8-2AFA-4FE8-92D5-A1892897F5D7}"/>
    <cellStyle name="Comma 2 4 2 6 3" xfId="2517" xr:uid="{598D4587-FD3B-4A91-A604-D86D160D896E}"/>
    <cellStyle name="Comma 2 4 2 6 3 2" xfId="6357" xr:uid="{7B357828-64D2-4EE4-9B09-D17F14941517}"/>
    <cellStyle name="Comma 2 4 2 6 3 2 2" xfId="14037" xr:uid="{047F726E-7278-4A6C-A9FD-609FE29D1573}"/>
    <cellStyle name="Comma 2 4 2 6 3 2 2 2" xfId="29397" xr:uid="{1C64FAC3-84DA-4163-9FEE-15CFF3A448A2}"/>
    <cellStyle name="Comma 2 4 2 6 3 2 3" xfId="21717" xr:uid="{7ECEC695-9716-4F09-8534-31D033ABC719}"/>
    <cellStyle name="Comma 2 4 2 6 3 3" xfId="10197" xr:uid="{C612440A-0C6E-4D37-ACC4-00F651B681F4}"/>
    <cellStyle name="Comma 2 4 2 6 3 3 2" xfId="25557" xr:uid="{BF5D116A-3371-4A24-8221-87307E50B350}"/>
    <cellStyle name="Comma 2 4 2 6 3 4" xfId="17877" xr:uid="{6B7E26AC-386C-4A81-82AB-C60C028B5045}"/>
    <cellStyle name="Comma 2 4 2 6 4" xfId="4437" xr:uid="{62C5A0B0-ACC0-42DF-8BEF-1A0B98A302EA}"/>
    <cellStyle name="Comma 2 4 2 6 4 2" xfId="12117" xr:uid="{F62A3BE1-2A0D-4138-A97F-FC415B203168}"/>
    <cellStyle name="Comma 2 4 2 6 4 2 2" xfId="27477" xr:uid="{7A5E1B09-8CCD-4551-BC04-EB0D68FD5E75}"/>
    <cellStyle name="Comma 2 4 2 6 4 3" xfId="19797" xr:uid="{13E821F6-6B4D-4F53-95F2-75B67C13A252}"/>
    <cellStyle name="Comma 2 4 2 6 5" xfId="8277" xr:uid="{65434202-F4E8-497F-AF9D-3156F51E80AB}"/>
    <cellStyle name="Comma 2 4 2 6 5 2" xfId="23637" xr:uid="{F767ACD0-7DA9-4F21-A58D-A76E38800588}"/>
    <cellStyle name="Comma 2 4 2 6 6" xfId="15957" xr:uid="{02FAE870-4D6B-4941-A2E4-7630D1CD6D2E}"/>
    <cellStyle name="Comma 2 4 2 7" xfId="1077" xr:uid="{1FEA5001-488B-4867-8A87-3B4F9B882564}"/>
    <cellStyle name="Comma 2 4 2 7 2" xfId="2997" xr:uid="{2EEC7704-8BFE-4DD1-A2B6-83CEBD5EA9EA}"/>
    <cellStyle name="Comma 2 4 2 7 2 2" xfId="6837" xr:uid="{32E749B0-6C02-476D-A8C5-0CE8BA22A4A8}"/>
    <cellStyle name="Comma 2 4 2 7 2 2 2" xfId="14517" xr:uid="{B903DD60-F82B-4000-9A11-1937B436743E}"/>
    <cellStyle name="Comma 2 4 2 7 2 2 2 2" xfId="29877" xr:uid="{109BDB9C-36E7-424A-93C0-AD850D5F8895}"/>
    <cellStyle name="Comma 2 4 2 7 2 2 3" xfId="22197" xr:uid="{611DD576-C03B-4877-A98B-D71722C8192B}"/>
    <cellStyle name="Comma 2 4 2 7 2 3" xfId="10677" xr:uid="{EFB27B0C-4D3A-434F-8E89-C257B1A12A28}"/>
    <cellStyle name="Comma 2 4 2 7 2 3 2" xfId="26037" xr:uid="{184399C3-BAA2-4D06-BDFC-7D57C7045CA1}"/>
    <cellStyle name="Comma 2 4 2 7 2 4" xfId="18357" xr:uid="{1F414E0A-6321-4E3C-A2C4-CC719FA92275}"/>
    <cellStyle name="Comma 2 4 2 7 3" xfId="4917" xr:uid="{4AA07FD5-E905-46C9-99CD-9426AB71DF54}"/>
    <cellStyle name="Comma 2 4 2 7 3 2" xfId="12597" xr:uid="{FDDAB655-D58D-49FB-BF69-F6637EB8ECDF}"/>
    <cellStyle name="Comma 2 4 2 7 3 2 2" xfId="27957" xr:uid="{5E441309-EB4B-419C-823D-797F27F931F1}"/>
    <cellStyle name="Comma 2 4 2 7 3 3" xfId="20277" xr:uid="{25819341-ADA7-47D8-A0EF-B5425FA4E93E}"/>
    <cellStyle name="Comma 2 4 2 7 4" xfId="8757" xr:uid="{9C590510-4D95-4F09-84A2-F410D5208884}"/>
    <cellStyle name="Comma 2 4 2 7 4 2" xfId="24117" xr:uid="{D3AAA708-5B87-4162-9102-7D881995DB74}"/>
    <cellStyle name="Comma 2 4 2 7 5" xfId="16437" xr:uid="{30FB6B6D-1D02-4298-A481-846073FDE242}"/>
    <cellStyle name="Comma 2 4 2 8" xfId="2037" xr:uid="{1A29F466-6D97-412E-BAB3-1C7742FD4E40}"/>
    <cellStyle name="Comma 2 4 2 8 2" xfId="5877" xr:uid="{7C50C66E-2A85-4C77-A0BC-C149450E8784}"/>
    <cellStyle name="Comma 2 4 2 8 2 2" xfId="13557" xr:uid="{31420C1C-643B-41FB-ADBB-849A2DEDE6B1}"/>
    <cellStyle name="Comma 2 4 2 8 2 2 2" xfId="28917" xr:uid="{89B5B390-8E53-4F9E-88BC-C5308F80F4C2}"/>
    <cellStyle name="Comma 2 4 2 8 2 3" xfId="21237" xr:uid="{B26C6B6E-D0E1-4C24-AAB5-4212D8C74694}"/>
    <cellStyle name="Comma 2 4 2 8 3" xfId="9717" xr:uid="{8D0EBD00-B5F2-437D-91AC-A9E6A27CDA5B}"/>
    <cellStyle name="Comma 2 4 2 8 3 2" xfId="25077" xr:uid="{9CB925AE-536A-430A-9382-84303A0B85AD}"/>
    <cellStyle name="Comma 2 4 2 8 4" xfId="17397" xr:uid="{DD66333D-3A69-4CF5-8412-89CFD3784531}"/>
    <cellStyle name="Comma 2 4 2 9" xfId="3957" xr:uid="{9C93C15B-A0D3-40A9-BAD2-13086EC00D13}"/>
    <cellStyle name="Comma 2 4 2 9 2" xfId="11637" xr:uid="{E99E4240-86B8-4001-BF11-FF24AA54BC48}"/>
    <cellStyle name="Comma 2 4 2 9 2 2" xfId="26997" xr:uid="{51CB3C37-330A-49A0-813E-5CF0A1806B46}"/>
    <cellStyle name="Comma 2 4 2 9 3" xfId="19317" xr:uid="{E832045C-0CBF-4C29-8AAD-7CBC2E8337E7}"/>
    <cellStyle name="Comma 2 4 3" xfId="132" xr:uid="{68B66432-5107-4AA1-BCA5-71372339A388}"/>
    <cellStyle name="Comma 2 4 3 10" xfId="15492" xr:uid="{CFBF0A90-8C4D-4289-95B9-AC768922CC07}"/>
    <cellStyle name="Comma 2 4 3 2" xfId="192" xr:uid="{0FCE729B-A424-4EEA-89F3-1CA85E79B8EC}"/>
    <cellStyle name="Comma 2 4 3 2 2" xfId="312" xr:uid="{7CA98C37-48A2-4AFB-9BDE-91FE26946472}"/>
    <cellStyle name="Comma 2 4 3 2 2 2" xfId="552" xr:uid="{3F6796C5-1BA7-4F86-9B91-8C4570222EC9}"/>
    <cellStyle name="Comma 2 4 3 2 2 2 2" xfId="1032" xr:uid="{5B937C01-BCCA-4EB0-92F6-B125E7AD251F}"/>
    <cellStyle name="Comma 2 4 3 2 2 2 2 2" xfId="1992" xr:uid="{F2294CF4-70AC-4617-91FD-EDF8A2844D54}"/>
    <cellStyle name="Comma 2 4 3 2 2 2 2 2 2" xfId="3912" xr:uid="{F2BD01DC-9B73-41C0-945F-9FBD98C6F433}"/>
    <cellStyle name="Comma 2 4 3 2 2 2 2 2 2 2" xfId="7752" xr:uid="{947EA803-5D57-420F-B206-28351296C76B}"/>
    <cellStyle name="Comma 2 4 3 2 2 2 2 2 2 2 2" xfId="15432" xr:uid="{AB6EC69C-8BBE-4DC1-A73E-A2031A0BDD5D}"/>
    <cellStyle name="Comma 2 4 3 2 2 2 2 2 2 2 2 2" xfId="30792" xr:uid="{B33EE4B6-FE3D-47F0-B450-3350F8FBC83B}"/>
    <cellStyle name="Comma 2 4 3 2 2 2 2 2 2 2 3" xfId="23112" xr:uid="{5E3D3381-0849-4F30-A2B7-E290EFE67F18}"/>
    <cellStyle name="Comma 2 4 3 2 2 2 2 2 2 3" xfId="11592" xr:uid="{5FD2678D-4D96-4091-9E17-4F77E9B05787}"/>
    <cellStyle name="Comma 2 4 3 2 2 2 2 2 2 3 2" xfId="26952" xr:uid="{32116B8C-9B88-4381-8469-B276F5C6FD29}"/>
    <cellStyle name="Comma 2 4 3 2 2 2 2 2 2 4" xfId="19272" xr:uid="{8ACA7FBE-69B5-49A0-80B8-6E30B0472472}"/>
    <cellStyle name="Comma 2 4 3 2 2 2 2 2 3" xfId="5832" xr:uid="{109610E3-6DA6-4CB2-8FF7-76C3C801329A}"/>
    <cellStyle name="Comma 2 4 3 2 2 2 2 2 3 2" xfId="13512" xr:uid="{AA3D1998-577D-474F-9319-FB714A5D5968}"/>
    <cellStyle name="Comma 2 4 3 2 2 2 2 2 3 2 2" xfId="28872" xr:uid="{5E05E89C-DDE2-4DB0-AC54-967E383604FD}"/>
    <cellStyle name="Comma 2 4 3 2 2 2 2 2 3 3" xfId="21192" xr:uid="{6A48AE53-4B40-4196-A573-4258E01FD84B}"/>
    <cellStyle name="Comma 2 4 3 2 2 2 2 2 4" xfId="9672" xr:uid="{7B3EC410-5395-4521-BD6E-01C5125846CC}"/>
    <cellStyle name="Comma 2 4 3 2 2 2 2 2 4 2" xfId="25032" xr:uid="{A7F3DD0E-F694-4074-8B3B-479AB6EC2937}"/>
    <cellStyle name="Comma 2 4 3 2 2 2 2 2 5" xfId="17352" xr:uid="{6E07F6B1-D3EE-43B3-8CF9-E4817A326D23}"/>
    <cellStyle name="Comma 2 4 3 2 2 2 2 3" xfId="2952" xr:uid="{AFC42C4B-09E8-4F8C-A7C4-BECC61D9004C}"/>
    <cellStyle name="Comma 2 4 3 2 2 2 2 3 2" xfId="6792" xr:uid="{B85BF110-4540-4BDC-9E5F-1EEF0C554B04}"/>
    <cellStyle name="Comma 2 4 3 2 2 2 2 3 2 2" xfId="14472" xr:uid="{4BB90FFA-A0CC-477C-8A6F-064FF3881771}"/>
    <cellStyle name="Comma 2 4 3 2 2 2 2 3 2 2 2" xfId="29832" xr:uid="{2403AC1C-DB49-4EB3-8B5C-57BB6D712226}"/>
    <cellStyle name="Comma 2 4 3 2 2 2 2 3 2 3" xfId="22152" xr:uid="{D51179D8-2767-48E9-A012-AEFD3AC297A7}"/>
    <cellStyle name="Comma 2 4 3 2 2 2 2 3 3" xfId="10632" xr:uid="{F19AD93A-1BDA-4CBF-A50B-7FF08C0C60A3}"/>
    <cellStyle name="Comma 2 4 3 2 2 2 2 3 3 2" xfId="25992" xr:uid="{D869E53A-2731-4BAB-91FD-B582A709C99D}"/>
    <cellStyle name="Comma 2 4 3 2 2 2 2 3 4" xfId="18312" xr:uid="{E8008F8C-3B1A-442D-85A6-CCD3D3C5C04F}"/>
    <cellStyle name="Comma 2 4 3 2 2 2 2 4" xfId="4872" xr:uid="{BC60052A-79F9-48E1-A4D2-D07208A9DE0C}"/>
    <cellStyle name="Comma 2 4 3 2 2 2 2 4 2" xfId="12552" xr:uid="{0D7EEBCF-0190-44B3-A344-0DA325E4B89A}"/>
    <cellStyle name="Comma 2 4 3 2 2 2 2 4 2 2" xfId="27912" xr:uid="{EC75F11C-CAB3-427A-AD93-8A80BDCAA5BF}"/>
    <cellStyle name="Comma 2 4 3 2 2 2 2 4 3" xfId="20232" xr:uid="{5D285624-4A77-41A3-97CD-8E7EDB041199}"/>
    <cellStyle name="Comma 2 4 3 2 2 2 2 5" xfId="8712" xr:uid="{12C65BC6-384B-4557-8F39-0BD2C95DBD9C}"/>
    <cellStyle name="Comma 2 4 3 2 2 2 2 5 2" xfId="24072" xr:uid="{EA35F983-DDD9-4652-8189-93C51B645FF1}"/>
    <cellStyle name="Comma 2 4 3 2 2 2 2 6" xfId="16392" xr:uid="{AAF7A0B1-51BA-491A-95B6-F484C277A17B}"/>
    <cellStyle name="Comma 2 4 3 2 2 2 3" xfId="1512" xr:uid="{92936DEE-2F4D-42A6-BB77-D4A8BD45D629}"/>
    <cellStyle name="Comma 2 4 3 2 2 2 3 2" xfId="3432" xr:uid="{D6B484BE-AE0D-4FC2-B699-68977F534F55}"/>
    <cellStyle name="Comma 2 4 3 2 2 2 3 2 2" xfId="7272" xr:uid="{2628C15E-1687-4C47-AD59-CD104A83705B}"/>
    <cellStyle name="Comma 2 4 3 2 2 2 3 2 2 2" xfId="14952" xr:uid="{88D8A689-1E62-4583-9F03-5763A8961A61}"/>
    <cellStyle name="Comma 2 4 3 2 2 2 3 2 2 2 2" xfId="30312" xr:uid="{B6A6F031-0240-4569-B7DC-A1F32A6837EB}"/>
    <cellStyle name="Comma 2 4 3 2 2 2 3 2 2 3" xfId="22632" xr:uid="{0F773F7A-ED18-463D-A205-0C9287B9CC95}"/>
    <cellStyle name="Comma 2 4 3 2 2 2 3 2 3" xfId="11112" xr:uid="{D879AC8F-751D-4F71-9667-6749F0C077DC}"/>
    <cellStyle name="Comma 2 4 3 2 2 2 3 2 3 2" xfId="26472" xr:uid="{56E613BB-83E1-496A-9B52-38AAB140F88C}"/>
    <cellStyle name="Comma 2 4 3 2 2 2 3 2 4" xfId="18792" xr:uid="{8E89DD48-A871-4E31-8DC3-A41E7D3034EE}"/>
    <cellStyle name="Comma 2 4 3 2 2 2 3 3" xfId="5352" xr:uid="{B98A50DA-139C-4D46-9028-297A6C69CAB9}"/>
    <cellStyle name="Comma 2 4 3 2 2 2 3 3 2" xfId="13032" xr:uid="{908958F2-205E-472C-9F8C-EC5DF0441811}"/>
    <cellStyle name="Comma 2 4 3 2 2 2 3 3 2 2" xfId="28392" xr:uid="{559314E3-9B3D-4D45-9272-66BB59D83161}"/>
    <cellStyle name="Comma 2 4 3 2 2 2 3 3 3" xfId="20712" xr:uid="{3F1304B2-F0A7-45A1-87BE-343B263FA454}"/>
    <cellStyle name="Comma 2 4 3 2 2 2 3 4" xfId="9192" xr:uid="{AE490130-F6FE-4ECC-AFD2-AEE96B2ADD99}"/>
    <cellStyle name="Comma 2 4 3 2 2 2 3 4 2" xfId="24552" xr:uid="{F597C7CC-D8A3-4F67-B418-56DF0FB3C9F5}"/>
    <cellStyle name="Comma 2 4 3 2 2 2 3 5" xfId="16872" xr:uid="{7989C364-8391-49F4-A678-6A113A7A114F}"/>
    <cellStyle name="Comma 2 4 3 2 2 2 4" xfId="2472" xr:uid="{D422E927-FC1E-495F-AF1C-ACD342F0AD27}"/>
    <cellStyle name="Comma 2 4 3 2 2 2 4 2" xfId="6312" xr:uid="{57867B89-92C4-409B-B072-EA7FBD9089B0}"/>
    <cellStyle name="Comma 2 4 3 2 2 2 4 2 2" xfId="13992" xr:uid="{892D9102-6AD1-4FB3-92AC-6D9194D5F6ED}"/>
    <cellStyle name="Comma 2 4 3 2 2 2 4 2 2 2" xfId="29352" xr:uid="{5ED76A4F-759A-4BB4-9AE8-0EBE79A6BF62}"/>
    <cellStyle name="Comma 2 4 3 2 2 2 4 2 3" xfId="21672" xr:uid="{DE1EE4A3-1E0F-470C-906E-82F7CB181156}"/>
    <cellStyle name="Comma 2 4 3 2 2 2 4 3" xfId="10152" xr:uid="{3A8F990D-9829-4AB3-9D5F-A7D2C13264F1}"/>
    <cellStyle name="Comma 2 4 3 2 2 2 4 3 2" xfId="25512" xr:uid="{2DD398CE-6867-4758-8CB3-BC3048F97648}"/>
    <cellStyle name="Comma 2 4 3 2 2 2 4 4" xfId="17832" xr:uid="{11E4FAC5-D6B3-4F86-BB26-47CC6775B4A7}"/>
    <cellStyle name="Comma 2 4 3 2 2 2 5" xfId="4392" xr:uid="{CE373AFA-4C3A-4E77-B256-4D5AE526CFBE}"/>
    <cellStyle name="Comma 2 4 3 2 2 2 5 2" xfId="12072" xr:uid="{0A6C8423-0D76-40E1-BE4A-E138DE28FA98}"/>
    <cellStyle name="Comma 2 4 3 2 2 2 5 2 2" xfId="27432" xr:uid="{CC1107E9-81A8-4FEC-BE27-932C6248474E}"/>
    <cellStyle name="Comma 2 4 3 2 2 2 5 3" xfId="19752" xr:uid="{C68CB3DB-04F2-4C26-962E-D8C2A8A4D6AD}"/>
    <cellStyle name="Comma 2 4 3 2 2 2 6" xfId="8232" xr:uid="{3DC289AE-C7A0-4A8A-8F7F-46991B5827FE}"/>
    <cellStyle name="Comma 2 4 3 2 2 2 6 2" xfId="23592" xr:uid="{8ECFE50A-CDA6-4CE2-95B9-CEDFBC5D9AB7}"/>
    <cellStyle name="Comma 2 4 3 2 2 2 7" xfId="15912" xr:uid="{94843B3C-2856-4A06-8E76-F8D45B2CD4D0}"/>
    <cellStyle name="Comma 2 4 3 2 2 3" xfId="792" xr:uid="{CFAF90D7-8C3D-4447-A65A-BE34B1806837}"/>
    <cellStyle name="Comma 2 4 3 2 2 3 2" xfId="1752" xr:uid="{F01DC3F2-44B0-4DDE-96F7-303669A3DBFF}"/>
    <cellStyle name="Comma 2 4 3 2 2 3 2 2" xfId="3672" xr:uid="{8137ED1A-16C0-4FD7-8E15-A7A2C5D562BD}"/>
    <cellStyle name="Comma 2 4 3 2 2 3 2 2 2" xfId="7512" xr:uid="{686145DF-53A4-463A-B057-1035BC84B071}"/>
    <cellStyle name="Comma 2 4 3 2 2 3 2 2 2 2" xfId="15192" xr:uid="{426D440A-C310-4101-B9B0-439506E553D4}"/>
    <cellStyle name="Comma 2 4 3 2 2 3 2 2 2 2 2" xfId="30552" xr:uid="{E009B577-A2F9-4EF3-BA39-0D3440A071DC}"/>
    <cellStyle name="Comma 2 4 3 2 2 3 2 2 2 3" xfId="22872" xr:uid="{374A74F6-EBF1-4056-B9D7-F4B84338DD1D}"/>
    <cellStyle name="Comma 2 4 3 2 2 3 2 2 3" xfId="11352" xr:uid="{D7E0DE7E-6FCF-4FF3-AE45-B5837AAECFC7}"/>
    <cellStyle name="Comma 2 4 3 2 2 3 2 2 3 2" xfId="26712" xr:uid="{FAEBBCF0-4351-46DB-B738-A9162DF63B9F}"/>
    <cellStyle name="Comma 2 4 3 2 2 3 2 2 4" xfId="19032" xr:uid="{36D230EB-6714-4228-96F9-8762EBACC5D4}"/>
    <cellStyle name="Comma 2 4 3 2 2 3 2 3" xfId="5592" xr:uid="{B2C79B35-A662-4520-A5BD-8E6E382001EA}"/>
    <cellStyle name="Comma 2 4 3 2 2 3 2 3 2" xfId="13272" xr:uid="{ED058703-F420-4BCD-A96B-F5080EB68582}"/>
    <cellStyle name="Comma 2 4 3 2 2 3 2 3 2 2" xfId="28632" xr:uid="{D4538F30-B9B7-4D5D-B12C-F958EF49F278}"/>
    <cellStyle name="Comma 2 4 3 2 2 3 2 3 3" xfId="20952" xr:uid="{2B5E6BEA-02D8-4F31-B2AD-0048C0A57BC0}"/>
    <cellStyle name="Comma 2 4 3 2 2 3 2 4" xfId="9432" xr:uid="{D0781E1D-6D03-4AE0-8E2A-970D9319C852}"/>
    <cellStyle name="Comma 2 4 3 2 2 3 2 4 2" xfId="24792" xr:uid="{4ED45D3A-36F7-474B-BC38-CF500AAAF3E3}"/>
    <cellStyle name="Comma 2 4 3 2 2 3 2 5" xfId="17112" xr:uid="{26903049-803F-45D7-8C5A-424CCC66E8E3}"/>
    <cellStyle name="Comma 2 4 3 2 2 3 3" xfId="2712" xr:uid="{5F5D7655-E59A-4D08-B07F-E9C0717EA6DF}"/>
    <cellStyle name="Comma 2 4 3 2 2 3 3 2" xfId="6552" xr:uid="{CFE77C5B-B140-47BE-8702-B35938CA7394}"/>
    <cellStyle name="Comma 2 4 3 2 2 3 3 2 2" xfId="14232" xr:uid="{A5AC6579-F964-49CE-9CD2-B2F38F403B0A}"/>
    <cellStyle name="Comma 2 4 3 2 2 3 3 2 2 2" xfId="29592" xr:uid="{7F874F5E-FEAD-44D5-A0A4-51DF987641F0}"/>
    <cellStyle name="Comma 2 4 3 2 2 3 3 2 3" xfId="21912" xr:uid="{8D22210A-3548-4815-9891-4C94818C4FAC}"/>
    <cellStyle name="Comma 2 4 3 2 2 3 3 3" xfId="10392" xr:uid="{76C2D1D8-7114-4FDC-AF41-E40577E6392C}"/>
    <cellStyle name="Comma 2 4 3 2 2 3 3 3 2" xfId="25752" xr:uid="{982A4245-CEEC-45B0-86F6-8A39FA7D3A44}"/>
    <cellStyle name="Comma 2 4 3 2 2 3 3 4" xfId="18072" xr:uid="{30D3BD90-86C7-49E9-B38C-160C8EC47A29}"/>
    <cellStyle name="Comma 2 4 3 2 2 3 4" xfId="4632" xr:uid="{58AD6B9E-BD31-4E55-A270-FC60EF70AC19}"/>
    <cellStyle name="Comma 2 4 3 2 2 3 4 2" xfId="12312" xr:uid="{D93CC9A2-89BF-45F9-B6E7-E77466CF826E}"/>
    <cellStyle name="Comma 2 4 3 2 2 3 4 2 2" xfId="27672" xr:uid="{7952BEA5-0A1D-4253-97B7-854AD2803CEE}"/>
    <cellStyle name="Comma 2 4 3 2 2 3 4 3" xfId="19992" xr:uid="{8D6F7421-EC6A-486E-8973-9C514BB57E8E}"/>
    <cellStyle name="Comma 2 4 3 2 2 3 5" xfId="8472" xr:uid="{290AAB70-E92D-4C9A-8823-3F879F7CD1FD}"/>
    <cellStyle name="Comma 2 4 3 2 2 3 5 2" xfId="23832" xr:uid="{76E55985-B5CB-40A5-BA7F-E96551541D61}"/>
    <cellStyle name="Comma 2 4 3 2 2 3 6" xfId="16152" xr:uid="{18A8B501-30A8-4404-A18A-64E48F31D1B8}"/>
    <cellStyle name="Comma 2 4 3 2 2 4" xfId="1272" xr:uid="{CC97A48B-271A-452C-99E3-6425605FF46B}"/>
    <cellStyle name="Comma 2 4 3 2 2 4 2" xfId="3192" xr:uid="{18A53EB8-79DA-45DF-85E8-8D6DD7BDF707}"/>
    <cellStyle name="Comma 2 4 3 2 2 4 2 2" xfId="7032" xr:uid="{866D3362-47BF-40E9-AF51-DB422C0DB703}"/>
    <cellStyle name="Comma 2 4 3 2 2 4 2 2 2" xfId="14712" xr:uid="{D6E07940-35A5-41BA-977C-7C81549B31EE}"/>
    <cellStyle name="Comma 2 4 3 2 2 4 2 2 2 2" xfId="30072" xr:uid="{1BEEE85C-61BD-48C7-8E80-617C81625916}"/>
    <cellStyle name="Comma 2 4 3 2 2 4 2 2 3" xfId="22392" xr:uid="{FE7CC791-30C5-4252-BB57-781BEF19235F}"/>
    <cellStyle name="Comma 2 4 3 2 2 4 2 3" xfId="10872" xr:uid="{538B01AF-BEB3-482A-9B81-4910402D313E}"/>
    <cellStyle name="Comma 2 4 3 2 2 4 2 3 2" xfId="26232" xr:uid="{139C3A36-7821-4230-B02E-5CAAA5D50E74}"/>
    <cellStyle name="Comma 2 4 3 2 2 4 2 4" xfId="18552" xr:uid="{16B2802C-B316-4EA1-BC11-F23B897C5404}"/>
    <cellStyle name="Comma 2 4 3 2 2 4 3" xfId="5112" xr:uid="{4E8133C1-9BBD-492A-A216-885E8DD89196}"/>
    <cellStyle name="Comma 2 4 3 2 2 4 3 2" xfId="12792" xr:uid="{EB83197D-5B27-49D6-BDA5-6645B2CFF55A}"/>
    <cellStyle name="Comma 2 4 3 2 2 4 3 2 2" xfId="28152" xr:uid="{223323D6-532F-4B3F-8785-939ACAC340AE}"/>
    <cellStyle name="Comma 2 4 3 2 2 4 3 3" xfId="20472" xr:uid="{9A2C532D-D527-4030-B761-9F7C859488F4}"/>
    <cellStyle name="Comma 2 4 3 2 2 4 4" xfId="8952" xr:uid="{0A60E7C4-8C50-41EE-B432-6AE2AEA6337E}"/>
    <cellStyle name="Comma 2 4 3 2 2 4 4 2" xfId="24312" xr:uid="{94A31552-CDE5-447E-A83B-54192FE3765D}"/>
    <cellStyle name="Comma 2 4 3 2 2 4 5" xfId="16632" xr:uid="{535B2F5C-230A-4D40-BAAF-A251F57E658A}"/>
    <cellStyle name="Comma 2 4 3 2 2 5" xfId="2232" xr:uid="{EC8A8776-2BDE-48F2-9A72-EF38282257A8}"/>
    <cellStyle name="Comma 2 4 3 2 2 5 2" xfId="6072" xr:uid="{7CE28094-A065-442A-A818-F89BDDF39638}"/>
    <cellStyle name="Comma 2 4 3 2 2 5 2 2" xfId="13752" xr:uid="{45464F58-CF42-448D-A9A4-2FE8E1EEC51A}"/>
    <cellStyle name="Comma 2 4 3 2 2 5 2 2 2" xfId="29112" xr:uid="{AB514B1E-5FB9-4426-A356-F6B21083B3AA}"/>
    <cellStyle name="Comma 2 4 3 2 2 5 2 3" xfId="21432" xr:uid="{CC74419E-05C9-4343-AAB6-3D3A53C02E8B}"/>
    <cellStyle name="Comma 2 4 3 2 2 5 3" xfId="9912" xr:uid="{DEB490ED-B7D8-44FA-8251-9A9FFFE5BC71}"/>
    <cellStyle name="Comma 2 4 3 2 2 5 3 2" xfId="25272" xr:uid="{4217B5C3-376E-4E76-A51F-B80BFAC320A9}"/>
    <cellStyle name="Comma 2 4 3 2 2 5 4" xfId="17592" xr:uid="{7B0CA4E3-1EDC-4C77-8621-AA9DBC67DC58}"/>
    <cellStyle name="Comma 2 4 3 2 2 6" xfId="4152" xr:uid="{72626CE0-0769-4971-8F7C-C87D54304E02}"/>
    <cellStyle name="Comma 2 4 3 2 2 6 2" xfId="11832" xr:uid="{5E4FDAFA-6077-4CEA-8865-BAEB3D0477BF}"/>
    <cellStyle name="Comma 2 4 3 2 2 6 2 2" xfId="27192" xr:uid="{455585A9-7255-42BD-B678-E5EC90FAE620}"/>
    <cellStyle name="Comma 2 4 3 2 2 6 3" xfId="19512" xr:uid="{05BEC457-3E30-4EA0-B86F-635B206E7F11}"/>
    <cellStyle name="Comma 2 4 3 2 2 7" xfId="7992" xr:uid="{58D98BD2-3114-4B0F-A9A1-076DF8BC9418}"/>
    <cellStyle name="Comma 2 4 3 2 2 7 2" xfId="23352" xr:uid="{366DCA9E-03B8-4208-869E-8908F0B7F996}"/>
    <cellStyle name="Comma 2 4 3 2 2 8" xfId="15672" xr:uid="{0233EE6D-3838-489B-9A20-C26A614DB409}"/>
    <cellStyle name="Comma 2 4 3 2 3" xfId="432" xr:uid="{E3B23B1B-B03C-40DA-921E-BE02B5559D01}"/>
    <cellStyle name="Comma 2 4 3 2 3 2" xfId="912" xr:uid="{E6CF596A-05BA-42DD-A187-CFEBBF3C5738}"/>
    <cellStyle name="Comma 2 4 3 2 3 2 2" xfId="1872" xr:uid="{9BAC1FA0-2E2D-4071-907C-08A919E66DC3}"/>
    <cellStyle name="Comma 2 4 3 2 3 2 2 2" xfId="3792" xr:uid="{192C8A44-A060-4ECB-94F8-F9E82A33DD72}"/>
    <cellStyle name="Comma 2 4 3 2 3 2 2 2 2" xfId="7632" xr:uid="{CC08E06C-33A4-4065-9A18-209251E2D312}"/>
    <cellStyle name="Comma 2 4 3 2 3 2 2 2 2 2" xfId="15312" xr:uid="{EC219587-1804-4B74-ACD9-F351FF3B538C}"/>
    <cellStyle name="Comma 2 4 3 2 3 2 2 2 2 2 2" xfId="30672" xr:uid="{A2BAE8D3-4936-44A3-9987-A0332FE22DC3}"/>
    <cellStyle name="Comma 2 4 3 2 3 2 2 2 2 3" xfId="22992" xr:uid="{B1B81CDB-9C26-42D0-ABBB-A4FF0E85E424}"/>
    <cellStyle name="Comma 2 4 3 2 3 2 2 2 3" xfId="11472" xr:uid="{D73ACB7B-C966-4FD2-8039-D1074C81113B}"/>
    <cellStyle name="Comma 2 4 3 2 3 2 2 2 3 2" xfId="26832" xr:uid="{D4CF026F-FFA9-4C8E-90AE-A9BD33E71491}"/>
    <cellStyle name="Comma 2 4 3 2 3 2 2 2 4" xfId="19152" xr:uid="{3DE414E5-63C8-4A70-8211-8A107971C560}"/>
    <cellStyle name="Comma 2 4 3 2 3 2 2 3" xfId="5712" xr:uid="{951B7182-D172-43D0-9833-6195EB931727}"/>
    <cellStyle name="Comma 2 4 3 2 3 2 2 3 2" xfId="13392" xr:uid="{E6F0C52A-1A8A-424E-A755-3BBBACE69D6B}"/>
    <cellStyle name="Comma 2 4 3 2 3 2 2 3 2 2" xfId="28752" xr:uid="{5CAF20A0-324B-40E6-ADEB-82D81B7C1ED8}"/>
    <cellStyle name="Comma 2 4 3 2 3 2 2 3 3" xfId="21072" xr:uid="{8CE745FF-C6DE-4231-909B-454A11A05A6B}"/>
    <cellStyle name="Comma 2 4 3 2 3 2 2 4" xfId="9552" xr:uid="{AEFF09EA-D211-46C4-892D-17ACB72623E9}"/>
    <cellStyle name="Comma 2 4 3 2 3 2 2 4 2" xfId="24912" xr:uid="{330120C9-4044-411B-9EE9-B5890726FA27}"/>
    <cellStyle name="Comma 2 4 3 2 3 2 2 5" xfId="17232" xr:uid="{7991E5C4-2F14-411F-9D99-17793BDD7058}"/>
    <cellStyle name="Comma 2 4 3 2 3 2 3" xfId="2832" xr:uid="{2ABBCFB1-8941-417B-9B53-045842A0A3C0}"/>
    <cellStyle name="Comma 2 4 3 2 3 2 3 2" xfId="6672" xr:uid="{923A7C79-3662-4AEC-BFD8-9558892C12C3}"/>
    <cellStyle name="Comma 2 4 3 2 3 2 3 2 2" xfId="14352" xr:uid="{EFFCCBE2-4A23-4526-919C-8D3ABD625A04}"/>
    <cellStyle name="Comma 2 4 3 2 3 2 3 2 2 2" xfId="29712" xr:uid="{C3224733-F27F-4E9C-89CF-2EFF501B6E87}"/>
    <cellStyle name="Comma 2 4 3 2 3 2 3 2 3" xfId="22032" xr:uid="{7E0D7733-7EE5-45E8-8CA7-39DFD9C848B8}"/>
    <cellStyle name="Comma 2 4 3 2 3 2 3 3" xfId="10512" xr:uid="{A2D4632E-7FA9-44D6-A195-A95E1F8E3E00}"/>
    <cellStyle name="Comma 2 4 3 2 3 2 3 3 2" xfId="25872" xr:uid="{CCCDB534-A2DA-4D00-82B9-FAF7494B2DA4}"/>
    <cellStyle name="Comma 2 4 3 2 3 2 3 4" xfId="18192" xr:uid="{39786E40-A528-4E51-9D3C-BDF32FA29874}"/>
    <cellStyle name="Comma 2 4 3 2 3 2 4" xfId="4752" xr:uid="{1E1A508E-F110-49F0-8AD0-E4B167ACE891}"/>
    <cellStyle name="Comma 2 4 3 2 3 2 4 2" xfId="12432" xr:uid="{39156E1F-D778-404A-8187-814FE31BF5A5}"/>
    <cellStyle name="Comma 2 4 3 2 3 2 4 2 2" xfId="27792" xr:uid="{DFB0110F-6FE2-4ACE-AD35-E929ECF8C72F}"/>
    <cellStyle name="Comma 2 4 3 2 3 2 4 3" xfId="20112" xr:uid="{5F1EFA58-60B5-447D-B295-78CE8DE5C491}"/>
    <cellStyle name="Comma 2 4 3 2 3 2 5" xfId="8592" xr:uid="{0BCBC6A6-52D9-4D5F-ACCD-51953206F845}"/>
    <cellStyle name="Comma 2 4 3 2 3 2 5 2" xfId="23952" xr:uid="{7DAB9BDC-D9D5-4472-BC79-33540E9F075F}"/>
    <cellStyle name="Comma 2 4 3 2 3 2 6" xfId="16272" xr:uid="{1B33736C-0DF3-48A0-87F2-AE43CCBAC1A3}"/>
    <cellStyle name="Comma 2 4 3 2 3 3" xfId="1392" xr:uid="{9340EB6B-B1F6-4A2D-ABFE-1F53C10DEC35}"/>
    <cellStyle name="Comma 2 4 3 2 3 3 2" xfId="3312" xr:uid="{B363D166-8C34-48A3-9A5F-E0E9392ED932}"/>
    <cellStyle name="Comma 2 4 3 2 3 3 2 2" xfId="7152" xr:uid="{5B840041-4B6B-4D84-97BD-BD3BD1A77CA5}"/>
    <cellStyle name="Comma 2 4 3 2 3 3 2 2 2" xfId="14832" xr:uid="{62B4DAD8-BD14-4EFD-AF33-AEC8FD4B44AB}"/>
    <cellStyle name="Comma 2 4 3 2 3 3 2 2 2 2" xfId="30192" xr:uid="{063D35A4-2152-45AB-A2CB-6E1C70743589}"/>
    <cellStyle name="Comma 2 4 3 2 3 3 2 2 3" xfId="22512" xr:uid="{454FC1C3-94B4-477C-B1FC-2522A46B4142}"/>
    <cellStyle name="Comma 2 4 3 2 3 3 2 3" xfId="10992" xr:uid="{119F277F-7E9A-4F8A-9337-633E36ED761D}"/>
    <cellStyle name="Comma 2 4 3 2 3 3 2 3 2" xfId="26352" xr:uid="{05D4722A-37DF-437F-A76D-8A4605344F1B}"/>
    <cellStyle name="Comma 2 4 3 2 3 3 2 4" xfId="18672" xr:uid="{10DC6E50-1F69-48BF-91BA-52F05C49499A}"/>
    <cellStyle name="Comma 2 4 3 2 3 3 3" xfId="5232" xr:uid="{C0C21F4B-6F28-48FF-96DE-5FB1277F1F79}"/>
    <cellStyle name="Comma 2 4 3 2 3 3 3 2" xfId="12912" xr:uid="{0F213B5A-5591-42FC-A20B-FD597D6D58CF}"/>
    <cellStyle name="Comma 2 4 3 2 3 3 3 2 2" xfId="28272" xr:uid="{DC1ED35D-2EF5-49B6-A215-78F5C5F7FA6F}"/>
    <cellStyle name="Comma 2 4 3 2 3 3 3 3" xfId="20592" xr:uid="{DCD4586A-DDD3-40F2-B0D5-1F051654B48C}"/>
    <cellStyle name="Comma 2 4 3 2 3 3 4" xfId="9072" xr:uid="{28A40CC7-1F7D-4E48-A653-26DCCDDA6884}"/>
    <cellStyle name="Comma 2 4 3 2 3 3 4 2" xfId="24432" xr:uid="{B1C61908-BCF8-43AA-B717-5DC7353B0445}"/>
    <cellStyle name="Comma 2 4 3 2 3 3 5" xfId="16752" xr:uid="{A353B752-4FC8-4458-ACA3-A3FD972FA626}"/>
    <cellStyle name="Comma 2 4 3 2 3 4" xfId="2352" xr:uid="{AD7CDA01-35D6-4E9F-9F9C-A0CEE27484D5}"/>
    <cellStyle name="Comma 2 4 3 2 3 4 2" xfId="6192" xr:uid="{B457ACC1-592C-47AF-959F-3DDCF0853F5A}"/>
    <cellStyle name="Comma 2 4 3 2 3 4 2 2" xfId="13872" xr:uid="{52BD8CCB-CBF6-43F6-B04F-5F2E674BD43D}"/>
    <cellStyle name="Comma 2 4 3 2 3 4 2 2 2" xfId="29232" xr:uid="{7F15A247-CB03-4706-A856-99CF63F8FB4E}"/>
    <cellStyle name="Comma 2 4 3 2 3 4 2 3" xfId="21552" xr:uid="{D83B9A6B-2D45-442D-869F-8A976C3CD529}"/>
    <cellStyle name="Comma 2 4 3 2 3 4 3" xfId="10032" xr:uid="{75CED481-74A2-4B4A-8B05-69455B809098}"/>
    <cellStyle name="Comma 2 4 3 2 3 4 3 2" xfId="25392" xr:uid="{F0962E74-5F5B-4840-B8B5-45C096DBF7A3}"/>
    <cellStyle name="Comma 2 4 3 2 3 4 4" xfId="17712" xr:uid="{AA92E5FB-361B-4298-AD3D-5353363AA6CA}"/>
    <cellStyle name="Comma 2 4 3 2 3 5" xfId="4272" xr:uid="{FEEF7E9C-B6B7-44CA-B207-CEC20E04B17F}"/>
    <cellStyle name="Comma 2 4 3 2 3 5 2" xfId="11952" xr:uid="{F153EE3D-59A1-4F1B-979E-E50F7809917F}"/>
    <cellStyle name="Comma 2 4 3 2 3 5 2 2" xfId="27312" xr:uid="{9E83910F-CED8-4478-B21A-D0710F1AC673}"/>
    <cellStyle name="Comma 2 4 3 2 3 5 3" xfId="19632" xr:uid="{322F9286-3729-40F1-98A7-90224DEFAE38}"/>
    <cellStyle name="Comma 2 4 3 2 3 6" xfId="8112" xr:uid="{CD05753E-0313-4AB0-A240-9ED35B4800CF}"/>
    <cellStyle name="Comma 2 4 3 2 3 6 2" xfId="23472" xr:uid="{FF8344EC-BE47-40D1-A748-EBFB779CE63B}"/>
    <cellStyle name="Comma 2 4 3 2 3 7" xfId="15792" xr:uid="{4D4B48C9-0939-4E2B-8D3F-F0CCD9D4255E}"/>
    <cellStyle name="Comma 2 4 3 2 4" xfId="672" xr:uid="{C286D99B-FEA0-41AF-8445-AB6581C8EC7A}"/>
    <cellStyle name="Comma 2 4 3 2 4 2" xfId="1632" xr:uid="{E82881D4-461D-451B-A715-739F505A8BEB}"/>
    <cellStyle name="Comma 2 4 3 2 4 2 2" xfId="3552" xr:uid="{DFB27A13-0AB1-4EAA-A50A-F1DC9C8CE42E}"/>
    <cellStyle name="Comma 2 4 3 2 4 2 2 2" xfId="7392" xr:uid="{6C35AECE-4F08-4B34-84D3-CF3ED1D5DA18}"/>
    <cellStyle name="Comma 2 4 3 2 4 2 2 2 2" xfId="15072" xr:uid="{9815B928-7B5A-4CB0-B4F1-F481667EEDC4}"/>
    <cellStyle name="Comma 2 4 3 2 4 2 2 2 2 2" xfId="30432" xr:uid="{2D3A0815-7FA0-43EF-A932-F8CF249CCB1C}"/>
    <cellStyle name="Comma 2 4 3 2 4 2 2 2 3" xfId="22752" xr:uid="{135D4008-C285-49ED-9EAD-51CF349F8449}"/>
    <cellStyle name="Comma 2 4 3 2 4 2 2 3" xfId="11232" xr:uid="{EFDF2031-B2A7-46DF-A931-204C7D535626}"/>
    <cellStyle name="Comma 2 4 3 2 4 2 2 3 2" xfId="26592" xr:uid="{F34B5FD1-9FFC-4DD1-A746-254F443BBFAC}"/>
    <cellStyle name="Comma 2 4 3 2 4 2 2 4" xfId="18912" xr:uid="{C4BD1D2A-302D-49C9-902B-32E67D1FA694}"/>
    <cellStyle name="Comma 2 4 3 2 4 2 3" xfId="5472" xr:uid="{C5E667FB-2514-49FC-8C01-9B3ECA87C602}"/>
    <cellStyle name="Comma 2 4 3 2 4 2 3 2" xfId="13152" xr:uid="{77BC8937-DBA7-46B2-BABE-1F6E3574A840}"/>
    <cellStyle name="Comma 2 4 3 2 4 2 3 2 2" xfId="28512" xr:uid="{1464EA98-8423-491B-ADE4-E92EA5ED74E7}"/>
    <cellStyle name="Comma 2 4 3 2 4 2 3 3" xfId="20832" xr:uid="{491D5854-5A4F-45F3-B577-3D1B120AC908}"/>
    <cellStyle name="Comma 2 4 3 2 4 2 4" xfId="9312" xr:uid="{4FF2BC86-7EA4-46C4-A11F-57505A3F8F80}"/>
    <cellStyle name="Comma 2 4 3 2 4 2 4 2" xfId="24672" xr:uid="{2A527586-BF60-4BB8-8098-A3BCA773AC48}"/>
    <cellStyle name="Comma 2 4 3 2 4 2 5" xfId="16992" xr:uid="{4DE1E94F-6466-4BB3-A792-2FA049E189C5}"/>
    <cellStyle name="Comma 2 4 3 2 4 3" xfId="2592" xr:uid="{EFA5D12A-072F-42CC-BFA7-242A05B4CCDF}"/>
    <cellStyle name="Comma 2 4 3 2 4 3 2" xfId="6432" xr:uid="{A66A6DBA-C8BB-46A4-BB8A-11BCD7CA37F3}"/>
    <cellStyle name="Comma 2 4 3 2 4 3 2 2" xfId="14112" xr:uid="{EBAFF03F-A779-4C1C-BC5B-625BD244D914}"/>
    <cellStyle name="Comma 2 4 3 2 4 3 2 2 2" xfId="29472" xr:uid="{8771363F-5479-4A72-9298-80E823E90496}"/>
    <cellStyle name="Comma 2 4 3 2 4 3 2 3" xfId="21792" xr:uid="{90D27DAA-8299-47DA-9EE2-A771C42CF081}"/>
    <cellStyle name="Comma 2 4 3 2 4 3 3" xfId="10272" xr:uid="{D9A261A4-6E0F-44CB-98BC-582CAAC68B26}"/>
    <cellStyle name="Comma 2 4 3 2 4 3 3 2" xfId="25632" xr:uid="{ADE4D076-7EC2-4E4A-877A-AF782F461D6A}"/>
    <cellStyle name="Comma 2 4 3 2 4 3 4" xfId="17952" xr:uid="{CEE1ABB7-D90B-4491-8752-62299DA354A3}"/>
    <cellStyle name="Comma 2 4 3 2 4 4" xfId="4512" xr:uid="{4B1CDBDB-4047-455D-846D-04216AC6C0F6}"/>
    <cellStyle name="Comma 2 4 3 2 4 4 2" xfId="12192" xr:uid="{6F76A108-0213-4650-A733-B87B06113BED}"/>
    <cellStyle name="Comma 2 4 3 2 4 4 2 2" xfId="27552" xr:uid="{EBD90AA8-AAA2-4C03-A170-7F1C4BF8CDD3}"/>
    <cellStyle name="Comma 2 4 3 2 4 4 3" xfId="19872" xr:uid="{3DB1D13C-757A-4C4B-B1FD-D7818CF1D35E}"/>
    <cellStyle name="Comma 2 4 3 2 4 5" xfId="8352" xr:uid="{A5EA5799-CE79-409D-9536-609CAC5DEE82}"/>
    <cellStyle name="Comma 2 4 3 2 4 5 2" xfId="23712" xr:uid="{CB03368C-9C94-4B47-8903-4B349BBB2454}"/>
    <cellStyle name="Comma 2 4 3 2 4 6" xfId="16032" xr:uid="{E7649A15-F084-48C8-A743-B9E7EDB0726C}"/>
    <cellStyle name="Comma 2 4 3 2 5" xfId="1152" xr:uid="{9D9BAFEC-BCC7-45C7-8CBB-ECFA1E4A2A66}"/>
    <cellStyle name="Comma 2 4 3 2 5 2" xfId="3072" xr:uid="{F09EF2DC-2EF6-4C0E-B8A0-FB02A91EA8C6}"/>
    <cellStyle name="Comma 2 4 3 2 5 2 2" xfId="6912" xr:uid="{6A3E264A-30E1-4A71-B603-420CB186BFC5}"/>
    <cellStyle name="Comma 2 4 3 2 5 2 2 2" xfId="14592" xr:uid="{2C1F0DF4-96A9-41DD-8DC8-B4B9A8BAF82F}"/>
    <cellStyle name="Comma 2 4 3 2 5 2 2 2 2" xfId="29952" xr:uid="{276ED358-26AC-4F3D-87F4-5243D98DB0D5}"/>
    <cellStyle name="Comma 2 4 3 2 5 2 2 3" xfId="22272" xr:uid="{F899F4D3-24B9-464D-A6D1-19C8B6C39D62}"/>
    <cellStyle name="Comma 2 4 3 2 5 2 3" xfId="10752" xr:uid="{379FCB1B-C739-4775-A8EE-A87A792DFF60}"/>
    <cellStyle name="Comma 2 4 3 2 5 2 3 2" xfId="26112" xr:uid="{3C222662-7F52-41BF-A1C1-AC80F6BC5D57}"/>
    <cellStyle name="Comma 2 4 3 2 5 2 4" xfId="18432" xr:uid="{4380688E-CC54-4685-B8DC-10C7B3B43822}"/>
    <cellStyle name="Comma 2 4 3 2 5 3" xfId="4992" xr:uid="{AC351CF1-3C0D-4A9B-BE22-9A180FD2238E}"/>
    <cellStyle name="Comma 2 4 3 2 5 3 2" xfId="12672" xr:uid="{9425388B-49CB-4308-97E7-DB83FF8A30DE}"/>
    <cellStyle name="Comma 2 4 3 2 5 3 2 2" xfId="28032" xr:uid="{1E9B92C5-9015-4494-8EBA-116B89CE3EB2}"/>
    <cellStyle name="Comma 2 4 3 2 5 3 3" xfId="20352" xr:uid="{EA70C69F-E2A0-43AA-AF77-3B93895A78BD}"/>
    <cellStyle name="Comma 2 4 3 2 5 4" xfId="8832" xr:uid="{0D18AEE9-E72F-42E1-A137-EF806B481D95}"/>
    <cellStyle name="Comma 2 4 3 2 5 4 2" xfId="24192" xr:uid="{A613144C-B956-4183-B231-BADD9F5B8F83}"/>
    <cellStyle name="Comma 2 4 3 2 5 5" xfId="16512" xr:uid="{139E39B2-EDC9-40A8-A4F3-FA84FC2C9CE3}"/>
    <cellStyle name="Comma 2 4 3 2 6" xfId="2112" xr:uid="{DAF8093C-4ABB-4BD5-AFA1-B4CE317FC707}"/>
    <cellStyle name="Comma 2 4 3 2 6 2" xfId="5952" xr:uid="{015BB312-76DF-40E1-B5D8-02B76E2D07AE}"/>
    <cellStyle name="Comma 2 4 3 2 6 2 2" xfId="13632" xr:uid="{198ED481-57A1-48E6-8926-B6AB4F05366F}"/>
    <cellStyle name="Comma 2 4 3 2 6 2 2 2" xfId="28992" xr:uid="{CF830595-080F-4367-8F77-1DC48C22F303}"/>
    <cellStyle name="Comma 2 4 3 2 6 2 3" xfId="21312" xr:uid="{69AF4792-C415-4DE6-8CBE-D461D969340C}"/>
    <cellStyle name="Comma 2 4 3 2 6 3" xfId="9792" xr:uid="{A05529D1-FEE9-4533-B370-FF6CB846AF86}"/>
    <cellStyle name="Comma 2 4 3 2 6 3 2" xfId="25152" xr:uid="{61C11B47-CD5F-4F9D-866F-FC8727B240CD}"/>
    <cellStyle name="Comma 2 4 3 2 6 4" xfId="17472" xr:uid="{FB07264D-D9D4-44AE-B735-C7F6066F5F3E}"/>
    <cellStyle name="Comma 2 4 3 2 7" xfId="4032" xr:uid="{0D013C01-368A-43CA-8B74-620484170040}"/>
    <cellStyle name="Comma 2 4 3 2 7 2" xfId="11712" xr:uid="{DC441640-C78A-4EED-846F-F8903B7CE1E2}"/>
    <cellStyle name="Comma 2 4 3 2 7 2 2" xfId="27072" xr:uid="{A751E492-7A5A-4934-AC48-3FBF3666DDEA}"/>
    <cellStyle name="Comma 2 4 3 2 7 3" xfId="19392" xr:uid="{CC23D3B1-0B2A-4362-B2B4-4BB1362C3B31}"/>
    <cellStyle name="Comma 2 4 3 2 8" xfId="7872" xr:uid="{31DAA18E-61A8-4482-B60F-AE2DFE4E3266}"/>
    <cellStyle name="Comma 2 4 3 2 8 2" xfId="23232" xr:uid="{5998503C-4115-4D2F-9D29-EF1A00B60740}"/>
    <cellStyle name="Comma 2 4 3 2 9" xfId="15552" xr:uid="{3F707073-B642-4EF7-A842-AB77A7DA34B5}"/>
    <cellStyle name="Comma 2 4 3 3" xfId="252" xr:uid="{443ABBA7-F775-4F77-A4B3-39733BEC2D56}"/>
    <cellStyle name="Comma 2 4 3 3 2" xfId="492" xr:uid="{29666B3B-6BC4-493F-A9B2-50113E4C1CFF}"/>
    <cellStyle name="Comma 2 4 3 3 2 2" xfId="972" xr:uid="{40726458-0728-4C73-B36F-68A446981D40}"/>
    <cellStyle name="Comma 2 4 3 3 2 2 2" xfId="1932" xr:uid="{744ABB63-0372-42AF-9468-B98E0E279A6E}"/>
    <cellStyle name="Comma 2 4 3 3 2 2 2 2" xfId="3852" xr:uid="{D4021762-A713-49DB-A099-CF4EE18111A9}"/>
    <cellStyle name="Comma 2 4 3 3 2 2 2 2 2" xfId="7692" xr:uid="{77422E0E-1652-48DC-B19C-ADF638957FE0}"/>
    <cellStyle name="Comma 2 4 3 3 2 2 2 2 2 2" xfId="15372" xr:uid="{FEC743B7-58C6-431A-B90A-479948C0B04A}"/>
    <cellStyle name="Comma 2 4 3 3 2 2 2 2 2 2 2" xfId="30732" xr:uid="{532B5A13-55B6-4CB8-A98B-0F1EAC6E1F6A}"/>
    <cellStyle name="Comma 2 4 3 3 2 2 2 2 2 3" xfId="23052" xr:uid="{E90C6E57-92B6-450A-98D7-D59FA7166913}"/>
    <cellStyle name="Comma 2 4 3 3 2 2 2 2 3" xfId="11532" xr:uid="{344F8C11-14CD-4BC2-BF37-C6E6430E835F}"/>
    <cellStyle name="Comma 2 4 3 3 2 2 2 2 3 2" xfId="26892" xr:uid="{779364A9-52DA-43DA-BBAB-25CBFEC8C331}"/>
    <cellStyle name="Comma 2 4 3 3 2 2 2 2 4" xfId="19212" xr:uid="{64E09E24-F590-4B06-862C-97CC0C47225A}"/>
    <cellStyle name="Comma 2 4 3 3 2 2 2 3" xfId="5772" xr:uid="{A8507D43-28BD-4F81-A4A4-C4AC22398DC0}"/>
    <cellStyle name="Comma 2 4 3 3 2 2 2 3 2" xfId="13452" xr:uid="{E954A961-7D8A-48DD-8B3E-78D9D6556ABC}"/>
    <cellStyle name="Comma 2 4 3 3 2 2 2 3 2 2" xfId="28812" xr:uid="{2352B121-B253-4B62-B3E3-6F0B53C23BF9}"/>
    <cellStyle name="Comma 2 4 3 3 2 2 2 3 3" xfId="21132" xr:uid="{0045C5A2-A9DE-49E8-B543-62EB739DA4D4}"/>
    <cellStyle name="Comma 2 4 3 3 2 2 2 4" xfId="9612" xr:uid="{B8B9BCD9-3762-443A-8E3C-A1B48AB369B3}"/>
    <cellStyle name="Comma 2 4 3 3 2 2 2 4 2" xfId="24972" xr:uid="{356B6010-A982-43F5-B6B1-739EF2326EB3}"/>
    <cellStyle name="Comma 2 4 3 3 2 2 2 5" xfId="17292" xr:uid="{C78BD0D0-A43C-429C-8ED9-A59BB029816C}"/>
    <cellStyle name="Comma 2 4 3 3 2 2 3" xfId="2892" xr:uid="{1B4BCB10-E5ED-481A-AFA8-AE560ED45F07}"/>
    <cellStyle name="Comma 2 4 3 3 2 2 3 2" xfId="6732" xr:uid="{169AE3B0-65DC-4036-A957-B3623D355297}"/>
    <cellStyle name="Comma 2 4 3 3 2 2 3 2 2" xfId="14412" xr:uid="{E3007BA3-E0D2-4930-B9C6-2847DB41309E}"/>
    <cellStyle name="Comma 2 4 3 3 2 2 3 2 2 2" xfId="29772" xr:uid="{9B7C934E-F18E-475C-B814-B83AD0C1EB84}"/>
    <cellStyle name="Comma 2 4 3 3 2 2 3 2 3" xfId="22092" xr:uid="{0FF40F09-D446-4C0B-BFD6-D2D06E6D740F}"/>
    <cellStyle name="Comma 2 4 3 3 2 2 3 3" xfId="10572" xr:uid="{B0227D37-5030-4378-BB0F-A3B46B59DD97}"/>
    <cellStyle name="Comma 2 4 3 3 2 2 3 3 2" xfId="25932" xr:uid="{1715ABF0-DCF7-4493-9456-582DB8268988}"/>
    <cellStyle name="Comma 2 4 3 3 2 2 3 4" xfId="18252" xr:uid="{F39E7CD1-FD36-4C95-914C-C79360EEF367}"/>
    <cellStyle name="Comma 2 4 3 3 2 2 4" xfId="4812" xr:uid="{9E0BB61D-6FF9-4E96-BD6E-C674F919230C}"/>
    <cellStyle name="Comma 2 4 3 3 2 2 4 2" xfId="12492" xr:uid="{DDFD7D17-E1D3-421E-83C8-AF6DE5C6E7BC}"/>
    <cellStyle name="Comma 2 4 3 3 2 2 4 2 2" xfId="27852" xr:uid="{81229428-E639-4573-B57D-6C39B5FDB12A}"/>
    <cellStyle name="Comma 2 4 3 3 2 2 4 3" xfId="20172" xr:uid="{33ACF8DE-0C14-466E-B9D6-43A2B69C48E2}"/>
    <cellStyle name="Comma 2 4 3 3 2 2 5" xfId="8652" xr:uid="{4B4D4B76-F32C-4E74-A55A-C6E67CF3D307}"/>
    <cellStyle name="Comma 2 4 3 3 2 2 5 2" xfId="24012" xr:uid="{5D1CEE56-1886-44D2-8D18-D0CB4091C676}"/>
    <cellStyle name="Comma 2 4 3 3 2 2 6" xfId="16332" xr:uid="{307EFAAE-C9F3-4768-AD9C-6B0AF767F9F5}"/>
    <cellStyle name="Comma 2 4 3 3 2 3" xfId="1452" xr:uid="{6398E7D5-3B54-4355-97B5-9BBBE4E116AC}"/>
    <cellStyle name="Comma 2 4 3 3 2 3 2" xfId="3372" xr:uid="{9D4DE96F-DA84-4B96-A3F6-D0EFDF7A94DB}"/>
    <cellStyle name="Comma 2 4 3 3 2 3 2 2" xfId="7212" xr:uid="{84A084F6-C74C-43D5-A319-0DB56EFD189F}"/>
    <cellStyle name="Comma 2 4 3 3 2 3 2 2 2" xfId="14892" xr:uid="{4048E6BB-3DD1-4381-BBA9-0920A97C1E5A}"/>
    <cellStyle name="Comma 2 4 3 3 2 3 2 2 2 2" xfId="30252" xr:uid="{B96CBE15-EC3F-497A-BC34-C900CFC323DB}"/>
    <cellStyle name="Comma 2 4 3 3 2 3 2 2 3" xfId="22572" xr:uid="{6479DD4F-C66B-4BFC-AEE0-CD288F3C3329}"/>
    <cellStyle name="Comma 2 4 3 3 2 3 2 3" xfId="11052" xr:uid="{8B2C4B6C-8AA0-46E8-B969-AC6D9005597C}"/>
    <cellStyle name="Comma 2 4 3 3 2 3 2 3 2" xfId="26412" xr:uid="{19145965-6DB9-4FD7-847B-E7B2FEFCC861}"/>
    <cellStyle name="Comma 2 4 3 3 2 3 2 4" xfId="18732" xr:uid="{24775F50-63C0-4A5C-8A5F-225FD1C6DC40}"/>
    <cellStyle name="Comma 2 4 3 3 2 3 3" xfId="5292" xr:uid="{83E22DD4-CC87-46FB-A987-B206BC85DE20}"/>
    <cellStyle name="Comma 2 4 3 3 2 3 3 2" xfId="12972" xr:uid="{E21F8087-F397-4D17-8D39-841BB2E032E7}"/>
    <cellStyle name="Comma 2 4 3 3 2 3 3 2 2" xfId="28332" xr:uid="{9E5ED952-1A47-4063-8172-AA7A8F3BF847}"/>
    <cellStyle name="Comma 2 4 3 3 2 3 3 3" xfId="20652" xr:uid="{8AD18EE4-F8D3-46AC-8E2E-1D695DDEDA2F}"/>
    <cellStyle name="Comma 2 4 3 3 2 3 4" xfId="9132" xr:uid="{2D11304A-FD46-45D1-955E-84448695A58B}"/>
    <cellStyle name="Comma 2 4 3 3 2 3 4 2" xfId="24492" xr:uid="{5389BB4B-E8CD-480C-9F91-70F3CD681735}"/>
    <cellStyle name="Comma 2 4 3 3 2 3 5" xfId="16812" xr:uid="{1EA04DEC-3164-4644-BDBD-381098A75D36}"/>
    <cellStyle name="Comma 2 4 3 3 2 4" xfId="2412" xr:uid="{637218D7-1975-4550-B6EB-F77CE11FFBDE}"/>
    <cellStyle name="Comma 2 4 3 3 2 4 2" xfId="6252" xr:uid="{1623C4D3-EDCF-4CE4-9BF2-F9DDB222974A}"/>
    <cellStyle name="Comma 2 4 3 3 2 4 2 2" xfId="13932" xr:uid="{A740B692-8734-4558-8837-19D5BF32E5EA}"/>
    <cellStyle name="Comma 2 4 3 3 2 4 2 2 2" xfId="29292" xr:uid="{9A68D307-A0A2-4284-B033-22D2E2385424}"/>
    <cellStyle name="Comma 2 4 3 3 2 4 2 3" xfId="21612" xr:uid="{9A8D2F97-6E7D-45CE-AE52-11D5EEFBA476}"/>
    <cellStyle name="Comma 2 4 3 3 2 4 3" xfId="10092" xr:uid="{C7542B2C-FF33-4CA1-AAD3-77C1D81BCC97}"/>
    <cellStyle name="Comma 2 4 3 3 2 4 3 2" xfId="25452" xr:uid="{0F178534-B1C8-4ADD-9814-5FB0E04D354C}"/>
    <cellStyle name="Comma 2 4 3 3 2 4 4" xfId="17772" xr:uid="{1122BEB1-33C3-4F41-9E5E-451D645798F4}"/>
    <cellStyle name="Comma 2 4 3 3 2 5" xfId="4332" xr:uid="{6DA69A4B-4718-477C-BE2C-0EEF30071AB1}"/>
    <cellStyle name="Comma 2 4 3 3 2 5 2" xfId="12012" xr:uid="{5B852405-420E-4B63-9755-C94CB65CE2E6}"/>
    <cellStyle name="Comma 2 4 3 3 2 5 2 2" xfId="27372" xr:uid="{2BBA74FB-E209-4BC7-BCFD-59D964256A42}"/>
    <cellStyle name="Comma 2 4 3 3 2 5 3" xfId="19692" xr:uid="{80C89CCF-299F-47B6-9DFC-ACBB790FB46F}"/>
    <cellStyle name="Comma 2 4 3 3 2 6" xfId="8172" xr:uid="{106CCEE5-1DE4-4545-A774-8D0B45B6AC79}"/>
    <cellStyle name="Comma 2 4 3 3 2 6 2" xfId="23532" xr:uid="{41B0097B-343F-4B40-A947-1DFB215958FE}"/>
    <cellStyle name="Comma 2 4 3 3 2 7" xfId="15852" xr:uid="{F5676A1D-351C-4662-9B67-E74AC95F8932}"/>
    <cellStyle name="Comma 2 4 3 3 3" xfId="732" xr:uid="{EA1E6801-DB96-47E9-A111-7BBAE31CFDFE}"/>
    <cellStyle name="Comma 2 4 3 3 3 2" xfId="1692" xr:uid="{69CDCE40-173A-4983-AA53-57FF4D589A6A}"/>
    <cellStyle name="Comma 2 4 3 3 3 2 2" xfId="3612" xr:uid="{F97BFA44-802E-40E2-BCC6-C2377572ECD3}"/>
    <cellStyle name="Comma 2 4 3 3 3 2 2 2" xfId="7452" xr:uid="{92D463C5-2FDD-4BC0-8850-4BA776752326}"/>
    <cellStyle name="Comma 2 4 3 3 3 2 2 2 2" xfId="15132" xr:uid="{CFB34E7F-C057-4A02-8818-3AE0E8F15F68}"/>
    <cellStyle name="Comma 2 4 3 3 3 2 2 2 2 2" xfId="30492" xr:uid="{E9751B70-465B-40D5-BBAE-29A46481BE20}"/>
    <cellStyle name="Comma 2 4 3 3 3 2 2 2 3" xfId="22812" xr:uid="{336B9D67-4633-4A84-B632-C415A70E27FB}"/>
    <cellStyle name="Comma 2 4 3 3 3 2 2 3" xfId="11292" xr:uid="{08768B02-DCAF-4CFD-9477-CBB96AA9B463}"/>
    <cellStyle name="Comma 2 4 3 3 3 2 2 3 2" xfId="26652" xr:uid="{3FE6D906-756B-4184-991C-78F33D5B33CF}"/>
    <cellStyle name="Comma 2 4 3 3 3 2 2 4" xfId="18972" xr:uid="{1AAE3770-E6E5-40A1-9FC2-F8D4B3A900B6}"/>
    <cellStyle name="Comma 2 4 3 3 3 2 3" xfId="5532" xr:uid="{09C2078C-CEA8-4F73-90DB-2DCAFE97C3F5}"/>
    <cellStyle name="Comma 2 4 3 3 3 2 3 2" xfId="13212" xr:uid="{6C370136-FE21-4BB0-A4E2-7498D021F962}"/>
    <cellStyle name="Comma 2 4 3 3 3 2 3 2 2" xfId="28572" xr:uid="{1D406585-3857-49D9-84AF-1B10C0460C22}"/>
    <cellStyle name="Comma 2 4 3 3 3 2 3 3" xfId="20892" xr:uid="{26525972-1282-4887-86A2-4AAF67F70402}"/>
    <cellStyle name="Comma 2 4 3 3 3 2 4" xfId="9372" xr:uid="{EFD30198-3FE0-4B25-B4F4-733F6907DCCB}"/>
    <cellStyle name="Comma 2 4 3 3 3 2 4 2" xfId="24732" xr:uid="{FAA9EC75-C2A2-4887-93A9-73739829AF9A}"/>
    <cellStyle name="Comma 2 4 3 3 3 2 5" xfId="17052" xr:uid="{D6A4AC48-37EA-4D51-8348-5ED4CBA9DC75}"/>
    <cellStyle name="Comma 2 4 3 3 3 3" xfId="2652" xr:uid="{C2238E85-53DF-497A-A63C-0CEFB07A221A}"/>
    <cellStyle name="Comma 2 4 3 3 3 3 2" xfId="6492" xr:uid="{84639539-0295-4E21-A5C8-C1460EA22B10}"/>
    <cellStyle name="Comma 2 4 3 3 3 3 2 2" xfId="14172" xr:uid="{9CC7F2F0-FDCF-4C3E-9153-54F75EA45CA9}"/>
    <cellStyle name="Comma 2 4 3 3 3 3 2 2 2" xfId="29532" xr:uid="{5F900B28-A7DC-42C3-BADB-17541141CCEE}"/>
    <cellStyle name="Comma 2 4 3 3 3 3 2 3" xfId="21852" xr:uid="{9C95347C-0276-4DB7-B61B-7A065E5451F8}"/>
    <cellStyle name="Comma 2 4 3 3 3 3 3" xfId="10332" xr:uid="{3982FEA2-329E-4276-A3B9-DA0BCE9F283D}"/>
    <cellStyle name="Comma 2 4 3 3 3 3 3 2" xfId="25692" xr:uid="{79F7C349-E301-49D9-B256-09EC2E9836B8}"/>
    <cellStyle name="Comma 2 4 3 3 3 3 4" xfId="18012" xr:uid="{3FA847A0-C7E5-4D7C-846D-3F4E8D27A34E}"/>
    <cellStyle name="Comma 2 4 3 3 3 4" xfId="4572" xr:uid="{6EEB8235-C998-4025-8B57-BFF94884061F}"/>
    <cellStyle name="Comma 2 4 3 3 3 4 2" xfId="12252" xr:uid="{BB27A85E-E0BA-4AEB-81C7-7B8D66D9AA33}"/>
    <cellStyle name="Comma 2 4 3 3 3 4 2 2" xfId="27612" xr:uid="{92C9E080-0E7F-4BBE-B5E1-A395CCBC0D71}"/>
    <cellStyle name="Comma 2 4 3 3 3 4 3" xfId="19932" xr:uid="{CAA0ADF7-0FF2-4420-8056-AB970C34A1DB}"/>
    <cellStyle name="Comma 2 4 3 3 3 5" xfId="8412" xr:uid="{D8BE2E18-F62E-42A1-B3C7-DFA713AFDC27}"/>
    <cellStyle name="Comma 2 4 3 3 3 5 2" xfId="23772" xr:uid="{6A3F9C9D-138F-4415-9D89-DCE4204C8CC0}"/>
    <cellStyle name="Comma 2 4 3 3 3 6" xfId="16092" xr:uid="{B3C2C321-B847-4BC3-A730-067877A30BBA}"/>
    <cellStyle name="Comma 2 4 3 3 4" xfId="1212" xr:uid="{D57CED4F-AA33-4101-B416-F69EF3BF3FF7}"/>
    <cellStyle name="Comma 2 4 3 3 4 2" xfId="3132" xr:uid="{0AF9A11E-86E3-4A99-9DC9-38061B5BBD07}"/>
    <cellStyle name="Comma 2 4 3 3 4 2 2" xfId="6972" xr:uid="{65D46413-0325-42F6-9AAA-3B62B428399C}"/>
    <cellStyle name="Comma 2 4 3 3 4 2 2 2" xfId="14652" xr:uid="{9FEB8FCE-15F6-4BC8-8141-A4B237AAFA93}"/>
    <cellStyle name="Comma 2 4 3 3 4 2 2 2 2" xfId="30012" xr:uid="{B2CF52C0-DB0E-4947-8214-DC301D645AE9}"/>
    <cellStyle name="Comma 2 4 3 3 4 2 2 3" xfId="22332" xr:uid="{2EE9614D-A996-46AB-9FFB-632DDF76D1D8}"/>
    <cellStyle name="Comma 2 4 3 3 4 2 3" xfId="10812" xr:uid="{AE4EE9C4-C517-4804-87BF-3BFE7236495A}"/>
    <cellStyle name="Comma 2 4 3 3 4 2 3 2" xfId="26172" xr:uid="{A2036010-5835-4341-832D-72F92AA3B763}"/>
    <cellStyle name="Comma 2 4 3 3 4 2 4" xfId="18492" xr:uid="{0A9BE45A-B2A8-48E6-BE3F-A6BFE2D02D90}"/>
    <cellStyle name="Comma 2 4 3 3 4 3" xfId="5052" xr:uid="{6DE03EC2-4A5B-4A67-8D7A-3C7A51610871}"/>
    <cellStyle name="Comma 2 4 3 3 4 3 2" xfId="12732" xr:uid="{CF986156-62DF-4E88-A17D-70F32571BC79}"/>
    <cellStyle name="Comma 2 4 3 3 4 3 2 2" xfId="28092" xr:uid="{EBB3CDF6-5B48-498E-98A5-5780518F4EE5}"/>
    <cellStyle name="Comma 2 4 3 3 4 3 3" xfId="20412" xr:uid="{23319473-A733-465D-B019-C8031D327DBA}"/>
    <cellStyle name="Comma 2 4 3 3 4 4" xfId="8892" xr:uid="{282D96E9-CA8F-4CB1-A815-006BB644232E}"/>
    <cellStyle name="Comma 2 4 3 3 4 4 2" xfId="24252" xr:uid="{BECFCB34-9C51-4750-AB4B-59D736813571}"/>
    <cellStyle name="Comma 2 4 3 3 4 5" xfId="16572" xr:uid="{1103C741-84DE-473C-A81C-3652339FAC91}"/>
    <cellStyle name="Comma 2 4 3 3 5" xfId="2172" xr:uid="{E955AFCB-667D-4DEE-B98A-26185EB460D8}"/>
    <cellStyle name="Comma 2 4 3 3 5 2" xfId="6012" xr:uid="{D6858213-4B97-4551-8936-ECD766EB6E3D}"/>
    <cellStyle name="Comma 2 4 3 3 5 2 2" xfId="13692" xr:uid="{D1178926-808E-420A-B7AE-5CDB04C79AD2}"/>
    <cellStyle name="Comma 2 4 3 3 5 2 2 2" xfId="29052" xr:uid="{78E217AB-0AAF-4A10-9699-85C18BA0FCE4}"/>
    <cellStyle name="Comma 2 4 3 3 5 2 3" xfId="21372" xr:uid="{BD7B55CC-8206-4800-BF21-0AD7F386A74D}"/>
    <cellStyle name="Comma 2 4 3 3 5 3" xfId="9852" xr:uid="{3F026164-29DB-4473-A013-79BA5AD245FC}"/>
    <cellStyle name="Comma 2 4 3 3 5 3 2" xfId="25212" xr:uid="{31DC6569-8B39-4061-8C68-044787D700BF}"/>
    <cellStyle name="Comma 2 4 3 3 5 4" xfId="17532" xr:uid="{2335D41A-6EA9-475A-8392-1EDDD40E5BDD}"/>
    <cellStyle name="Comma 2 4 3 3 6" xfId="4092" xr:uid="{07354A74-AA6C-4C2C-BB1D-D6DA4EFEA7C8}"/>
    <cellStyle name="Comma 2 4 3 3 6 2" xfId="11772" xr:uid="{362E362E-67C4-425E-BD40-594549BA539C}"/>
    <cellStyle name="Comma 2 4 3 3 6 2 2" xfId="27132" xr:uid="{DDB151B3-0868-4481-9733-C86E1152FFE8}"/>
    <cellStyle name="Comma 2 4 3 3 6 3" xfId="19452" xr:uid="{30361711-BA4C-48DB-A2FB-DCDC4A8293F5}"/>
    <cellStyle name="Comma 2 4 3 3 7" xfId="7932" xr:uid="{CD882756-2FA1-44B7-9241-C27D52CE8B5C}"/>
    <cellStyle name="Comma 2 4 3 3 7 2" xfId="23292" xr:uid="{98C36D4A-6D77-4363-B1A0-D07A85250032}"/>
    <cellStyle name="Comma 2 4 3 3 8" xfId="15612" xr:uid="{265390C4-B064-4FD6-A0A6-384F817FC1FA}"/>
    <cellStyle name="Comma 2 4 3 4" xfId="372" xr:uid="{C9BD8BF0-CB9C-4A49-99DA-17A93ACBCDF5}"/>
    <cellStyle name="Comma 2 4 3 4 2" xfId="852" xr:uid="{86CD4471-DA65-441C-B2CF-1B2C14BA4F8E}"/>
    <cellStyle name="Comma 2 4 3 4 2 2" xfId="1812" xr:uid="{E1F4B7E1-ED15-460C-8C87-259694934156}"/>
    <cellStyle name="Comma 2 4 3 4 2 2 2" xfId="3732" xr:uid="{5E09ABFA-F92C-4308-86A8-621D0F668C02}"/>
    <cellStyle name="Comma 2 4 3 4 2 2 2 2" xfId="7572" xr:uid="{6F16D7DF-DF2C-466D-9806-8C30D7A4F9C6}"/>
    <cellStyle name="Comma 2 4 3 4 2 2 2 2 2" xfId="15252" xr:uid="{ED49E05D-BC95-4D64-B172-88855BEBC1A9}"/>
    <cellStyle name="Comma 2 4 3 4 2 2 2 2 2 2" xfId="30612" xr:uid="{10587A66-AC11-49EF-838B-950748C5374E}"/>
    <cellStyle name="Comma 2 4 3 4 2 2 2 2 3" xfId="22932" xr:uid="{7E287066-AA17-4167-BE8D-B03214DBE738}"/>
    <cellStyle name="Comma 2 4 3 4 2 2 2 3" xfId="11412" xr:uid="{99F073C2-5A18-4C01-83B4-D43A65BA995C}"/>
    <cellStyle name="Comma 2 4 3 4 2 2 2 3 2" xfId="26772" xr:uid="{3D73F23B-3910-4DDF-8F05-0B877B238EA9}"/>
    <cellStyle name="Comma 2 4 3 4 2 2 2 4" xfId="19092" xr:uid="{395981A5-6A3F-4325-ADE1-2235055B4859}"/>
    <cellStyle name="Comma 2 4 3 4 2 2 3" xfId="5652" xr:uid="{9E48F3C2-2C55-44ED-8894-8317B01AA76E}"/>
    <cellStyle name="Comma 2 4 3 4 2 2 3 2" xfId="13332" xr:uid="{94905FFD-F9CD-450E-9CD9-CEA239584364}"/>
    <cellStyle name="Comma 2 4 3 4 2 2 3 2 2" xfId="28692" xr:uid="{F38DE15A-D251-4B36-A5F8-1A56659691D3}"/>
    <cellStyle name="Comma 2 4 3 4 2 2 3 3" xfId="21012" xr:uid="{4D2C6CA0-572D-41CD-ABCF-CE033C32B859}"/>
    <cellStyle name="Comma 2 4 3 4 2 2 4" xfId="9492" xr:uid="{387F55E4-6B14-45BB-9617-701A1A5BA832}"/>
    <cellStyle name="Comma 2 4 3 4 2 2 4 2" xfId="24852" xr:uid="{57F1725E-5574-470A-B185-C0CDDFD132BF}"/>
    <cellStyle name="Comma 2 4 3 4 2 2 5" xfId="17172" xr:uid="{CF22A610-55DC-416B-8ABA-7F60C83CB493}"/>
    <cellStyle name="Comma 2 4 3 4 2 3" xfId="2772" xr:uid="{23006AEC-AF81-4525-94A7-79C9932E0E2D}"/>
    <cellStyle name="Comma 2 4 3 4 2 3 2" xfId="6612" xr:uid="{8534ACC1-4659-4C16-AC14-2FB4F5B3B6CB}"/>
    <cellStyle name="Comma 2 4 3 4 2 3 2 2" xfId="14292" xr:uid="{6E1DE95D-82C0-42D3-9D89-AA26E425223E}"/>
    <cellStyle name="Comma 2 4 3 4 2 3 2 2 2" xfId="29652" xr:uid="{EAE1A49D-110F-4414-AC35-28690419E07B}"/>
    <cellStyle name="Comma 2 4 3 4 2 3 2 3" xfId="21972" xr:uid="{371BE52E-2F5C-4CBE-AB89-2F52411F2A79}"/>
    <cellStyle name="Comma 2 4 3 4 2 3 3" xfId="10452" xr:uid="{8A469181-9F38-4F94-9427-0F86651844FE}"/>
    <cellStyle name="Comma 2 4 3 4 2 3 3 2" xfId="25812" xr:uid="{5C5A0527-A515-480E-982A-8A79FB7A4BC9}"/>
    <cellStyle name="Comma 2 4 3 4 2 3 4" xfId="18132" xr:uid="{2986D5AB-3B2C-4A7A-AB6B-00D12CDC38EF}"/>
    <cellStyle name="Comma 2 4 3 4 2 4" xfId="4692" xr:uid="{C2429F73-2790-4955-8413-8CD27817AF57}"/>
    <cellStyle name="Comma 2 4 3 4 2 4 2" xfId="12372" xr:uid="{2318B8DB-82F4-4A62-A266-1E855CE4FCF4}"/>
    <cellStyle name="Comma 2 4 3 4 2 4 2 2" xfId="27732" xr:uid="{D260FC92-ADD1-4550-A720-48902BEDC422}"/>
    <cellStyle name="Comma 2 4 3 4 2 4 3" xfId="20052" xr:uid="{370E2327-4A14-4344-88BA-C280DDAB1DA4}"/>
    <cellStyle name="Comma 2 4 3 4 2 5" xfId="8532" xr:uid="{9F16FE10-1A85-42D4-9535-3F2953B70155}"/>
    <cellStyle name="Comma 2 4 3 4 2 5 2" xfId="23892" xr:uid="{A384B12A-FDF9-4343-9176-C9FEA46141E9}"/>
    <cellStyle name="Comma 2 4 3 4 2 6" xfId="16212" xr:uid="{FB85818D-9757-4CFF-817D-FBBFCCE40175}"/>
    <cellStyle name="Comma 2 4 3 4 3" xfId="1332" xr:uid="{4E36B89F-55C7-4B28-A432-1938B5D1E422}"/>
    <cellStyle name="Comma 2 4 3 4 3 2" xfId="3252" xr:uid="{1C47EF50-BC03-4246-AA60-05404BBD148A}"/>
    <cellStyle name="Comma 2 4 3 4 3 2 2" xfId="7092" xr:uid="{AFA644E2-BAF2-4EAF-BA67-89FD68176359}"/>
    <cellStyle name="Comma 2 4 3 4 3 2 2 2" xfId="14772" xr:uid="{92543B05-B8D1-4CDC-ACA4-8FBD20C6454B}"/>
    <cellStyle name="Comma 2 4 3 4 3 2 2 2 2" xfId="30132" xr:uid="{8B99F974-F19E-455D-833D-00C213B9F196}"/>
    <cellStyle name="Comma 2 4 3 4 3 2 2 3" xfId="22452" xr:uid="{58E116B0-5FED-4660-B5A3-5769CF0FB45D}"/>
    <cellStyle name="Comma 2 4 3 4 3 2 3" xfId="10932" xr:uid="{25FB3234-FF6A-49D4-93A9-B9600B80D17C}"/>
    <cellStyle name="Comma 2 4 3 4 3 2 3 2" xfId="26292" xr:uid="{201F51CA-AA07-48CB-9078-73FA1FFBAFB6}"/>
    <cellStyle name="Comma 2 4 3 4 3 2 4" xfId="18612" xr:uid="{D6E999FB-851F-42E2-BC04-1D3B7C2EC34E}"/>
    <cellStyle name="Comma 2 4 3 4 3 3" xfId="5172" xr:uid="{71C8E41A-953D-4743-84D5-CACEB334F40F}"/>
    <cellStyle name="Comma 2 4 3 4 3 3 2" xfId="12852" xr:uid="{AD58FB1C-5C70-4DE8-970E-7B6714EA2089}"/>
    <cellStyle name="Comma 2 4 3 4 3 3 2 2" xfId="28212" xr:uid="{1755208E-861A-498C-8204-05069BE0E4F7}"/>
    <cellStyle name="Comma 2 4 3 4 3 3 3" xfId="20532" xr:uid="{0D2D6CA0-C6A5-46B6-968A-F4DCA11DCDA4}"/>
    <cellStyle name="Comma 2 4 3 4 3 4" xfId="9012" xr:uid="{7047770D-F5B4-4974-8619-7A7A3A94DAB5}"/>
    <cellStyle name="Comma 2 4 3 4 3 4 2" xfId="24372" xr:uid="{857C5C19-6E9E-4EC8-A0AE-588761748288}"/>
    <cellStyle name="Comma 2 4 3 4 3 5" xfId="16692" xr:uid="{E8C0AF14-7D3C-4236-9D30-10CC9CEDEEC1}"/>
    <cellStyle name="Comma 2 4 3 4 4" xfId="2292" xr:uid="{0704C1DC-872D-483E-9D17-C681760BF0B1}"/>
    <cellStyle name="Comma 2 4 3 4 4 2" xfId="6132" xr:uid="{3A0C7030-8D79-483F-B9DA-F90FF9696918}"/>
    <cellStyle name="Comma 2 4 3 4 4 2 2" xfId="13812" xr:uid="{5243C01C-FC33-4E59-BA08-D9C2AB800420}"/>
    <cellStyle name="Comma 2 4 3 4 4 2 2 2" xfId="29172" xr:uid="{BE945186-10C2-43AD-A6A9-F89155514304}"/>
    <cellStyle name="Comma 2 4 3 4 4 2 3" xfId="21492" xr:uid="{4B5E4A3C-4971-4584-8F93-36CD2320F054}"/>
    <cellStyle name="Comma 2 4 3 4 4 3" xfId="9972" xr:uid="{78C896FF-89D3-4529-8E5A-6EE6AF19CE67}"/>
    <cellStyle name="Comma 2 4 3 4 4 3 2" xfId="25332" xr:uid="{522E163D-1E77-4701-BA99-EFFEF4882452}"/>
    <cellStyle name="Comma 2 4 3 4 4 4" xfId="17652" xr:uid="{1DFFE5A7-D7AA-4858-875F-5B64E7CD72E3}"/>
    <cellStyle name="Comma 2 4 3 4 5" xfId="4212" xr:uid="{A4B31522-B825-4CDC-8EB3-4E07A71423EB}"/>
    <cellStyle name="Comma 2 4 3 4 5 2" xfId="11892" xr:uid="{26BABFFA-8363-465E-AE40-8835F69BC6C0}"/>
    <cellStyle name="Comma 2 4 3 4 5 2 2" xfId="27252" xr:uid="{5B603D98-3BCF-4B1D-B26E-F5E2A9943066}"/>
    <cellStyle name="Comma 2 4 3 4 5 3" xfId="19572" xr:uid="{0CD34834-9981-4D9E-9AFC-2CB7EA10DD4A}"/>
    <cellStyle name="Comma 2 4 3 4 6" xfId="8052" xr:uid="{2F11D8B1-F27E-4571-95B7-ACB07CAC88C8}"/>
    <cellStyle name="Comma 2 4 3 4 6 2" xfId="23412" xr:uid="{F32B81DE-78F0-459F-8705-D93E7C81D2E7}"/>
    <cellStyle name="Comma 2 4 3 4 7" xfId="15732" xr:uid="{BF18358D-A74D-45E4-BD27-23DD45847046}"/>
    <cellStyle name="Comma 2 4 3 5" xfId="612" xr:uid="{260EE71E-6341-4ED5-A2F8-1F099389063B}"/>
    <cellStyle name="Comma 2 4 3 5 2" xfId="1572" xr:uid="{C4E8C236-5CE4-4EC2-B716-6489A970A3B4}"/>
    <cellStyle name="Comma 2 4 3 5 2 2" xfId="3492" xr:uid="{8F08343A-DEF4-4F88-9640-F6284A77B4D9}"/>
    <cellStyle name="Comma 2 4 3 5 2 2 2" xfId="7332" xr:uid="{91FA4D52-91D3-4211-ABFE-72031453B2ED}"/>
    <cellStyle name="Comma 2 4 3 5 2 2 2 2" xfId="15012" xr:uid="{396E1F85-9BAA-48CD-8A59-09209D3B8219}"/>
    <cellStyle name="Comma 2 4 3 5 2 2 2 2 2" xfId="30372" xr:uid="{19B1BCA7-0140-4F06-9C0F-58FE339393BF}"/>
    <cellStyle name="Comma 2 4 3 5 2 2 2 3" xfId="22692" xr:uid="{3280324B-D979-4B84-BB24-72361EF69C7E}"/>
    <cellStyle name="Comma 2 4 3 5 2 2 3" xfId="11172" xr:uid="{62CFFDB4-F2E6-4D61-AB7F-F7A81F5BB7E4}"/>
    <cellStyle name="Comma 2 4 3 5 2 2 3 2" xfId="26532" xr:uid="{FFB6AFB9-5E49-4D7A-8263-B61ADBFE1463}"/>
    <cellStyle name="Comma 2 4 3 5 2 2 4" xfId="18852" xr:uid="{2794BCB9-B64D-4AF4-8A63-9F75F9D915A8}"/>
    <cellStyle name="Comma 2 4 3 5 2 3" xfId="5412" xr:uid="{DEA1E386-3559-421A-A173-77B819190C84}"/>
    <cellStyle name="Comma 2 4 3 5 2 3 2" xfId="13092" xr:uid="{FF9997CF-8052-4AED-A540-0DE60E34CE5C}"/>
    <cellStyle name="Comma 2 4 3 5 2 3 2 2" xfId="28452" xr:uid="{0E285FDA-EFE0-43C6-B8C9-C2B3CBF82C91}"/>
    <cellStyle name="Comma 2 4 3 5 2 3 3" xfId="20772" xr:uid="{B53E0611-CA70-48B0-8252-C282197D7587}"/>
    <cellStyle name="Comma 2 4 3 5 2 4" xfId="9252" xr:uid="{DEF4DA89-71BB-4FB4-8C49-C60D2755EBCF}"/>
    <cellStyle name="Comma 2 4 3 5 2 4 2" xfId="24612" xr:uid="{77D94527-6A55-429D-AC99-455A43EB5F86}"/>
    <cellStyle name="Comma 2 4 3 5 2 5" xfId="16932" xr:uid="{56C3EB5D-970A-4FCC-8B82-A5E465F60AEE}"/>
    <cellStyle name="Comma 2 4 3 5 3" xfId="2532" xr:uid="{0BBF7F4A-2A2B-46F6-99C3-DEDA5703EC60}"/>
    <cellStyle name="Comma 2 4 3 5 3 2" xfId="6372" xr:uid="{2414CC7D-09E6-4CB3-9C80-1C860687C7D5}"/>
    <cellStyle name="Comma 2 4 3 5 3 2 2" xfId="14052" xr:uid="{29214EF6-DDD1-424D-BC7C-44D52D6EE13C}"/>
    <cellStyle name="Comma 2 4 3 5 3 2 2 2" xfId="29412" xr:uid="{18311F9B-7EF0-4619-AE05-0F0DBC6CB287}"/>
    <cellStyle name="Comma 2 4 3 5 3 2 3" xfId="21732" xr:uid="{B16C7EB1-A1CC-4121-9942-AF0A019ADED5}"/>
    <cellStyle name="Comma 2 4 3 5 3 3" xfId="10212" xr:uid="{0E84432D-C24B-4362-9BB7-C7E55B10D732}"/>
    <cellStyle name="Comma 2 4 3 5 3 3 2" xfId="25572" xr:uid="{CEB49A3C-CC1D-4ACE-B625-C4DE162689C0}"/>
    <cellStyle name="Comma 2 4 3 5 3 4" xfId="17892" xr:uid="{20885097-9A10-4214-A1EF-81074CD4205A}"/>
    <cellStyle name="Comma 2 4 3 5 4" xfId="4452" xr:uid="{16E3DB54-FF4D-43E0-A8E5-F2D1C8901563}"/>
    <cellStyle name="Comma 2 4 3 5 4 2" xfId="12132" xr:uid="{2AC788AA-9ADF-4D05-8FD4-FC7BD92CDAB1}"/>
    <cellStyle name="Comma 2 4 3 5 4 2 2" xfId="27492" xr:uid="{C6F7E4C7-A317-45A5-B854-767CEDDADF9D}"/>
    <cellStyle name="Comma 2 4 3 5 4 3" xfId="19812" xr:uid="{297954F6-A2B3-434B-94E7-8ED654F51DCE}"/>
    <cellStyle name="Comma 2 4 3 5 5" xfId="8292" xr:uid="{BE056CD8-CD73-4819-B107-2FD3A4BBA923}"/>
    <cellStyle name="Comma 2 4 3 5 5 2" xfId="23652" xr:uid="{FA7511E4-9BE1-4785-BB0B-556C9FB3704C}"/>
    <cellStyle name="Comma 2 4 3 5 6" xfId="15972" xr:uid="{F78A000A-CB74-485E-987F-20DE31E3B074}"/>
    <cellStyle name="Comma 2 4 3 6" xfId="1092" xr:uid="{A214A5F7-BA4E-4C82-8E19-14A2D0D0CE40}"/>
    <cellStyle name="Comma 2 4 3 6 2" xfId="3012" xr:uid="{81E3E406-C44F-4D94-A577-9ED1C95CCF60}"/>
    <cellStyle name="Comma 2 4 3 6 2 2" xfId="6852" xr:uid="{7909A154-6AFD-4F1C-94E2-B0F9700DABB5}"/>
    <cellStyle name="Comma 2 4 3 6 2 2 2" xfId="14532" xr:uid="{98F26FF9-6E0C-4408-86C0-9268BF3E499F}"/>
    <cellStyle name="Comma 2 4 3 6 2 2 2 2" xfId="29892" xr:uid="{3292E6E3-4835-44EC-BC08-277E1396B3D3}"/>
    <cellStyle name="Comma 2 4 3 6 2 2 3" xfId="22212" xr:uid="{F3AB5AA2-CCB9-482A-A2C3-D073843FE9C8}"/>
    <cellStyle name="Comma 2 4 3 6 2 3" xfId="10692" xr:uid="{0A501E36-1D34-4735-A9B0-E6A84C4185EE}"/>
    <cellStyle name="Comma 2 4 3 6 2 3 2" xfId="26052" xr:uid="{3D0C3627-2316-4513-8F14-092A652C3E4F}"/>
    <cellStyle name="Comma 2 4 3 6 2 4" xfId="18372" xr:uid="{1034F010-BE96-4D6D-9F6A-EE53D8D52063}"/>
    <cellStyle name="Comma 2 4 3 6 3" xfId="4932" xr:uid="{CD82F9F1-D7E3-4990-B2B2-20918EEB8876}"/>
    <cellStyle name="Comma 2 4 3 6 3 2" xfId="12612" xr:uid="{EE2D00EC-B527-4E49-B586-FF375D4DACF0}"/>
    <cellStyle name="Comma 2 4 3 6 3 2 2" xfId="27972" xr:uid="{A78B1777-4B80-4833-BCC9-7E46749A7784}"/>
    <cellStyle name="Comma 2 4 3 6 3 3" xfId="20292" xr:uid="{F415C3E2-8089-42C4-AE37-7AD9F0911775}"/>
    <cellStyle name="Comma 2 4 3 6 4" xfId="8772" xr:uid="{824AEA11-946A-420D-BC6D-F0919B579983}"/>
    <cellStyle name="Comma 2 4 3 6 4 2" xfId="24132" xr:uid="{D8570400-1129-4ABE-BD16-8A896C9668C5}"/>
    <cellStyle name="Comma 2 4 3 6 5" xfId="16452" xr:uid="{3022B96C-E4F5-4FBF-A0A1-DAE1769F037B}"/>
    <cellStyle name="Comma 2 4 3 7" xfId="2052" xr:uid="{ADEBC6E6-0D69-4F86-BEDD-15620A99DE0D}"/>
    <cellStyle name="Comma 2 4 3 7 2" xfId="5892" xr:uid="{E5CA9100-2687-4344-A3C3-AB9D3B9D62BE}"/>
    <cellStyle name="Comma 2 4 3 7 2 2" xfId="13572" xr:uid="{AD25728E-66D4-4EAD-A320-0DEF9EA7BDBB}"/>
    <cellStyle name="Comma 2 4 3 7 2 2 2" xfId="28932" xr:uid="{EAC8EF93-FE80-4A7F-A6DD-91B6CC5EBF0F}"/>
    <cellStyle name="Comma 2 4 3 7 2 3" xfId="21252" xr:uid="{7A8E8370-9C48-47B4-BBFA-2665C22E7F2F}"/>
    <cellStyle name="Comma 2 4 3 7 3" xfId="9732" xr:uid="{663237A1-22AD-4D2C-9569-BDB2D14CA5D2}"/>
    <cellStyle name="Comma 2 4 3 7 3 2" xfId="25092" xr:uid="{AD367BA7-795E-4048-9529-2BE0E7F8EDCC}"/>
    <cellStyle name="Comma 2 4 3 7 4" xfId="17412" xr:uid="{172FF06D-B86A-4141-9494-E9F3A27C649C}"/>
    <cellStyle name="Comma 2 4 3 8" xfId="3972" xr:uid="{BFF9CD9A-5EE2-4E9F-AEE4-E1C16B55DC32}"/>
    <cellStyle name="Comma 2 4 3 8 2" xfId="11652" xr:uid="{1EA3FF29-5E1A-440C-91D7-0DA1814B18F2}"/>
    <cellStyle name="Comma 2 4 3 8 2 2" xfId="27012" xr:uid="{89F9485E-B367-4FFD-A103-7CA5B665B177}"/>
    <cellStyle name="Comma 2 4 3 8 3" xfId="19332" xr:uid="{282E4EAC-F280-46E4-B00E-A98B3F49F121}"/>
    <cellStyle name="Comma 2 4 3 9" xfId="7812" xr:uid="{8A55B860-3A91-4257-81D4-B12C24295EC9}"/>
    <cellStyle name="Comma 2 4 3 9 2" xfId="23172" xr:uid="{DCFCFF58-0EE4-43DC-A7AF-A060C40BF43D}"/>
    <cellStyle name="Comma 2 4 4" xfId="162" xr:uid="{32548D30-8CE3-4CC8-869C-77AC105BAF9E}"/>
    <cellStyle name="Comma 2 4 4 2" xfId="282" xr:uid="{78DC1AE4-271D-4DB2-A56B-89D979F083C7}"/>
    <cellStyle name="Comma 2 4 4 2 2" xfId="522" xr:uid="{89E2F8C3-503A-48F2-9EBF-BC37F7A20C76}"/>
    <cellStyle name="Comma 2 4 4 2 2 2" xfId="1002" xr:uid="{596227B6-040C-4A3C-BD41-2083581518AB}"/>
    <cellStyle name="Comma 2 4 4 2 2 2 2" xfId="1962" xr:uid="{46186C96-6A19-4CD3-9B91-1BCA2465AE83}"/>
    <cellStyle name="Comma 2 4 4 2 2 2 2 2" xfId="3882" xr:uid="{F6BB4874-37ED-4B12-9D5C-FE8CCD41C784}"/>
    <cellStyle name="Comma 2 4 4 2 2 2 2 2 2" xfId="7722" xr:uid="{CE060650-4BB7-490C-96AC-BAC825A590C9}"/>
    <cellStyle name="Comma 2 4 4 2 2 2 2 2 2 2" xfId="15402" xr:uid="{D7DDB51E-EC0F-496A-AE20-3A9B7F2896B7}"/>
    <cellStyle name="Comma 2 4 4 2 2 2 2 2 2 2 2" xfId="30762" xr:uid="{9CCC7C72-1371-4309-B1C5-3392D7E43CE6}"/>
    <cellStyle name="Comma 2 4 4 2 2 2 2 2 2 3" xfId="23082" xr:uid="{011337ED-FDE9-49A6-99B8-9529705F4AE7}"/>
    <cellStyle name="Comma 2 4 4 2 2 2 2 2 3" xfId="11562" xr:uid="{DD51EA1E-1ED2-4DB3-910E-6A0268F32A32}"/>
    <cellStyle name="Comma 2 4 4 2 2 2 2 2 3 2" xfId="26922" xr:uid="{A051C46B-CA85-4EFA-A45C-BB10D91EFB52}"/>
    <cellStyle name="Comma 2 4 4 2 2 2 2 2 4" xfId="19242" xr:uid="{A23FC189-64FD-4FC5-93BA-90EF8412A227}"/>
    <cellStyle name="Comma 2 4 4 2 2 2 2 3" xfId="5802" xr:uid="{E3013F4C-B0F3-407E-9346-77A870B9F0B6}"/>
    <cellStyle name="Comma 2 4 4 2 2 2 2 3 2" xfId="13482" xr:uid="{8B9481FB-52A4-4820-97BD-6F2EFF245459}"/>
    <cellStyle name="Comma 2 4 4 2 2 2 2 3 2 2" xfId="28842" xr:uid="{06B95CBD-AC45-4C7F-9895-80903821AC34}"/>
    <cellStyle name="Comma 2 4 4 2 2 2 2 3 3" xfId="21162" xr:uid="{96C963FE-123E-4F45-B2D0-1C9B21D84C40}"/>
    <cellStyle name="Comma 2 4 4 2 2 2 2 4" xfId="9642" xr:uid="{755442D9-7AA1-4EDC-914E-47F609E358CE}"/>
    <cellStyle name="Comma 2 4 4 2 2 2 2 4 2" xfId="25002" xr:uid="{EEC717EA-72FF-421C-93C9-CB57390663DD}"/>
    <cellStyle name="Comma 2 4 4 2 2 2 2 5" xfId="17322" xr:uid="{CA33A1B3-2542-4ADD-9799-1D683820D7A6}"/>
    <cellStyle name="Comma 2 4 4 2 2 2 3" xfId="2922" xr:uid="{B5B752AF-3FC6-47B6-B951-FB5D4FFFD24D}"/>
    <cellStyle name="Comma 2 4 4 2 2 2 3 2" xfId="6762" xr:uid="{DF224A65-6F0B-446A-BBB7-DDB34BFCFF80}"/>
    <cellStyle name="Comma 2 4 4 2 2 2 3 2 2" xfId="14442" xr:uid="{45E0D5B0-66BC-4880-A7F4-15ED95A9BBBA}"/>
    <cellStyle name="Comma 2 4 4 2 2 2 3 2 2 2" xfId="29802" xr:uid="{F74F8F9B-D749-497A-BCAF-898F0D18C9FA}"/>
    <cellStyle name="Comma 2 4 4 2 2 2 3 2 3" xfId="22122" xr:uid="{DCA98908-B519-44D6-B4BB-1B1728E17027}"/>
    <cellStyle name="Comma 2 4 4 2 2 2 3 3" xfId="10602" xr:uid="{4BE1FBCD-BEB7-4F73-A890-604C0215C708}"/>
    <cellStyle name="Comma 2 4 4 2 2 2 3 3 2" xfId="25962" xr:uid="{2D789CC7-E59F-4FCF-8A4A-1B74C37E9871}"/>
    <cellStyle name="Comma 2 4 4 2 2 2 3 4" xfId="18282" xr:uid="{A8580E46-C310-4C08-AB7D-1ECADFEE36A0}"/>
    <cellStyle name="Comma 2 4 4 2 2 2 4" xfId="4842" xr:uid="{9A5FADF6-0D68-4582-8675-508E9E683FF7}"/>
    <cellStyle name="Comma 2 4 4 2 2 2 4 2" xfId="12522" xr:uid="{6081B9BF-CF10-41C0-B0C4-5C5CA0365FA4}"/>
    <cellStyle name="Comma 2 4 4 2 2 2 4 2 2" xfId="27882" xr:uid="{34B82093-AD37-4782-984F-0630767A92E3}"/>
    <cellStyle name="Comma 2 4 4 2 2 2 4 3" xfId="20202" xr:uid="{5C18E511-ACAA-4780-8273-3C33531FAA46}"/>
    <cellStyle name="Comma 2 4 4 2 2 2 5" xfId="8682" xr:uid="{533AA32C-B583-4A12-999C-2C936070541A}"/>
    <cellStyle name="Comma 2 4 4 2 2 2 5 2" xfId="24042" xr:uid="{3FDEAE80-DC17-4DD3-9273-9E0CBD5287B3}"/>
    <cellStyle name="Comma 2 4 4 2 2 2 6" xfId="16362" xr:uid="{402E7ED6-44C0-49E3-8B78-477A25EBFD05}"/>
    <cellStyle name="Comma 2 4 4 2 2 3" xfId="1482" xr:uid="{46C168C3-9E8F-400F-A0B4-FCF59D43A99A}"/>
    <cellStyle name="Comma 2 4 4 2 2 3 2" xfId="3402" xr:uid="{76867EA9-605A-4C91-A8B3-C6C0E6DE6D7F}"/>
    <cellStyle name="Comma 2 4 4 2 2 3 2 2" xfId="7242" xr:uid="{6AF3ADA5-C5F5-41CA-AA82-19343DF4111A}"/>
    <cellStyle name="Comma 2 4 4 2 2 3 2 2 2" xfId="14922" xr:uid="{53272D47-D537-4A98-A358-4427DB629804}"/>
    <cellStyle name="Comma 2 4 4 2 2 3 2 2 2 2" xfId="30282" xr:uid="{7F637E00-6E74-4A71-B5FD-420653EEEC5B}"/>
    <cellStyle name="Comma 2 4 4 2 2 3 2 2 3" xfId="22602" xr:uid="{D828535E-8F44-4D1A-AC7D-D6DE335A79D0}"/>
    <cellStyle name="Comma 2 4 4 2 2 3 2 3" xfId="11082" xr:uid="{7357FE64-A0D5-46A3-BD85-3886DA7B44CD}"/>
    <cellStyle name="Comma 2 4 4 2 2 3 2 3 2" xfId="26442" xr:uid="{9A3DC6A2-FDB2-4E82-8BA7-EDF258EBD3D2}"/>
    <cellStyle name="Comma 2 4 4 2 2 3 2 4" xfId="18762" xr:uid="{EF031C42-B281-4739-9A65-0D1501A1E745}"/>
    <cellStyle name="Comma 2 4 4 2 2 3 3" xfId="5322" xr:uid="{001CA3D0-FD56-42A5-8213-2BF7AD19D845}"/>
    <cellStyle name="Comma 2 4 4 2 2 3 3 2" xfId="13002" xr:uid="{753922C1-7323-4EC4-902C-26A621FFDFD0}"/>
    <cellStyle name="Comma 2 4 4 2 2 3 3 2 2" xfId="28362" xr:uid="{773EC125-1289-4907-9E32-6E801B6DB3E3}"/>
    <cellStyle name="Comma 2 4 4 2 2 3 3 3" xfId="20682" xr:uid="{714DE0DD-8E65-482E-B6C2-0B0D679904C2}"/>
    <cellStyle name="Comma 2 4 4 2 2 3 4" xfId="9162" xr:uid="{C75870B3-9966-430D-82A7-52CD48E90B2C}"/>
    <cellStyle name="Comma 2 4 4 2 2 3 4 2" xfId="24522" xr:uid="{018BFF56-0D85-406C-8544-070EDD88D5D5}"/>
    <cellStyle name="Comma 2 4 4 2 2 3 5" xfId="16842" xr:uid="{FC63B80A-5071-4A23-B2BA-3E48E87817F9}"/>
    <cellStyle name="Comma 2 4 4 2 2 4" xfId="2442" xr:uid="{7D956FA9-B9E5-4C2A-B5E4-329F03E92A90}"/>
    <cellStyle name="Comma 2 4 4 2 2 4 2" xfId="6282" xr:uid="{4FEE1D7C-0458-46EB-A20A-287CCFBA959D}"/>
    <cellStyle name="Comma 2 4 4 2 2 4 2 2" xfId="13962" xr:uid="{50014134-4CB7-4FEA-901A-0E6F9F607E9A}"/>
    <cellStyle name="Comma 2 4 4 2 2 4 2 2 2" xfId="29322" xr:uid="{DC408686-12CC-4814-8BE9-51BDFABE4583}"/>
    <cellStyle name="Comma 2 4 4 2 2 4 2 3" xfId="21642" xr:uid="{FFE8873A-F3C7-44DB-A080-B7342430A0D5}"/>
    <cellStyle name="Comma 2 4 4 2 2 4 3" xfId="10122" xr:uid="{60F897D8-2F98-43C1-9DB3-A5E7F307C4E5}"/>
    <cellStyle name="Comma 2 4 4 2 2 4 3 2" xfId="25482" xr:uid="{4F12B448-AE34-43B5-B392-2018DF81047C}"/>
    <cellStyle name="Comma 2 4 4 2 2 4 4" xfId="17802" xr:uid="{8971D2F9-FE62-4BE5-AF6F-0769AB069A2A}"/>
    <cellStyle name="Comma 2 4 4 2 2 5" xfId="4362" xr:uid="{00EB11B8-76A1-4799-97AB-B25A0E3A6B3A}"/>
    <cellStyle name="Comma 2 4 4 2 2 5 2" xfId="12042" xr:uid="{27FCD17A-201E-4CC7-B243-FCFCC2F454A4}"/>
    <cellStyle name="Comma 2 4 4 2 2 5 2 2" xfId="27402" xr:uid="{87E45139-7369-462D-B656-B9F72EC89ED3}"/>
    <cellStyle name="Comma 2 4 4 2 2 5 3" xfId="19722" xr:uid="{A4268896-3581-4B7F-8C69-ABD47B8E2861}"/>
    <cellStyle name="Comma 2 4 4 2 2 6" xfId="8202" xr:uid="{B365DFEF-9B4B-40AE-A6B6-6A0FB477686E}"/>
    <cellStyle name="Comma 2 4 4 2 2 6 2" xfId="23562" xr:uid="{CF97FA2C-79D2-4414-B115-9F04B679CCF8}"/>
    <cellStyle name="Comma 2 4 4 2 2 7" xfId="15882" xr:uid="{6B27B792-2755-484B-939F-6CC40BDADD33}"/>
    <cellStyle name="Comma 2 4 4 2 3" xfId="762" xr:uid="{7B8CBF2A-683F-49F2-A523-4722AED2AE76}"/>
    <cellStyle name="Comma 2 4 4 2 3 2" xfId="1722" xr:uid="{0A75166A-E2B9-4F46-B780-215D2A1F28CB}"/>
    <cellStyle name="Comma 2 4 4 2 3 2 2" xfId="3642" xr:uid="{F25B502B-21C0-4E44-8FA2-7832059C35DC}"/>
    <cellStyle name="Comma 2 4 4 2 3 2 2 2" xfId="7482" xr:uid="{71BD70CC-EF2C-49D7-85E8-E43190DA9C41}"/>
    <cellStyle name="Comma 2 4 4 2 3 2 2 2 2" xfId="15162" xr:uid="{44B5FD9F-C33A-400B-97E9-622F5754AD26}"/>
    <cellStyle name="Comma 2 4 4 2 3 2 2 2 2 2" xfId="30522" xr:uid="{BE278FB1-E475-4DFD-A137-F8FB8BB04F0D}"/>
    <cellStyle name="Comma 2 4 4 2 3 2 2 2 3" xfId="22842" xr:uid="{8078DAF7-58B6-494C-AC93-D645869FECE0}"/>
    <cellStyle name="Comma 2 4 4 2 3 2 2 3" xfId="11322" xr:uid="{74C51801-427E-477B-B0BF-60E9DB5E74C8}"/>
    <cellStyle name="Comma 2 4 4 2 3 2 2 3 2" xfId="26682" xr:uid="{456C4DE8-02A8-4262-B3CD-3912993C7572}"/>
    <cellStyle name="Comma 2 4 4 2 3 2 2 4" xfId="19002" xr:uid="{D6C9425F-11BA-47A8-A019-EF8D418DD323}"/>
    <cellStyle name="Comma 2 4 4 2 3 2 3" xfId="5562" xr:uid="{A8C3B418-50F2-4446-A562-4F0AB88CC568}"/>
    <cellStyle name="Comma 2 4 4 2 3 2 3 2" xfId="13242" xr:uid="{96405E0E-901C-41B5-9549-39F6C946ABC7}"/>
    <cellStyle name="Comma 2 4 4 2 3 2 3 2 2" xfId="28602" xr:uid="{C5E5DB01-17ED-45F4-B6B4-69DD2971F9B0}"/>
    <cellStyle name="Comma 2 4 4 2 3 2 3 3" xfId="20922" xr:uid="{209CF6FA-A94E-450D-AF1C-2F5A2E2F3EE4}"/>
    <cellStyle name="Comma 2 4 4 2 3 2 4" xfId="9402" xr:uid="{5839F1B4-792D-43FB-9E99-8411E7C22C12}"/>
    <cellStyle name="Comma 2 4 4 2 3 2 4 2" xfId="24762" xr:uid="{341F562C-8D5B-463A-9B09-94A510FD51B7}"/>
    <cellStyle name="Comma 2 4 4 2 3 2 5" xfId="17082" xr:uid="{033CDDDC-666D-4541-8A1B-F2CDE5B47C56}"/>
    <cellStyle name="Comma 2 4 4 2 3 3" xfId="2682" xr:uid="{3637FBC4-8B7E-4F77-A74B-65DD2B13555F}"/>
    <cellStyle name="Comma 2 4 4 2 3 3 2" xfId="6522" xr:uid="{F58CBC22-7F08-45E6-9FD4-D9D58F5FB576}"/>
    <cellStyle name="Comma 2 4 4 2 3 3 2 2" xfId="14202" xr:uid="{D081C308-F800-49D7-8031-0553A005DD52}"/>
    <cellStyle name="Comma 2 4 4 2 3 3 2 2 2" xfId="29562" xr:uid="{472942C5-FC6E-4A9F-9E53-939271CA8232}"/>
    <cellStyle name="Comma 2 4 4 2 3 3 2 3" xfId="21882" xr:uid="{F4467286-B586-41D2-8105-6DBF3B729726}"/>
    <cellStyle name="Comma 2 4 4 2 3 3 3" xfId="10362" xr:uid="{05C597D2-AC94-403D-84DA-9638AC92F9CE}"/>
    <cellStyle name="Comma 2 4 4 2 3 3 3 2" xfId="25722" xr:uid="{C1848329-4380-4D89-9CF8-60F29F7A3A61}"/>
    <cellStyle name="Comma 2 4 4 2 3 3 4" xfId="18042" xr:uid="{A18C6E97-6022-4700-A168-797F82A2C26C}"/>
    <cellStyle name="Comma 2 4 4 2 3 4" xfId="4602" xr:uid="{C8FCA525-9350-4E15-8704-081D3B5B96A4}"/>
    <cellStyle name="Comma 2 4 4 2 3 4 2" xfId="12282" xr:uid="{06D9F066-C404-46E1-8017-8BB17FCAE13A}"/>
    <cellStyle name="Comma 2 4 4 2 3 4 2 2" xfId="27642" xr:uid="{50791A1B-58A8-4262-BF5E-19F0572C6156}"/>
    <cellStyle name="Comma 2 4 4 2 3 4 3" xfId="19962" xr:uid="{05D146A8-122C-4C68-B8FB-4931E9791ECA}"/>
    <cellStyle name="Comma 2 4 4 2 3 5" xfId="8442" xr:uid="{35D64842-173F-42D5-9C42-872EF14DECB6}"/>
    <cellStyle name="Comma 2 4 4 2 3 5 2" xfId="23802" xr:uid="{52624644-F775-4EF9-BFCB-8A2C7FA6A65D}"/>
    <cellStyle name="Comma 2 4 4 2 3 6" xfId="16122" xr:uid="{56210D3A-91FD-4923-8E4A-B283BC44CB0A}"/>
    <cellStyle name="Comma 2 4 4 2 4" xfId="1242" xr:uid="{1BD474CB-95F6-4BFE-A383-6459B0F3EA3C}"/>
    <cellStyle name="Comma 2 4 4 2 4 2" xfId="3162" xr:uid="{6BE11967-4D21-4145-B0B9-6BC9CFF498FC}"/>
    <cellStyle name="Comma 2 4 4 2 4 2 2" xfId="7002" xr:uid="{8CE3B18D-0A90-4659-9D05-CFC544C72C3C}"/>
    <cellStyle name="Comma 2 4 4 2 4 2 2 2" xfId="14682" xr:uid="{E093D88A-6939-40E0-9E4D-4616095F3003}"/>
    <cellStyle name="Comma 2 4 4 2 4 2 2 2 2" xfId="30042" xr:uid="{2BEED14C-06A3-4D21-9A08-080B78BD6E3D}"/>
    <cellStyle name="Comma 2 4 4 2 4 2 2 3" xfId="22362" xr:uid="{C52AAE2B-15F3-4455-91DC-7C027CE00769}"/>
    <cellStyle name="Comma 2 4 4 2 4 2 3" xfId="10842" xr:uid="{B02C7B68-735D-4B29-A868-00F859A227A0}"/>
    <cellStyle name="Comma 2 4 4 2 4 2 3 2" xfId="26202" xr:uid="{BFBAA004-EF8D-4B08-98D6-9CBBBAD0FDB3}"/>
    <cellStyle name="Comma 2 4 4 2 4 2 4" xfId="18522" xr:uid="{BBC7F2F8-384C-4F10-B873-09E9A1E6DB19}"/>
    <cellStyle name="Comma 2 4 4 2 4 3" xfId="5082" xr:uid="{9CD1B8DC-1A41-4048-A37E-F915C792FFF5}"/>
    <cellStyle name="Comma 2 4 4 2 4 3 2" xfId="12762" xr:uid="{967AFDC9-CC56-4425-8163-3A4264FBDDEF}"/>
    <cellStyle name="Comma 2 4 4 2 4 3 2 2" xfId="28122" xr:uid="{B9453AA8-D734-41F4-8F1C-7D3E8D468F90}"/>
    <cellStyle name="Comma 2 4 4 2 4 3 3" xfId="20442" xr:uid="{174B1D77-28EF-4C55-83AA-D4FAAB3C4C75}"/>
    <cellStyle name="Comma 2 4 4 2 4 4" xfId="8922" xr:uid="{BB74A772-FDAF-4C8E-8D39-8E3C071D8F63}"/>
    <cellStyle name="Comma 2 4 4 2 4 4 2" xfId="24282" xr:uid="{93EBAE3D-B010-4752-9D28-F13EBEDACC5B}"/>
    <cellStyle name="Comma 2 4 4 2 4 5" xfId="16602" xr:uid="{B14C0440-213D-49CA-9A8B-B2FE363441C6}"/>
    <cellStyle name="Comma 2 4 4 2 5" xfId="2202" xr:uid="{CA885224-FF00-4619-ABDD-129DA16A39BD}"/>
    <cellStyle name="Comma 2 4 4 2 5 2" xfId="6042" xr:uid="{9C9C5D7A-10B9-4A8B-B79F-0DB36315C428}"/>
    <cellStyle name="Comma 2 4 4 2 5 2 2" xfId="13722" xr:uid="{55B91480-895D-46C6-86DE-126A91EE9F38}"/>
    <cellStyle name="Comma 2 4 4 2 5 2 2 2" xfId="29082" xr:uid="{D514FC7F-3807-462A-B1F2-EBDCA5CBF90E}"/>
    <cellStyle name="Comma 2 4 4 2 5 2 3" xfId="21402" xr:uid="{9A0C56A0-1618-4D38-906B-BC51EB25D9CF}"/>
    <cellStyle name="Comma 2 4 4 2 5 3" xfId="9882" xr:uid="{38B86180-45FC-46EC-8F6E-59DC93F22299}"/>
    <cellStyle name="Comma 2 4 4 2 5 3 2" xfId="25242" xr:uid="{F4F2C2A8-581D-49E7-8F52-FFE36E053E24}"/>
    <cellStyle name="Comma 2 4 4 2 5 4" xfId="17562" xr:uid="{FAF66F0F-E755-479B-BB5C-583CBC153820}"/>
    <cellStyle name="Comma 2 4 4 2 6" xfId="4122" xr:uid="{E41DF6D0-DCEA-400D-A0C5-0227041F5B77}"/>
    <cellStyle name="Comma 2 4 4 2 6 2" xfId="11802" xr:uid="{86802E6B-96DD-4A61-8188-9C2582E8A19E}"/>
    <cellStyle name="Comma 2 4 4 2 6 2 2" xfId="27162" xr:uid="{1824270F-553C-47F9-9FF4-6905BC91492C}"/>
    <cellStyle name="Comma 2 4 4 2 6 3" xfId="19482" xr:uid="{020A013B-ECE4-4438-AF01-1C1D7A16C7D6}"/>
    <cellStyle name="Comma 2 4 4 2 7" xfId="7962" xr:uid="{6833C152-A1AB-45A5-BF10-1D846B3E2913}"/>
    <cellStyle name="Comma 2 4 4 2 7 2" xfId="23322" xr:uid="{271B72E0-2DCA-4CB2-B565-BBD78236B164}"/>
    <cellStyle name="Comma 2 4 4 2 8" xfId="15642" xr:uid="{73539A5E-B021-489B-9726-C4ED3E873968}"/>
    <cellStyle name="Comma 2 4 4 3" xfId="402" xr:uid="{5A09A5DF-B1D1-4CDA-A01E-7BC6B468EE52}"/>
    <cellStyle name="Comma 2 4 4 3 2" xfId="882" xr:uid="{28366BC9-9077-4150-B015-00A28C9E40A2}"/>
    <cellStyle name="Comma 2 4 4 3 2 2" xfId="1842" xr:uid="{036424FA-329A-48B9-BC2D-A71DD0DD093B}"/>
    <cellStyle name="Comma 2 4 4 3 2 2 2" xfId="3762" xr:uid="{84DCA3F7-025B-4A0E-9C5C-0309E59D6B5F}"/>
    <cellStyle name="Comma 2 4 4 3 2 2 2 2" xfId="7602" xr:uid="{B6E6653D-6CD9-4C48-AB3F-FF0911C504F1}"/>
    <cellStyle name="Comma 2 4 4 3 2 2 2 2 2" xfId="15282" xr:uid="{A4175184-6B9F-4182-B752-805EB2C8F083}"/>
    <cellStyle name="Comma 2 4 4 3 2 2 2 2 2 2" xfId="30642" xr:uid="{BEE917A0-AAC6-481C-A21C-71FCC27819E5}"/>
    <cellStyle name="Comma 2 4 4 3 2 2 2 2 3" xfId="22962" xr:uid="{4F548564-C749-4EDA-8618-2FA247201481}"/>
    <cellStyle name="Comma 2 4 4 3 2 2 2 3" xfId="11442" xr:uid="{4C438D24-B7E7-4C87-9FF5-BC3D32C82959}"/>
    <cellStyle name="Comma 2 4 4 3 2 2 2 3 2" xfId="26802" xr:uid="{1A530ECF-B306-4069-A5FE-7BF78E55FF6A}"/>
    <cellStyle name="Comma 2 4 4 3 2 2 2 4" xfId="19122" xr:uid="{9B1D8013-77C4-4E1A-B6F0-FD09EEA28C50}"/>
    <cellStyle name="Comma 2 4 4 3 2 2 3" xfId="5682" xr:uid="{8405771F-B5DA-49E8-8BC9-F702A4BBFBA8}"/>
    <cellStyle name="Comma 2 4 4 3 2 2 3 2" xfId="13362" xr:uid="{E0D9104C-4F2F-4C2F-8430-7CCB4936DAC8}"/>
    <cellStyle name="Comma 2 4 4 3 2 2 3 2 2" xfId="28722" xr:uid="{BA63E2F7-FE35-4FE4-8EA6-83BC3CA610F1}"/>
    <cellStyle name="Comma 2 4 4 3 2 2 3 3" xfId="21042" xr:uid="{B3A7078F-13D2-4098-A6B7-AEAD1057497D}"/>
    <cellStyle name="Comma 2 4 4 3 2 2 4" xfId="9522" xr:uid="{43E0DEC2-536B-4E82-9314-A47523D878C6}"/>
    <cellStyle name="Comma 2 4 4 3 2 2 4 2" xfId="24882" xr:uid="{5115B430-4680-4B1A-94CE-EA96C0C9F66D}"/>
    <cellStyle name="Comma 2 4 4 3 2 2 5" xfId="17202" xr:uid="{F49F6379-7234-493A-800F-4A2E611F0EA3}"/>
    <cellStyle name="Comma 2 4 4 3 2 3" xfId="2802" xr:uid="{8B890527-825E-4452-8452-A9F78E4EABF9}"/>
    <cellStyle name="Comma 2 4 4 3 2 3 2" xfId="6642" xr:uid="{88629731-3F7D-47E4-A95D-EC0822B0800A}"/>
    <cellStyle name="Comma 2 4 4 3 2 3 2 2" xfId="14322" xr:uid="{8F1BA059-4BE9-492B-80AC-4A3F6DE8A7E9}"/>
    <cellStyle name="Comma 2 4 4 3 2 3 2 2 2" xfId="29682" xr:uid="{C42A4745-A879-4D86-984E-EF1D85A89F47}"/>
    <cellStyle name="Comma 2 4 4 3 2 3 2 3" xfId="22002" xr:uid="{A9A59F23-D164-4211-A1CC-F8F60C08DD1F}"/>
    <cellStyle name="Comma 2 4 4 3 2 3 3" xfId="10482" xr:uid="{53217CE5-9E42-47FF-9F32-D2AB467F0E01}"/>
    <cellStyle name="Comma 2 4 4 3 2 3 3 2" xfId="25842" xr:uid="{B2D98F30-24A8-4855-B61B-71D289D32F1C}"/>
    <cellStyle name="Comma 2 4 4 3 2 3 4" xfId="18162" xr:uid="{84F5F2DB-66E1-411D-AD34-D4D0401B0615}"/>
    <cellStyle name="Comma 2 4 4 3 2 4" xfId="4722" xr:uid="{3A623314-83D2-472A-BFA9-F163D166D38B}"/>
    <cellStyle name="Comma 2 4 4 3 2 4 2" xfId="12402" xr:uid="{55413B73-C633-404E-8331-7530B5CC8C70}"/>
    <cellStyle name="Comma 2 4 4 3 2 4 2 2" xfId="27762" xr:uid="{61C6D53C-D8CC-4650-BB98-47D49074C421}"/>
    <cellStyle name="Comma 2 4 4 3 2 4 3" xfId="20082" xr:uid="{1C65CF73-7F83-4C9A-A303-E5E17A2195B9}"/>
    <cellStyle name="Comma 2 4 4 3 2 5" xfId="8562" xr:uid="{6BA26C87-EEAC-4249-A912-AF749F1A82DA}"/>
    <cellStyle name="Comma 2 4 4 3 2 5 2" xfId="23922" xr:uid="{2F016067-197E-4A24-923A-6238F0ACF45E}"/>
    <cellStyle name="Comma 2 4 4 3 2 6" xfId="16242" xr:uid="{D8DDFA9A-1FA9-4BF9-BCE6-89D9C1C9CADA}"/>
    <cellStyle name="Comma 2 4 4 3 3" xfId="1362" xr:uid="{EA8643AA-DA54-45E4-B507-414166CFB622}"/>
    <cellStyle name="Comma 2 4 4 3 3 2" xfId="3282" xr:uid="{DD135BC3-1289-42CE-B9F1-9BC0E29D5500}"/>
    <cellStyle name="Comma 2 4 4 3 3 2 2" xfId="7122" xr:uid="{0B20264E-EB5F-42BA-A235-12C60D4119AD}"/>
    <cellStyle name="Comma 2 4 4 3 3 2 2 2" xfId="14802" xr:uid="{EA7FE3F7-F5B9-4322-8ABA-8C6B30816DD9}"/>
    <cellStyle name="Comma 2 4 4 3 3 2 2 2 2" xfId="30162" xr:uid="{532EBB6F-983A-49C9-86AE-5C5C895AEAB6}"/>
    <cellStyle name="Comma 2 4 4 3 3 2 2 3" xfId="22482" xr:uid="{563EB8B1-160F-4289-B3B8-2C7BE3CFDE58}"/>
    <cellStyle name="Comma 2 4 4 3 3 2 3" xfId="10962" xr:uid="{4CBC8D58-E122-4B82-893A-C3C3049BF60D}"/>
    <cellStyle name="Comma 2 4 4 3 3 2 3 2" xfId="26322" xr:uid="{B4708165-16E7-4950-A130-06C0CD47484B}"/>
    <cellStyle name="Comma 2 4 4 3 3 2 4" xfId="18642" xr:uid="{14673412-333B-4C2B-9B41-E3D69E116F84}"/>
    <cellStyle name="Comma 2 4 4 3 3 3" xfId="5202" xr:uid="{DA4AB750-039C-45A0-9181-3F20F5652B1B}"/>
    <cellStyle name="Comma 2 4 4 3 3 3 2" xfId="12882" xr:uid="{2246232F-7ECB-4A34-B533-1EAB7CC33D45}"/>
    <cellStyle name="Comma 2 4 4 3 3 3 2 2" xfId="28242" xr:uid="{CDDEA4BD-02F4-4872-AF56-36DDE343E87F}"/>
    <cellStyle name="Comma 2 4 4 3 3 3 3" xfId="20562" xr:uid="{79678CE3-284A-41A8-A42D-5A9B016CC769}"/>
    <cellStyle name="Comma 2 4 4 3 3 4" xfId="9042" xr:uid="{26A9C9AF-8BD3-4374-939F-3823D6B7E4BD}"/>
    <cellStyle name="Comma 2 4 4 3 3 4 2" xfId="24402" xr:uid="{4FAAD922-2374-43F6-A933-6CC4551BD1FC}"/>
    <cellStyle name="Comma 2 4 4 3 3 5" xfId="16722" xr:uid="{1502849F-E54D-4916-BCA5-91406138F5BD}"/>
    <cellStyle name="Comma 2 4 4 3 4" xfId="2322" xr:uid="{8D07A956-D345-4219-873B-6D8F04D40908}"/>
    <cellStyle name="Comma 2 4 4 3 4 2" xfId="6162" xr:uid="{201126AC-3861-4E7A-968F-1A1DA2F94382}"/>
    <cellStyle name="Comma 2 4 4 3 4 2 2" xfId="13842" xr:uid="{C67DC062-F8F1-42CF-93D2-8A81844F1AC1}"/>
    <cellStyle name="Comma 2 4 4 3 4 2 2 2" xfId="29202" xr:uid="{BDA16875-7B6E-497B-8878-06DDFB69F55F}"/>
    <cellStyle name="Comma 2 4 4 3 4 2 3" xfId="21522" xr:uid="{0123BC11-7BFF-4740-A52D-4627344D3305}"/>
    <cellStyle name="Comma 2 4 4 3 4 3" xfId="10002" xr:uid="{3B24E153-E5A6-48FE-BAD6-74D7AFE9EBDE}"/>
    <cellStyle name="Comma 2 4 4 3 4 3 2" xfId="25362" xr:uid="{2C0F1342-9DE7-4644-8DF3-6F9106B0709B}"/>
    <cellStyle name="Comma 2 4 4 3 4 4" xfId="17682" xr:uid="{2AF069EE-BC5F-4239-A40A-A14BDC0A7682}"/>
    <cellStyle name="Comma 2 4 4 3 5" xfId="4242" xr:uid="{E1865992-78BB-4EB7-B04A-E8E093736861}"/>
    <cellStyle name="Comma 2 4 4 3 5 2" xfId="11922" xr:uid="{10944DA4-77C2-4402-AD97-DD579727ED1D}"/>
    <cellStyle name="Comma 2 4 4 3 5 2 2" xfId="27282" xr:uid="{4B240682-1F97-4EF5-A66B-3DB53CEAE8F1}"/>
    <cellStyle name="Comma 2 4 4 3 5 3" xfId="19602" xr:uid="{3FB7DB58-E372-45D7-87E9-D90A37932C95}"/>
    <cellStyle name="Comma 2 4 4 3 6" xfId="8082" xr:uid="{F9250AAB-5A27-425B-B9AB-17ECE3E7F3CE}"/>
    <cellStyle name="Comma 2 4 4 3 6 2" xfId="23442" xr:uid="{84E664F1-A964-4921-B60C-16C3EB62CD03}"/>
    <cellStyle name="Comma 2 4 4 3 7" xfId="15762" xr:uid="{2B0B16A8-7C05-43D6-A202-CDD02C7A51A8}"/>
    <cellStyle name="Comma 2 4 4 4" xfId="642" xr:uid="{70C2B8A2-75C5-4792-B09A-D4A1B7D5317B}"/>
    <cellStyle name="Comma 2 4 4 4 2" xfId="1602" xr:uid="{743EE852-FE51-4572-B7EA-7FBF39FEAC82}"/>
    <cellStyle name="Comma 2 4 4 4 2 2" xfId="3522" xr:uid="{F588B3C8-9631-4E95-8029-D76F18ECE5A7}"/>
    <cellStyle name="Comma 2 4 4 4 2 2 2" xfId="7362" xr:uid="{D82E9671-65E3-41FA-8F38-AF57EA5F6259}"/>
    <cellStyle name="Comma 2 4 4 4 2 2 2 2" xfId="15042" xr:uid="{C4660296-F24D-46BE-9C7D-DE6EBD272266}"/>
    <cellStyle name="Comma 2 4 4 4 2 2 2 2 2" xfId="30402" xr:uid="{C0004A1B-9299-4838-A85E-F24C0010DB19}"/>
    <cellStyle name="Comma 2 4 4 4 2 2 2 3" xfId="22722" xr:uid="{54DD340D-299D-4F27-95C7-4D3F6FCA3159}"/>
    <cellStyle name="Comma 2 4 4 4 2 2 3" xfId="11202" xr:uid="{E8AC4125-993B-41F2-9CDF-BCDF87865FF7}"/>
    <cellStyle name="Comma 2 4 4 4 2 2 3 2" xfId="26562" xr:uid="{730AF03F-F70C-4215-9625-6349DB157DA8}"/>
    <cellStyle name="Comma 2 4 4 4 2 2 4" xfId="18882" xr:uid="{0A0EC434-C981-4080-89F8-11DC93F6C3E0}"/>
    <cellStyle name="Comma 2 4 4 4 2 3" xfId="5442" xr:uid="{75140F1B-A848-4169-A732-34794935FCE5}"/>
    <cellStyle name="Comma 2 4 4 4 2 3 2" xfId="13122" xr:uid="{F32B3789-705F-40AA-BDEB-021E48489FF9}"/>
    <cellStyle name="Comma 2 4 4 4 2 3 2 2" xfId="28482" xr:uid="{A3ED3168-2C58-402E-992F-D804591ED2F5}"/>
    <cellStyle name="Comma 2 4 4 4 2 3 3" xfId="20802" xr:uid="{2756FA94-6D32-4364-B44D-AD4FFFC428B6}"/>
    <cellStyle name="Comma 2 4 4 4 2 4" xfId="9282" xr:uid="{F610031E-739B-4207-AF8C-92D193FE04BB}"/>
    <cellStyle name="Comma 2 4 4 4 2 4 2" xfId="24642" xr:uid="{18816850-1A59-4070-B0B1-1AB439D127B4}"/>
    <cellStyle name="Comma 2 4 4 4 2 5" xfId="16962" xr:uid="{59D75C73-4ED6-4D9B-93C5-384155066CD5}"/>
    <cellStyle name="Comma 2 4 4 4 3" xfId="2562" xr:uid="{E98E5FB5-3FAF-4290-8955-FC8EB40C1E26}"/>
    <cellStyle name="Comma 2 4 4 4 3 2" xfId="6402" xr:uid="{CB959509-C347-4600-BD4C-8CD3FDD9A216}"/>
    <cellStyle name="Comma 2 4 4 4 3 2 2" xfId="14082" xr:uid="{9664BBCE-3FBB-4F20-8200-B98BABF7174C}"/>
    <cellStyle name="Comma 2 4 4 4 3 2 2 2" xfId="29442" xr:uid="{1F8D78F8-A4F5-471D-8BFA-EC42EF2A8A0D}"/>
    <cellStyle name="Comma 2 4 4 4 3 2 3" xfId="21762" xr:uid="{93043445-C25D-431F-B444-497E86595D73}"/>
    <cellStyle name="Comma 2 4 4 4 3 3" xfId="10242" xr:uid="{6749E003-C4A7-4A45-83EC-16648323F8F2}"/>
    <cellStyle name="Comma 2 4 4 4 3 3 2" xfId="25602" xr:uid="{8F9CD49F-CA93-40E9-932F-6D10B70D5734}"/>
    <cellStyle name="Comma 2 4 4 4 3 4" xfId="17922" xr:uid="{DED59ADE-39BE-41A7-B45E-13562577BBE4}"/>
    <cellStyle name="Comma 2 4 4 4 4" xfId="4482" xr:uid="{2E4B6C0B-A26C-4CED-83D0-459FE94710FC}"/>
    <cellStyle name="Comma 2 4 4 4 4 2" xfId="12162" xr:uid="{02D4962B-05A3-48BA-95BA-3BE2939B7DA0}"/>
    <cellStyle name="Comma 2 4 4 4 4 2 2" xfId="27522" xr:uid="{9C66C84D-D354-4CDF-A3C6-A56C28AFF985}"/>
    <cellStyle name="Comma 2 4 4 4 4 3" xfId="19842" xr:uid="{6A15A8A0-7846-4054-9E11-902A21A9DC9F}"/>
    <cellStyle name="Comma 2 4 4 4 5" xfId="8322" xr:uid="{1B7FAB31-6C3B-4C03-8C18-46A5BC2977D0}"/>
    <cellStyle name="Comma 2 4 4 4 5 2" xfId="23682" xr:uid="{8F61E791-C5A3-44A7-82B4-F1D04419059C}"/>
    <cellStyle name="Comma 2 4 4 4 6" xfId="16002" xr:uid="{593DDDB0-0B1B-4376-A820-E83EEA7BC7F9}"/>
    <cellStyle name="Comma 2 4 4 5" xfId="1122" xr:uid="{3E7729EB-2FE6-42B6-8733-5A9D09A1E0C4}"/>
    <cellStyle name="Comma 2 4 4 5 2" xfId="3042" xr:uid="{A7331275-ACFA-42A6-928B-910891B33654}"/>
    <cellStyle name="Comma 2 4 4 5 2 2" xfId="6882" xr:uid="{2536F66A-ED22-4794-B1A7-D73154E39536}"/>
    <cellStyle name="Comma 2 4 4 5 2 2 2" xfId="14562" xr:uid="{53DB4715-DE32-4991-B71D-4DA8FB88392C}"/>
    <cellStyle name="Comma 2 4 4 5 2 2 2 2" xfId="29922" xr:uid="{9FD89F4D-3C8C-4D90-A080-B439D061E7D1}"/>
    <cellStyle name="Comma 2 4 4 5 2 2 3" xfId="22242" xr:uid="{F186FB5D-FFDB-4DF6-A35D-C5104FDAA64C}"/>
    <cellStyle name="Comma 2 4 4 5 2 3" xfId="10722" xr:uid="{C5C7F479-D6F1-4478-927B-06FFD1C01A47}"/>
    <cellStyle name="Comma 2 4 4 5 2 3 2" xfId="26082" xr:uid="{658C88E9-1D4B-4DFB-B424-8A6FC3BB0B8C}"/>
    <cellStyle name="Comma 2 4 4 5 2 4" xfId="18402" xr:uid="{54A80312-A99C-42A6-9F9A-B2ABACA234E8}"/>
    <cellStyle name="Comma 2 4 4 5 3" xfId="4962" xr:uid="{6DC1CDE0-6600-4235-AC5D-09907F2047BB}"/>
    <cellStyle name="Comma 2 4 4 5 3 2" xfId="12642" xr:uid="{2B55FC4C-B78E-4BF0-9F49-8BD50164FB66}"/>
    <cellStyle name="Comma 2 4 4 5 3 2 2" xfId="28002" xr:uid="{F6A942D5-D837-4678-9F3F-923A60FB736C}"/>
    <cellStyle name="Comma 2 4 4 5 3 3" xfId="20322" xr:uid="{28879197-B406-4362-9DF0-42C643511251}"/>
    <cellStyle name="Comma 2 4 4 5 4" xfId="8802" xr:uid="{49E43443-3E69-4A9A-87FF-049F66C5DCB2}"/>
    <cellStyle name="Comma 2 4 4 5 4 2" xfId="24162" xr:uid="{52665441-B0DB-47C7-9B32-DDB7607A12DD}"/>
    <cellStyle name="Comma 2 4 4 5 5" xfId="16482" xr:uid="{6EAC4F14-2DF6-416A-A9F7-14240ED4E120}"/>
    <cellStyle name="Comma 2 4 4 6" xfId="2082" xr:uid="{0DB152AC-89FF-4A60-8696-763DA2BABFF2}"/>
    <cellStyle name="Comma 2 4 4 6 2" xfId="5922" xr:uid="{3027BD6B-C3EF-42C9-80B1-E8B28B8C77B8}"/>
    <cellStyle name="Comma 2 4 4 6 2 2" xfId="13602" xr:uid="{55383264-B045-4396-A6D1-7819B2569279}"/>
    <cellStyle name="Comma 2 4 4 6 2 2 2" xfId="28962" xr:uid="{5430C636-7D4B-41AE-AF61-3528C3375285}"/>
    <cellStyle name="Comma 2 4 4 6 2 3" xfId="21282" xr:uid="{6BAC64C6-3788-40B4-AD07-F7796185DAF1}"/>
    <cellStyle name="Comma 2 4 4 6 3" xfId="9762" xr:uid="{359BE7D4-C541-4723-AA96-AB8D92905805}"/>
    <cellStyle name="Comma 2 4 4 6 3 2" xfId="25122" xr:uid="{BF456420-9D86-4F79-9E8F-4B4F42D0CE92}"/>
    <cellStyle name="Comma 2 4 4 6 4" xfId="17442" xr:uid="{68ECC4E6-2803-4D14-BF98-EAFB45EF2FF2}"/>
    <cellStyle name="Comma 2 4 4 7" xfId="4002" xr:uid="{6F8D4D2B-32EB-4AF2-BBBE-9D3AB7DD0990}"/>
    <cellStyle name="Comma 2 4 4 7 2" xfId="11682" xr:uid="{8378AB6F-01DA-4A76-B0A3-2837EF3B015A}"/>
    <cellStyle name="Comma 2 4 4 7 2 2" xfId="27042" xr:uid="{C6DA1A66-DA02-44AA-A3FB-51ECE02FAF30}"/>
    <cellStyle name="Comma 2 4 4 7 3" xfId="19362" xr:uid="{B4E20742-50A2-4F85-B643-6E1363B185D8}"/>
    <cellStyle name="Comma 2 4 4 8" xfId="7842" xr:uid="{4905492D-5B1B-48AF-ABED-DA150273EBD0}"/>
    <cellStyle name="Comma 2 4 4 8 2" xfId="23202" xr:uid="{2F91EF60-27AD-47EE-B8B8-1A08706EDAD8}"/>
    <cellStyle name="Comma 2 4 4 9" xfId="15522" xr:uid="{156BD9D0-3CB0-45C0-A41E-3B6597108A05}"/>
    <cellStyle name="Comma 2 4 5" xfId="222" xr:uid="{173A2822-31A5-42B7-82DC-CCB8E7D298D8}"/>
    <cellStyle name="Comma 2 4 5 2" xfId="462" xr:uid="{15A9A0F1-CB5A-4B8C-A5CA-4870A6F26E39}"/>
    <cellStyle name="Comma 2 4 5 2 2" xfId="942" xr:uid="{4FDE2C1B-5C48-4386-8D78-042E419DC4D2}"/>
    <cellStyle name="Comma 2 4 5 2 2 2" xfId="1902" xr:uid="{B1EA7F62-0ADF-4E48-9089-D6BFED3E23F4}"/>
    <cellStyle name="Comma 2 4 5 2 2 2 2" xfId="3822" xr:uid="{DD0F5E4A-3C21-4456-BFDA-E268930B3F6B}"/>
    <cellStyle name="Comma 2 4 5 2 2 2 2 2" xfId="7662" xr:uid="{1A05358D-4F98-4505-AF27-649F06CD8B5C}"/>
    <cellStyle name="Comma 2 4 5 2 2 2 2 2 2" xfId="15342" xr:uid="{4EED0C2F-4EF9-446D-99CB-AEDE4E28B167}"/>
    <cellStyle name="Comma 2 4 5 2 2 2 2 2 2 2" xfId="30702" xr:uid="{A0C8194A-1C00-4DC6-A714-0204ECE7EA90}"/>
    <cellStyle name="Comma 2 4 5 2 2 2 2 2 3" xfId="23022" xr:uid="{522ECE90-438C-4EE7-B248-5531830A8885}"/>
    <cellStyle name="Comma 2 4 5 2 2 2 2 3" xfId="11502" xr:uid="{72EC98D5-E25D-49B3-BA40-D20067578245}"/>
    <cellStyle name="Comma 2 4 5 2 2 2 2 3 2" xfId="26862" xr:uid="{26D6E486-4968-4FCB-8891-D7B955FFDD8D}"/>
    <cellStyle name="Comma 2 4 5 2 2 2 2 4" xfId="19182" xr:uid="{F99791C3-9F67-4006-AC20-38B8F0BAFAD2}"/>
    <cellStyle name="Comma 2 4 5 2 2 2 3" xfId="5742" xr:uid="{23603377-AD1A-4895-8AC9-E8842618FC88}"/>
    <cellStyle name="Comma 2 4 5 2 2 2 3 2" xfId="13422" xr:uid="{A7F2D7FA-9219-4CFF-9A4B-2E2B5322AFC7}"/>
    <cellStyle name="Comma 2 4 5 2 2 2 3 2 2" xfId="28782" xr:uid="{1BBAB138-1193-4247-BC85-DE6D01E57DF7}"/>
    <cellStyle name="Comma 2 4 5 2 2 2 3 3" xfId="21102" xr:uid="{2C54DD36-86B0-4A52-8624-5ED2A0FBCAB9}"/>
    <cellStyle name="Comma 2 4 5 2 2 2 4" xfId="9582" xr:uid="{7DD07569-ABC6-435F-9314-E60F74DD6D72}"/>
    <cellStyle name="Comma 2 4 5 2 2 2 4 2" xfId="24942" xr:uid="{F915FEA1-CED9-4DF7-A413-CCC314A5D148}"/>
    <cellStyle name="Comma 2 4 5 2 2 2 5" xfId="17262" xr:uid="{C7529723-5882-452E-BD8C-D8D95563B135}"/>
    <cellStyle name="Comma 2 4 5 2 2 3" xfId="2862" xr:uid="{2BCBE211-0A24-45FB-A8B5-7D3DD0C2D643}"/>
    <cellStyle name="Comma 2 4 5 2 2 3 2" xfId="6702" xr:uid="{858373A5-08EC-42FB-91BB-7416DCF73FEB}"/>
    <cellStyle name="Comma 2 4 5 2 2 3 2 2" xfId="14382" xr:uid="{0E7CE504-92FB-4FCE-A5BD-9B7560B32A8C}"/>
    <cellStyle name="Comma 2 4 5 2 2 3 2 2 2" xfId="29742" xr:uid="{E727F012-1A61-45F6-A678-660169E0F7A4}"/>
    <cellStyle name="Comma 2 4 5 2 2 3 2 3" xfId="22062" xr:uid="{6CF70B35-1DAA-4772-9C79-D7641199E803}"/>
    <cellStyle name="Comma 2 4 5 2 2 3 3" xfId="10542" xr:uid="{BD598416-3AAF-4FC9-BD09-D334166886E3}"/>
    <cellStyle name="Comma 2 4 5 2 2 3 3 2" xfId="25902" xr:uid="{C0311665-6820-4666-B559-E2CFC935B903}"/>
    <cellStyle name="Comma 2 4 5 2 2 3 4" xfId="18222" xr:uid="{194916DB-9B98-4B3C-98F7-C6BAA9CB9D0B}"/>
    <cellStyle name="Comma 2 4 5 2 2 4" xfId="4782" xr:uid="{54109C31-DB4B-43F4-9680-C97442638477}"/>
    <cellStyle name="Comma 2 4 5 2 2 4 2" xfId="12462" xr:uid="{966F0C34-1A08-49E8-9CFB-C59AE3BBE08D}"/>
    <cellStyle name="Comma 2 4 5 2 2 4 2 2" xfId="27822" xr:uid="{DA67F3B6-3FC1-4A6F-8379-257F7308A9BD}"/>
    <cellStyle name="Comma 2 4 5 2 2 4 3" xfId="20142" xr:uid="{5A47B112-B206-45AF-870A-4967118DFA8D}"/>
    <cellStyle name="Comma 2 4 5 2 2 5" xfId="8622" xr:uid="{F424B5A5-0EEC-44A6-8C65-58CFB694702D}"/>
    <cellStyle name="Comma 2 4 5 2 2 5 2" xfId="23982" xr:uid="{9E48EBBD-EE1C-403B-9146-4F26CD4FFF7C}"/>
    <cellStyle name="Comma 2 4 5 2 2 6" xfId="16302" xr:uid="{C5708CDB-576C-41E9-AF3B-A268A1EEFD5E}"/>
    <cellStyle name="Comma 2 4 5 2 3" xfId="1422" xr:uid="{3F1D6F20-406D-4200-8CF2-10B1A9F00113}"/>
    <cellStyle name="Comma 2 4 5 2 3 2" xfId="3342" xr:uid="{516CE315-B00B-4C03-9135-6D6D54E1D0AB}"/>
    <cellStyle name="Comma 2 4 5 2 3 2 2" xfId="7182" xr:uid="{3EF7E6AF-248C-422D-A581-83E47E10969D}"/>
    <cellStyle name="Comma 2 4 5 2 3 2 2 2" xfId="14862" xr:uid="{1D55F019-63A5-448A-A4CC-4CA380A6BD8D}"/>
    <cellStyle name="Comma 2 4 5 2 3 2 2 2 2" xfId="30222" xr:uid="{27E2A31F-85B6-437D-A924-4B7C0F9129B9}"/>
    <cellStyle name="Comma 2 4 5 2 3 2 2 3" xfId="22542" xr:uid="{5D67CDF9-4B1C-4589-8EE2-65DB5EC82257}"/>
    <cellStyle name="Comma 2 4 5 2 3 2 3" xfId="11022" xr:uid="{CAC654F8-441C-4F66-9538-1E5E8FDF95CB}"/>
    <cellStyle name="Comma 2 4 5 2 3 2 3 2" xfId="26382" xr:uid="{FC4119F7-5D2E-455B-97E7-402E929761E1}"/>
    <cellStyle name="Comma 2 4 5 2 3 2 4" xfId="18702" xr:uid="{4678C7E8-0828-40F7-9E97-388DAC2180B8}"/>
    <cellStyle name="Comma 2 4 5 2 3 3" xfId="5262" xr:uid="{9A3BF290-26DB-46E3-8DA5-4EF7669969B2}"/>
    <cellStyle name="Comma 2 4 5 2 3 3 2" xfId="12942" xr:uid="{5D018F83-974A-42A8-8F3E-19FB6A40CCBB}"/>
    <cellStyle name="Comma 2 4 5 2 3 3 2 2" xfId="28302" xr:uid="{A0438D30-89D0-4DA3-905C-137CFA73497D}"/>
    <cellStyle name="Comma 2 4 5 2 3 3 3" xfId="20622" xr:uid="{794E89E2-D85E-475B-8341-57A36EB19A01}"/>
    <cellStyle name="Comma 2 4 5 2 3 4" xfId="9102" xr:uid="{74C0FF47-0C3C-442D-93C1-6D3D49452DB4}"/>
    <cellStyle name="Comma 2 4 5 2 3 4 2" xfId="24462" xr:uid="{EC3228D9-A8A8-4B17-ABDD-F0F145F94E0B}"/>
    <cellStyle name="Comma 2 4 5 2 3 5" xfId="16782" xr:uid="{BA3102A4-D6C6-440E-99AB-DB98ED05F0D9}"/>
    <cellStyle name="Comma 2 4 5 2 4" xfId="2382" xr:uid="{2916F320-27F7-4066-9E45-B4F7E12141EF}"/>
    <cellStyle name="Comma 2 4 5 2 4 2" xfId="6222" xr:uid="{8EF7D845-E629-4C5B-8D24-9DD93ACC55D8}"/>
    <cellStyle name="Comma 2 4 5 2 4 2 2" xfId="13902" xr:uid="{B5CF6C30-3B66-42FA-ACAA-DEA6E03936A7}"/>
    <cellStyle name="Comma 2 4 5 2 4 2 2 2" xfId="29262" xr:uid="{EF19E767-2B30-4CE0-A3B1-8617AF92F396}"/>
    <cellStyle name="Comma 2 4 5 2 4 2 3" xfId="21582" xr:uid="{A10C144F-898B-4F82-A01A-846CE4FDA28C}"/>
    <cellStyle name="Comma 2 4 5 2 4 3" xfId="10062" xr:uid="{66C45A3E-752D-4391-83EF-C3C4BBA62D4D}"/>
    <cellStyle name="Comma 2 4 5 2 4 3 2" xfId="25422" xr:uid="{92062138-E503-4B85-BD1C-061A2B6C409C}"/>
    <cellStyle name="Comma 2 4 5 2 4 4" xfId="17742" xr:uid="{EEC6BCEC-DDBE-4B23-8194-FB0B4BEC33F0}"/>
    <cellStyle name="Comma 2 4 5 2 5" xfId="4302" xr:uid="{1E5F90D7-95AE-4637-8D76-86392B216FB2}"/>
    <cellStyle name="Comma 2 4 5 2 5 2" xfId="11982" xr:uid="{A20761EF-7F45-49DA-B592-5BD2F6F986AD}"/>
    <cellStyle name="Comma 2 4 5 2 5 2 2" xfId="27342" xr:uid="{1841FE84-704B-458C-AFEB-15BA62FB93B3}"/>
    <cellStyle name="Comma 2 4 5 2 5 3" xfId="19662" xr:uid="{FCC60F60-78A8-4CFF-B560-6121C002BBBA}"/>
    <cellStyle name="Comma 2 4 5 2 6" xfId="8142" xr:uid="{F7C6ACC4-937B-480F-85E6-0E73DF2C70FC}"/>
    <cellStyle name="Comma 2 4 5 2 6 2" xfId="23502" xr:uid="{C3492A3C-18F7-42D8-B58A-E450F7AEB7CD}"/>
    <cellStyle name="Comma 2 4 5 2 7" xfId="15822" xr:uid="{21E036A4-A6B2-4258-B5BF-B99CA43D4FBA}"/>
    <cellStyle name="Comma 2 4 5 3" xfId="702" xr:uid="{B066FF4D-202C-46F0-B91C-F726D7067317}"/>
    <cellStyle name="Comma 2 4 5 3 2" xfId="1662" xr:uid="{CDB977E9-60C1-47A9-A914-D0873906CEFB}"/>
    <cellStyle name="Comma 2 4 5 3 2 2" xfId="3582" xr:uid="{A223FE78-5A3B-43F9-9C46-1E20EF3DC4B6}"/>
    <cellStyle name="Comma 2 4 5 3 2 2 2" xfId="7422" xr:uid="{D3E05461-DBE4-4FE5-A571-2703781813DB}"/>
    <cellStyle name="Comma 2 4 5 3 2 2 2 2" xfId="15102" xr:uid="{B864C3B8-ED0B-48EB-BF6A-FC6CC8B8DDC1}"/>
    <cellStyle name="Comma 2 4 5 3 2 2 2 2 2" xfId="30462" xr:uid="{44981897-8CFB-4D05-81C8-394577DAD63E}"/>
    <cellStyle name="Comma 2 4 5 3 2 2 2 3" xfId="22782" xr:uid="{9E9BECE2-3686-4718-878F-65CC1B3069A3}"/>
    <cellStyle name="Comma 2 4 5 3 2 2 3" xfId="11262" xr:uid="{FD0D5457-F2F3-478C-BCF0-3F5BBD697EE0}"/>
    <cellStyle name="Comma 2 4 5 3 2 2 3 2" xfId="26622" xr:uid="{1B452EEB-2294-448D-B4E2-5A17724C5986}"/>
    <cellStyle name="Comma 2 4 5 3 2 2 4" xfId="18942" xr:uid="{13C63D85-168B-4DC9-9E5F-D0BF611FD3E9}"/>
    <cellStyle name="Comma 2 4 5 3 2 3" xfId="5502" xr:uid="{8C527A99-8F3A-4CC4-9D45-C5032DDB3CD9}"/>
    <cellStyle name="Comma 2 4 5 3 2 3 2" xfId="13182" xr:uid="{12364E9A-A23D-415B-9D6C-3ED9D26D53CF}"/>
    <cellStyle name="Comma 2 4 5 3 2 3 2 2" xfId="28542" xr:uid="{CB9EA160-8660-4F75-B757-C9BBFFC4A316}"/>
    <cellStyle name="Comma 2 4 5 3 2 3 3" xfId="20862" xr:uid="{ABB7A2AB-F2B2-418A-A2DA-9E77976CD3B2}"/>
    <cellStyle name="Comma 2 4 5 3 2 4" xfId="9342" xr:uid="{C05F093E-8ADD-4262-A2B1-BA8A0C0C906A}"/>
    <cellStyle name="Comma 2 4 5 3 2 4 2" xfId="24702" xr:uid="{4AA04BB6-D354-43B0-9A46-AE130BEC666D}"/>
    <cellStyle name="Comma 2 4 5 3 2 5" xfId="17022" xr:uid="{75BD642F-D766-4539-9A6B-98099F19AA02}"/>
    <cellStyle name="Comma 2 4 5 3 3" xfId="2622" xr:uid="{CA4EFB60-9B43-484E-9534-A9DDD957EDE2}"/>
    <cellStyle name="Comma 2 4 5 3 3 2" xfId="6462" xr:uid="{E0C17D76-DCF6-4ECA-903E-EB2430FED852}"/>
    <cellStyle name="Comma 2 4 5 3 3 2 2" xfId="14142" xr:uid="{22F4334D-C820-4D82-B34D-471AE4354F3E}"/>
    <cellStyle name="Comma 2 4 5 3 3 2 2 2" xfId="29502" xr:uid="{E8521A0A-FAC7-428E-AEB6-4C6FFED75EED}"/>
    <cellStyle name="Comma 2 4 5 3 3 2 3" xfId="21822" xr:uid="{FDDC6F57-2877-4AD0-87B4-276AE609967D}"/>
    <cellStyle name="Comma 2 4 5 3 3 3" xfId="10302" xr:uid="{4637E53C-E9F8-4A88-AEA3-2315CD859860}"/>
    <cellStyle name="Comma 2 4 5 3 3 3 2" xfId="25662" xr:uid="{2FDE2FFE-C4B6-409D-A7FD-B81CAF2C626E}"/>
    <cellStyle name="Comma 2 4 5 3 3 4" xfId="17982" xr:uid="{038336CA-4302-4B9A-AE9B-5A57C15CABAE}"/>
    <cellStyle name="Comma 2 4 5 3 4" xfId="4542" xr:uid="{5775EED9-3B6A-4961-A8CE-972B08064C76}"/>
    <cellStyle name="Comma 2 4 5 3 4 2" xfId="12222" xr:uid="{A700D958-563A-492C-B87B-B22587E51A75}"/>
    <cellStyle name="Comma 2 4 5 3 4 2 2" xfId="27582" xr:uid="{1FA1B106-97A9-4B1D-BF75-26203A13B5F0}"/>
    <cellStyle name="Comma 2 4 5 3 4 3" xfId="19902" xr:uid="{C47D3521-552C-4914-831D-43F748768259}"/>
    <cellStyle name="Comma 2 4 5 3 5" xfId="8382" xr:uid="{89EFFD9B-235E-418D-AFDE-BCA92A726201}"/>
    <cellStyle name="Comma 2 4 5 3 5 2" xfId="23742" xr:uid="{1B834984-4F65-438E-86B7-DCED52656972}"/>
    <cellStyle name="Comma 2 4 5 3 6" xfId="16062" xr:uid="{6F38B540-6C03-4975-AEDC-C30373C5FF0D}"/>
    <cellStyle name="Comma 2 4 5 4" xfId="1182" xr:uid="{B008711D-4D04-46C9-8F46-EC199E8EFD09}"/>
    <cellStyle name="Comma 2 4 5 4 2" xfId="3102" xr:uid="{99CB129C-90AF-4B47-AC85-856E8663C523}"/>
    <cellStyle name="Comma 2 4 5 4 2 2" xfId="6942" xr:uid="{E4214478-2FB3-46F6-BD49-FB810478C309}"/>
    <cellStyle name="Comma 2 4 5 4 2 2 2" xfId="14622" xr:uid="{9CF58911-8291-440E-B180-3839AB80EF61}"/>
    <cellStyle name="Comma 2 4 5 4 2 2 2 2" xfId="29982" xr:uid="{9B81F069-BAF1-46E7-A284-8E44D0C9B0FF}"/>
    <cellStyle name="Comma 2 4 5 4 2 2 3" xfId="22302" xr:uid="{EE3BB786-3C84-48F9-953B-C5BBA1445D53}"/>
    <cellStyle name="Comma 2 4 5 4 2 3" xfId="10782" xr:uid="{7F1347A6-3C13-4860-B6D6-D55F3BA2C832}"/>
    <cellStyle name="Comma 2 4 5 4 2 3 2" xfId="26142" xr:uid="{825FE200-23CD-4A00-A277-5B38D2F3D412}"/>
    <cellStyle name="Comma 2 4 5 4 2 4" xfId="18462" xr:uid="{5FDE7595-277C-4BF3-A34E-FF3553C1F9B6}"/>
    <cellStyle name="Comma 2 4 5 4 3" xfId="5022" xr:uid="{C0708107-9829-4114-949A-0B7B387BA6D3}"/>
    <cellStyle name="Comma 2 4 5 4 3 2" xfId="12702" xr:uid="{B0367E15-4D65-4FE9-96FC-006C08E42379}"/>
    <cellStyle name="Comma 2 4 5 4 3 2 2" xfId="28062" xr:uid="{FA21744E-FAD8-41B6-BD83-EC53E7597476}"/>
    <cellStyle name="Comma 2 4 5 4 3 3" xfId="20382" xr:uid="{92919F47-4AAD-44A4-9CD6-4652BE445F08}"/>
    <cellStyle name="Comma 2 4 5 4 4" xfId="8862" xr:uid="{0515CB8D-BE7E-40A1-9EF0-C5C28156B219}"/>
    <cellStyle name="Comma 2 4 5 4 4 2" xfId="24222" xr:uid="{8DAD2E0F-B819-41AD-935D-BA8CFC435B69}"/>
    <cellStyle name="Comma 2 4 5 4 5" xfId="16542" xr:uid="{3ABD46B4-AF9D-41C7-8A8F-4E1CF8399E07}"/>
    <cellStyle name="Comma 2 4 5 5" xfId="2142" xr:uid="{AF4E328D-17AB-4654-94C9-366AAA437EA8}"/>
    <cellStyle name="Comma 2 4 5 5 2" xfId="5982" xr:uid="{206A77FD-83EC-4B33-B56E-C99F58B6DBB4}"/>
    <cellStyle name="Comma 2 4 5 5 2 2" xfId="13662" xr:uid="{31DDD6CC-DA12-4280-85B0-6285884771E9}"/>
    <cellStyle name="Comma 2 4 5 5 2 2 2" xfId="29022" xr:uid="{BC5E83A5-6E18-4DB4-92DE-3B7D76436525}"/>
    <cellStyle name="Comma 2 4 5 5 2 3" xfId="21342" xr:uid="{BA065CA5-382B-4B43-A3DE-B770A4CD40BE}"/>
    <cellStyle name="Comma 2 4 5 5 3" xfId="9822" xr:uid="{F06327C7-05B5-4237-B8F3-3DD2D1CF5329}"/>
    <cellStyle name="Comma 2 4 5 5 3 2" xfId="25182" xr:uid="{AC6B0DC6-DC87-4123-8B04-7E7C4D1AAB20}"/>
    <cellStyle name="Comma 2 4 5 5 4" xfId="17502" xr:uid="{A5C4B3AA-2F06-4886-AB2E-E81E9CDD2D5E}"/>
    <cellStyle name="Comma 2 4 5 6" xfId="4062" xr:uid="{4B89495F-1872-4B3C-B505-C178DCDBE7DA}"/>
    <cellStyle name="Comma 2 4 5 6 2" xfId="11742" xr:uid="{1D9315FC-5645-4A55-9179-46D83E45338F}"/>
    <cellStyle name="Comma 2 4 5 6 2 2" xfId="27102" xr:uid="{7751BB03-B801-4AF8-94AC-B6561FB7584C}"/>
    <cellStyle name="Comma 2 4 5 6 3" xfId="19422" xr:uid="{70B0A215-0924-4B5F-B75A-26B38E0C542B}"/>
    <cellStyle name="Comma 2 4 5 7" xfId="7902" xr:uid="{C727D809-11DF-4380-989D-EC76C0ED29D2}"/>
    <cellStyle name="Comma 2 4 5 7 2" xfId="23262" xr:uid="{49F9CFD9-86DC-4671-85DF-9937D73BC7D8}"/>
    <cellStyle name="Comma 2 4 5 8" xfId="15582" xr:uid="{5AB1C9D0-DF76-4C26-A13B-487CC6E1616E}"/>
    <cellStyle name="Comma 2 4 6" xfId="342" xr:uid="{A6AA4C18-B110-4F2F-BF26-E2E65840202E}"/>
    <cellStyle name="Comma 2 4 6 2" xfId="822" xr:uid="{F1678569-1DA5-4948-90B9-F887B9DABC87}"/>
    <cellStyle name="Comma 2 4 6 2 2" xfId="1782" xr:uid="{32C317B8-3886-45D9-B5B5-FDDC6F545FD9}"/>
    <cellStyle name="Comma 2 4 6 2 2 2" xfId="3702" xr:uid="{6E4FA90F-9626-4377-B2BC-43E24532374D}"/>
    <cellStyle name="Comma 2 4 6 2 2 2 2" xfId="7542" xr:uid="{5BCE3721-566F-474E-B282-FC2C4C2756F5}"/>
    <cellStyle name="Comma 2 4 6 2 2 2 2 2" xfId="15222" xr:uid="{70AE2E9C-DEA1-44BA-8818-32013D326276}"/>
    <cellStyle name="Comma 2 4 6 2 2 2 2 2 2" xfId="30582" xr:uid="{C6A819F6-B3D7-406A-BEB3-085818BA11E8}"/>
    <cellStyle name="Comma 2 4 6 2 2 2 2 3" xfId="22902" xr:uid="{F6A6E896-419B-4A13-9D91-2DB9E196DCA3}"/>
    <cellStyle name="Comma 2 4 6 2 2 2 3" xfId="11382" xr:uid="{CFCFDCB3-C1B1-4419-BBCD-1ADCDCA41D7A}"/>
    <cellStyle name="Comma 2 4 6 2 2 2 3 2" xfId="26742" xr:uid="{0ADA5C95-3361-484B-8F72-BCC1562C7CCF}"/>
    <cellStyle name="Comma 2 4 6 2 2 2 4" xfId="19062" xr:uid="{7DCC1650-4AB3-4F17-A1E3-2157E331A594}"/>
    <cellStyle name="Comma 2 4 6 2 2 3" xfId="5622" xr:uid="{D402BC39-3BDB-4D8E-B779-95029478ABB5}"/>
    <cellStyle name="Comma 2 4 6 2 2 3 2" xfId="13302" xr:uid="{4FBA76F0-5A1B-42ED-B405-520FD4D80FB6}"/>
    <cellStyle name="Comma 2 4 6 2 2 3 2 2" xfId="28662" xr:uid="{1BD2925E-5D5C-4DD1-90D7-F62202DD8BBE}"/>
    <cellStyle name="Comma 2 4 6 2 2 3 3" xfId="20982" xr:uid="{BF0EF946-ABED-44F7-AA19-A08429131765}"/>
    <cellStyle name="Comma 2 4 6 2 2 4" xfId="9462" xr:uid="{C4F0AA0A-CE4C-4854-AAB9-FCAFA9BEA61E}"/>
    <cellStyle name="Comma 2 4 6 2 2 4 2" xfId="24822" xr:uid="{6BFE20BC-280F-4EEF-AE47-4CA5FA5D6A27}"/>
    <cellStyle name="Comma 2 4 6 2 2 5" xfId="17142" xr:uid="{70E3271C-EB11-453D-87FA-2F54927BB38D}"/>
    <cellStyle name="Comma 2 4 6 2 3" xfId="2742" xr:uid="{7A7AD562-1EF7-49AD-BD38-8481731A90F5}"/>
    <cellStyle name="Comma 2 4 6 2 3 2" xfId="6582" xr:uid="{17E8EF7E-A9ED-403D-AD64-36E806A42806}"/>
    <cellStyle name="Comma 2 4 6 2 3 2 2" xfId="14262" xr:uid="{B60C5657-99A0-444C-9B68-B2FB43D1CEA7}"/>
    <cellStyle name="Comma 2 4 6 2 3 2 2 2" xfId="29622" xr:uid="{E18F58BB-CD68-4A2F-AC63-BB25404D4AAA}"/>
    <cellStyle name="Comma 2 4 6 2 3 2 3" xfId="21942" xr:uid="{6A9E5BE5-D857-44CE-8AB4-3B5BA62F22DD}"/>
    <cellStyle name="Comma 2 4 6 2 3 3" xfId="10422" xr:uid="{E057069E-F5E5-4BC3-85D6-506291AFE104}"/>
    <cellStyle name="Comma 2 4 6 2 3 3 2" xfId="25782" xr:uid="{B9B0B3C9-C83A-4043-A2C4-B0E0FAA786FD}"/>
    <cellStyle name="Comma 2 4 6 2 3 4" xfId="18102" xr:uid="{FFBFEB88-968A-4951-A3FA-07311753C00A}"/>
    <cellStyle name="Comma 2 4 6 2 4" xfId="4662" xr:uid="{7ED35DB9-F5E8-461F-B8C9-34C59995FA61}"/>
    <cellStyle name="Comma 2 4 6 2 4 2" xfId="12342" xr:uid="{3486F1B4-643D-485B-92D7-689E33671924}"/>
    <cellStyle name="Comma 2 4 6 2 4 2 2" xfId="27702" xr:uid="{D0811DED-4BE1-4CCF-9208-CB97E984F614}"/>
    <cellStyle name="Comma 2 4 6 2 4 3" xfId="20022" xr:uid="{1CEAB836-0F1F-4E57-B5F3-B5D2DCECEF91}"/>
    <cellStyle name="Comma 2 4 6 2 5" xfId="8502" xr:uid="{8D17BB69-7B57-4B72-83AD-7744A20A9690}"/>
    <cellStyle name="Comma 2 4 6 2 5 2" xfId="23862" xr:uid="{CDD4AA50-0BE9-4BAA-A879-76246BC4A63F}"/>
    <cellStyle name="Comma 2 4 6 2 6" xfId="16182" xr:uid="{3A5FDC9C-EE5F-40E9-BE0F-966E522EA19B}"/>
    <cellStyle name="Comma 2 4 6 3" xfId="1302" xr:uid="{B9FACF60-3CED-480E-AEFE-76107DB5A71F}"/>
    <cellStyle name="Comma 2 4 6 3 2" xfId="3222" xr:uid="{F78832AF-59BE-4783-9C78-8267AD64721D}"/>
    <cellStyle name="Comma 2 4 6 3 2 2" xfId="7062" xr:uid="{A0C1B351-132A-4D7E-AF03-0779788840B2}"/>
    <cellStyle name="Comma 2 4 6 3 2 2 2" xfId="14742" xr:uid="{0ECDE93B-6A75-4535-BFBB-E9D45955CE05}"/>
    <cellStyle name="Comma 2 4 6 3 2 2 2 2" xfId="30102" xr:uid="{E197AE5E-738B-4886-9A30-542EFE471A7A}"/>
    <cellStyle name="Comma 2 4 6 3 2 2 3" xfId="22422" xr:uid="{A5AB63A3-D170-4CA8-9619-188B0BBA5AC0}"/>
    <cellStyle name="Comma 2 4 6 3 2 3" xfId="10902" xr:uid="{944B389E-F478-4F8B-A27F-CDBF506F3C5A}"/>
    <cellStyle name="Comma 2 4 6 3 2 3 2" xfId="26262" xr:uid="{49959C36-37D5-47E6-8339-F298EA3BA390}"/>
    <cellStyle name="Comma 2 4 6 3 2 4" xfId="18582" xr:uid="{DDAED8BB-5CB0-4C68-A03B-36F14E5ED4EA}"/>
    <cellStyle name="Comma 2 4 6 3 3" xfId="5142" xr:uid="{8363E171-6CE5-4002-98B3-990776B2CE22}"/>
    <cellStyle name="Comma 2 4 6 3 3 2" xfId="12822" xr:uid="{5FD8D4E1-80A8-4012-8305-AD9102B7C55F}"/>
    <cellStyle name="Comma 2 4 6 3 3 2 2" xfId="28182" xr:uid="{66C3E224-08F8-4195-9645-7EA9A8078F80}"/>
    <cellStyle name="Comma 2 4 6 3 3 3" xfId="20502" xr:uid="{624F4F50-9B81-421B-B984-210F69F5F04F}"/>
    <cellStyle name="Comma 2 4 6 3 4" xfId="8982" xr:uid="{09A10C98-5BC5-497F-AB20-F04FF23FD51D}"/>
    <cellStyle name="Comma 2 4 6 3 4 2" xfId="24342" xr:uid="{11E50279-396B-49D5-8E36-B0BC585A5059}"/>
    <cellStyle name="Comma 2 4 6 3 5" xfId="16662" xr:uid="{66650D88-510D-4D12-ACDF-96C93F2B2734}"/>
    <cellStyle name="Comma 2 4 6 4" xfId="2262" xr:uid="{4B301662-8391-4863-A608-8204CB3ACAF7}"/>
    <cellStyle name="Comma 2 4 6 4 2" xfId="6102" xr:uid="{749DCD05-7FCE-4329-A19E-34D5496CB7A6}"/>
    <cellStyle name="Comma 2 4 6 4 2 2" xfId="13782" xr:uid="{A73DBDCC-3A7B-419C-92B6-E5E4C83EBF24}"/>
    <cellStyle name="Comma 2 4 6 4 2 2 2" xfId="29142" xr:uid="{79997ECA-385D-4205-943F-C825DD34257A}"/>
    <cellStyle name="Comma 2 4 6 4 2 3" xfId="21462" xr:uid="{2314498E-2083-4299-A03C-7E58E411C98F}"/>
    <cellStyle name="Comma 2 4 6 4 3" xfId="9942" xr:uid="{8E9655C6-B2A8-4260-A31F-ECE179ABCCA0}"/>
    <cellStyle name="Comma 2 4 6 4 3 2" xfId="25302" xr:uid="{DCB82907-3CB4-4BBB-9767-127A878ED5AC}"/>
    <cellStyle name="Comma 2 4 6 4 4" xfId="17622" xr:uid="{376323AD-2685-4E19-B9EC-8521A0435796}"/>
    <cellStyle name="Comma 2 4 6 5" xfId="4182" xr:uid="{57AED09D-ECBD-433D-B8F7-4024B8875B46}"/>
    <cellStyle name="Comma 2 4 6 5 2" xfId="11862" xr:uid="{1E081B39-C1C1-4EA6-88D6-885D73D77278}"/>
    <cellStyle name="Comma 2 4 6 5 2 2" xfId="27222" xr:uid="{8121A708-3CD2-4A24-AA86-E350541B6208}"/>
    <cellStyle name="Comma 2 4 6 5 3" xfId="19542" xr:uid="{6A2E16E4-DCBC-4FA6-95CB-385D00BA3005}"/>
    <cellStyle name="Comma 2 4 6 6" xfId="8022" xr:uid="{6CA5D436-7F5D-4BB1-9518-EF332106289C}"/>
    <cellStyle name="Comma 2 4 6 6 2" xfId="23382" xr:uid="{83F44FD7-77A1-4C4C-B771-CD8387BEBFA5}"/>
    <cellStyle name="Comma 2 4 6 7" xfId="15702" xr:uid="{B0828B2E-FB98-4EDB-A2C7-F5A902D70C24}"/>
    <cellStyle name="Comma 2 4 7" xfId="582" xr:uid="{14B9A032-66EB-4F54-9AD7-2F0422D941EC}"/>
    <cellStyle name="Comma 2 4 7 2" xfId="1542" xr:uid="{C59C1507-BC81-405B-BA55-5DBEFB9371BC}"/>
    <cellStyle name="Comma 2 4 7 2 2" xfId="3462" xr:uid="{63115C97-D0F8-474A-83EB-2CD9CE168F8F}"/>
    <cellStyle name="Comma 2 4 7 2 2 2" xfId="7302" xr:uid="{0809A456-376C-40C8-ABCA-3B09BA4F354C}"/>
    <cellStyle name="Comma 2 4 7 2 2 2 2" xfId="14982" xr:uid="{04D06000-64A7-43E4-8CBB-988BFA1B6CA3}"/>
    <cellStyle name="Comma 2 4 7 2 2 2 2 2" xfId="30342" xr:uid="{6E5E705E-DC7D-4EE2-9114-31FDF108F822}"/>
    <cellStyle name="Comma 2 4 7 2 2 2 3" xfId="22662" xr:uid="{8E366F61-767F-45F8-A41D-BCA0F7C059F3}"/>
    <cellStyle name="Comma 2 4 7 2 2 3" xfId="11142" xr:uid="{8BF46CAE-A1D7-4EF8-BC55-DA54DF7DF1C8}"/>
    <cellStyle name="Comma 2 4 7 2 2 3 2" xfId="26502" xr:uid="{08A6F5F7-D702-4E55-8EF3-6E4386CADBAE}"/>
    <cellStyle name="Comma 2 4 7 2 2 4" xfId="18822" xr:uid="{DF4F2E05-0B89-4B1E-9D0D-209B237A1DDE}"/>
    <cellStyle name="Comma 2 4 7 2 3" xfId="5382" xr:uid="{ACE96B49-20D6-4535-9779-1E9969C265DB}"/>
    <cellStyle name="Comma 2 4 7 2 3 2" xfId="13062" xr:uid="{19DD570C-4CD7-4488-A708-86BFA0BFE3A1}"/>
    <cellStyle name="Comma 2 4 7 2 3 2 2" xfId="28422" xr:uid="{A34FE894-487E-4B42-8073-3332EBF8188E}"/>
    <cellStyle name="Comma 2 4 7 2 3 3" xfId="20742" xr:uid="{552BFBC9-AB56-404D-8468-3128D304E9CF}"/>
    <cellStyle name="Comma 2 4 7 2 4" xfId="9222" xr:uid="{D499148C-F884-4BBF-8A75-3385648FB0F4}"/>
    <cellStyle name="Comma 2 4 7 2 4 2" xfId="24582" xr:uid="{98E53F61-0A11-40BE-93DD-4F14131511DB}"/>
    <cellStyle name="Comma 2 4 7 2 5" xfId="16902" xr:uid="{860D70E1-EAB9-4521-9417-4D597D8A3DDE}"/>
    <cellStyle name="Comma 2 4 7 3" xfId="2502" xr:uid="{7A95AEBB-4404-44C8-8FA1-660E89517C05}"/>
    <cellStyle name="Comma 2 4 7 3 2" xfId="6342" xr:uid="{7E05EFBD-4210-40C6-A907-FCD5D7A347FC}"/>
    <cellStyle name="Comma 2 4 7 3 2 2" xfId="14022" xr:uid="{AD369C2C-6EF3-4E9B-9F4B-655151745CBA}"/>
    <cellStyle name="Comma 2 4 7 3 2 2 2" xfId="29382" xr:uid="{97783DAE-CDBF-4FC8-BAC0-695C844F25BD}"/>
    <cellStyle name="Comma 2 4 7 3 2 3" xfId="21702" xr:uid="{DC3E3158-EA21-4658-B533-9D36DE06798A}"/>
    <cellStyle name="Comma 2 4 7 3 3" xfId="10182" xr:uid="{B48BAD16-8D99-41BC-92FB-9A71BBA6D470}"/>
    <cellStyle name="Comma 2 4 7 3 3 2" xfId="25542" xr:uid="{F17B02C7-E395-4132-8F5A-920A5CC9B6A7}"/>
    <cellStyle name="Comma 2 4 7 3 4" xfId="17862" xr:uid="{1CF731A4-5970-4B59-9AA7-CC85AB8AC799}"/>
    <cellStyle name="Comma 2 4 7 4" xfId="4422" xr:uid="{6B29A279-C963-4E1B-BECA-1E850FC016B8}"/>
    <cellStyle name="Comma 2 4 7 4 2" xfId="12102" xr:uid="{6E6ABC9A-E459-459B-A933-FC4907DE80FF}"/>
    <cellStyle name="Comma 2 4 7 4 2 2" xfId="27462" xr:uid="{A2EDCB24-903E-4678-A126-D3B0B7D8570B}"/>
    <cellStyle name="Comma 2 4 7 4 3" xfId="19782" xr:uid="{2DF99783-4DE3-4565-AE0C-894AF738536F}"/>
    <cellStyle name="Comma 2 4 7 5" xfId="8262" xr:uid="{9745A19F-8033-493A-B5B2-372A1841BA56}"/>
    <cellStyle name="Comma 2 4 7 5 2" xfId="23622" xr:uid="{A00F1611-89D5-41FC-ACCA-16FB26E1E605}"/>
    <cellStyle name="Comma 2 4 7 6" xfId="15942" xr:uid="{7676BD06-1FD8-4727-9A59-ABB60A8A9C91}"/>
    <cellStyle name="Comma 2 4 8" xfId="1062" xr:uid="{7BD6E8F8-C21B-4439-8450-3AD7721DD22A}"/>
    <cellStyle name="Comma 2 4 8 2" xfId="2982" xr:uid="{5A853D2C-CB9D-45F4-B274-913C94BA8138}"/>
    <cellStyle name="Comma 2 4 8 2 2" xfId="6822" xr:uid="{478CF516-3C9C-4AF6-9B78-862D3357F171}"/>
    <cellStyle name="Comma 2 4 8 2 2 2" xfId="14502" xr:uid="{004C90EA-57E0-4C30-8350-48F3C142B36B}"/>
    <cellStyle name="Comma 2 4 8 2 2 2 2" xfId="29862" xr:uid="{56E035D8-F2C9-429A-B7B3-2682FF6767F3}"/>
    <cellStyle name="Comma 2 4 8 2 2 3" xfId="22182" xr:uid="{D9F888BD-969A-4B08-9012-3A86E29E3E3A}"/>
    <cellStyle name="Comma 2 4 8 2 3" xfId="10662" xr:uid="{275EA85A-1844-450D-8B24-6626BE92660D}"/>
    <cellStyle name="Comma 2 4 8 2 3 2" xfId="26022" xr:uid="{0467E874-8F95-45BD-A826-24BF503D2762}"/>
    <cellStyle name="Comma 2 4 8 2 4" xfId="18342" xr:uid="{B35C3885-BFE5-4FB0-9F03-2509BABBDEFC}"/>
    <cellStyle name="Comma 2 4 8 3" xfId="4902" xr:uid="{F73207E3-F7B7-4496-BC3A-7E46AA249939}"/>
    <cellStyle name="Comma 2 4 8 3 2" xfId="12582" xr:uid="{A59A29CA-84F1-45EB-BD89-2724A03031A6}"/>
    <cellStyle name="Comma 2 4 8 3 2 2" xfId="27942" xr:uid="{A5AA1F2D-255E-42F5-8FD7-E63994751CAF}"/>
    <cellStyle name="Comma 2 4 8 3 3" xfId="20262" xr:uid="{E230F05C-DF8C-41CF-99DF-EF9C4BA5F541}"/>
    <cellStyle name="Comma 2 4 8 4" xfId="8742" xr:uid="{6BA04932-B9D5-4AC4-A1D6-8C28ED2C2833}"/>
    <cellStyle name="Comma 2 4 8 4 2" xfId="24102" xr:uid="{EFF42894-1E50-4CAA-90B8-73CDE881B19D}"/>
    <cellStyle name="Comma 2 4 8 5" xfId="16422" xr:uid="{8B872E3C-DCAC-4345-9D6D-34157ACF8E40}"/>
    <cellStyle name="Comma 2 4 9" xfId="2022" xr:uid="{46426BEA-D7A6-46EF-8C66-957566CF66AB}"/>
    <cellStyle name="Comma 2 4 9 2" xfId="5862" xr:uid="{6F901AAE-2922-4663-A7F2-A082DA1E3F93}"/>
    <cellStyle name="Comma 2 4 9 2 2" xfId="13542" xr:uid="{20059860-C422-4C95-96B9-5E1A533DD464}"/>
    <cellStyle name="Comma 2 4 9 2 2 2" xfId="28902" xr:uid="{8375D999-569B-488E-A2BF-22CF2B8DBAD4}"/>
    <cellStyle name="Comma 2 4 9 2 3" xfId="21222" xr:uid="{E13E6667-E61D-47BA-857B-92EBABC5686D}"/>
    <cellStyle name="Comma 2 4 9 3" xfId="9702" xr:uid="{40188E81-89B0-46A2-A8A0-6D647F6415D5}"/>
    <cellStyle name="Comma 2 4 9 3 2" xfId="25062" xr:uid="{5B63D6E7-86B6-4E6A-9516-9A2EA5DBFF21}"/>
    <cellStyle name="Comma 2 4 9 4" xfId="17382" xr:uid="{34B0C5E4-BE61-4F26-9F1D-A33D87F9FD5B}"/>
    <cellStyle name="Comma 2 5" xfId="107" xr:uid="{7F2D292E-4FD1-490D-9CF2-B9EC910D9D6D}"/>
    <cellStyle name="Comma 2 5 10" xfId="3947" xr:uid="{2F284288-425E-4811-9D5E-51F934B537A5}"/>
    <cellStyle name="Comma 2 5 10 2" xfId="11627" xr:uid="{7482B436-0560-45AC-ACA7-EFDD2740383B}"/>
    <cellStyle name="Comma 2 5 10 2 2" xfId="26987" xr:uid="{618D96C2-F4E8-4F6D-B6BC-51A87075DF11}"/>
    <cellStyle name="Comma 2 5 10 3" xfId="19307" xr:uid="{F2071F56-DC2A-4EF2-97EC-432B77C5F119}"/>
    <cellStyle name="Comma 2 5 11" xfId="7787" xr:uid="{A99B303B-B17D-4D20-AF29-B4C73C4FDA84}"/>
    <cellStyle name="Comma 2 5 11 2" xfId="23147" xr:uid="{8B3F426C-389F-43B3-AE6D-2D9E6ED7A831}"/>
    <cellStyle name="Comma 2 5 12" xfId="15467" xr:uid="{955B1F3B-4CA8-4252-85B3-C29600C788E2}"/>
    <cellStyle name="Comma 2 5 2" xfId="122" xr:uid="{832EAEB2-5C3D-4312-BFF0-9836667AB05C}"/>
    <cellStyle name="Comma 2 5 2 10" xfId="7802" xr:uid="{52EF79DE-7235-475D-9DEB-7E83C7C6EEF3}"/>
    <cellStyle name="Comma 2 5 2 10 2" xfId="23162" xr:uid="{8122D8F6-1766-4481-B5E8-D36A2E9BB0E5}"/>
    <cellStyle name="Comma 2 5 2 11" xfId="15482" xr:uid="{7443B7A6-D7B9-46B0-98A6-16D3D1CE002F}"/>
    <cellStyle name="Comma 2 5 2 2" xfId="152" xr:uid="{AFC71328-BDC6-498A-9BF8-2C650A8B6A7C}"/>
    <cellStyle name="Comma 2 5 2 2 10" xfId="15512" xr:uid="{F71E2AF7-04E9-45BB-9B6A-2E5F92AFB81B}"/>
    <cellStyle name="Comma 2 5 2 2 2" xfId="212" xr:uid="{9081820F-B3A2-4011-BEF6-E8061DEB48AC}"/>
    <cellStyle name="Comma 2 5 2 2 2 2" xfId="332" xr:uid="{8C05946B-B288-455E-B195-EAE2B0911709}"/>
    <cellStyle name="Comma 2 5 2 2 2 2 2" xfId="572" xr:uid="{CBC68D82-47E5-43B0-B7E5-108BD2992829}"/>
    <cellStyle name="Comma 2 5 2 2 2 2 2 2" xfId="1052" xr:uid="{EB29E550-3002-4651-A88A-5D4CA46C0BFA}"/>
    <cellStyle name="Comma 2 5 2 2 2 2 2 2 2" xfId="2012" xr:uid="{777980A3-5F9A-42A9-8343-B59D855CAE18}"/>
    <cellStyle name="Comma 2 5 2 2 2 2 2 2 2 2" xfId="3932" xr:uid="{0EC6E6BA-1B5C-482A-9777-1F8290E00DA0}"/>
    <cellStyle name="Comma 2 5 2 2 2 2 2 2 2 2 2" xfId="7772" xr:uid="{5E9BC642-3946-437A-9EB3-A995AB699A53}"/>
    <cellStyle name="Comma 2 5 2 2 2 2 2 2 2 2 2 2" xfId="15452" xr:uid="{33C57A98-E8D1-436D-97A5-9023480B5C8E}"/>
    <cellStyle name="Comma 2 5 2 2 2 2 2 2 2 2 2 2 2" xfId="30812" xr:uid="{FD9B4967-32E5-4C7A-9EAC-A02E42F9F64A}"/>
    <cellStyle name="Comma 2 5 2 2 2 2 2 2 2 2 2 3" xfId="23132" xr:uid="{68690422-1A01-4D28-9109-F01FB4C2530B}"/>
    <cellStyle name="Comma 2 5 2 2 2 2 2 2 2 2 3" xfId="11612" xr:uid="{C97CF0EA-ECFA-4EA2-9AE0-64328122B7DE}"/>
    <cellStyle name="Comma 2 5 2 2 2 2 2 2 2 2 3 2" xfId="26972" xr:uid="{583A245A-7125-4951-9F1D-307474E5770D}"/>
    <cellStyle name="Comma 2 5 2 2 2 2 2 2 2 2 4" xfId="19292" xr:uid="{A0208822-F16E-4CC4-ABEA-F44C239CE743}"/>
    <cellStyle name="Comma 2 5 2 2 2 2 2 2 2 3" xfId="5852" xr:uid="{318C10FA-AE65-48BE-8F71-698BC8BFD235}"/>
    <cellStyle name="Comma 2 5 2 2 2 2 2 2 2 3 2" xfId="13532" xr:uid="{C2A0F342-4CEC-4643-9F6A-1366F734F5B4}"/>
    <cellStyle name="Comma 2 5 2 2 2 2 2 2 2 3 2 2" xfId="28892" xr:uid="{4856E2BA-2BDC-4055-97FE-DAEB2500B0DE}"/>
    <cellStyle name="Comma 2 5 2 2 2 2 2 2 2 3 3" xfId="21212" xr:uid="{AA3C6A19-5941-4496-B025-7F8B192F6C30}"/>
    <cellStyle name="Comma 2 5 2 2 2 2 2 2 2 4" xfId="9692" xr:uid="{FC1A3020-ACD0-4525-8CCB-20C1DAC0B197}"/>
    <cellStyle name="Comma 2 5 2 2 2 2 2 2 2 4 2" xfId="25052" xr:uid="{58A28301-597F-4E0B-8A96-0883F5016604}"/>
    <cellStyle name="Comma 2 5 2 2 2 2 2 2 2 5" xfId="17372" xr:uid="{86709A66-E855-4C72-A4B7-79E95BB239F6}"/>
    <cellStyle name="Comma 2 5 2 2 2 2 2 2 3" xfId="2972" xr:uid="{D2AF5CE2-3C68-4A0D-B4FA-6C9A146760A1}"/>
    <cellStyle name="Comma 2 5 2 2 2 2 2 2 3 2" xfId="6812" xr:uid="{0294DEC6-C39D-4A53-8098-41428D7B9FB6}"/>
    <cellStyle name="Comma 2 5 2 2 2 2 2 2 3 2 2" xfId="14492" xr:uid="{8CA06E40-863F-4D90-9C7C-C3DA35217C9B}"/>
    <cellStyle name="Comma 2 5 2 2 2 2 2 2 3 2 2 2" xfId="29852" xr:uid="{739FE487-5585-42EF-B60B-8E336D6B6EED}"/>
    <cellStyle name="Comma 2 5 2 2 2 2 2 2 3 2 3" xfId="22172" xr:uid="{534D4983-6260-4745-A419-BB0333E3482A}"/>
    <cellStyle name="Comma 2 5 2 2 2 2 2 2 3 3" xfId="10652" xr:uid="{6849DE09-88CF-4E8B-B891-DC6A8F4B9B48}"/>
    <cellStyle name="Comma 2 5 2 2 2 2 2 2 3 3 2" xfId="26012" xr:uid="{F45566D8-33A9-4825-A554-962FC1ADA3B4}"/>
    <cellStyle name="Comma 2 5 2 2 2 2 2 2 3 4" xfId="18332" xr:uid="{7528EB31-8E09-4AAF-BF56-AA820B21B37C}"/>
    <cellStyle name="Comma 2 5 2 2 2 2 2 2 4" xfId="4892" xr:uid="{B1EC82CA-9145-4E35-A001-972FF52F1D4D}"/>
    <cellStyle name="Comma 2 5 2 2 2 2 2 2 4 2" xfId="12572" xr:uid="{070C9B75-BA6B-41C2-860D-56ACD6C361DC}"/>
    <cellStyle name="Comma 2 5 2 2 2 2 2 2 4 2 2" xfId="27932" xr:uid="{C2576D5A-B30B-455C-97AC-711178AA6847}"/>
    <cellStyle name="Comma 2 5 2 2 2 2 2 2 4 3" xfId="20252" xr:uid="{E6A2F861-84CA-4283-8123-763B4259DAE1}"/>
    <cellStyle name="Comma 2 5 2 2 2 2 2 2 5" xfId="8732" xr:uid="{1AEF106B-53C9-43FD-A008-D132976E61C1}"/>
    <cellStyle name="Comma 2 5 2 2 2 2 2 2 5 2" xfId="24092" xr:uid="{610F421A-509C-4786-BBD7-B59EB1CDE85D}"/>
    <cellStyle name="Comma 2 5 2 2 2 2 2 2 6" xfId="16412" xr:uid="{9C14FF23-D77D-43FB-A72B-2782303A0184}"/>
    <cellStyle name="Comma 2 5 2 2 2 2 2 3" xfId="1532" xr:uid="{AE584712-04F0-41E7-BF87-1BE68F8A698B}"/>
    <cellStyle name="Comma 2 5 2 2 2 2 2 3 2" xfId="3452" xr:uid="{9AB6F41B-99B0-4EF6-9ACF-5A32AEF5D791}"/>
    <cellStyle name="Comma 2 5 2 2 2 2 2 3 2 2" xfId="7292" xr:uid="{415DE343-DCF4-4B39-B33D-893DDD7E2746}"/>
    <cellStyle name="Comma 2 5 2 2 2 2 2 3 2 2 2" xfId="14972" xr:uid="{516202E6-8085-4032-BA2C-2C9AC4F2D3CB}"/>
    <cellStyle name="Comma 2 5 2 2 2 2 2 3 2 2 2 2" xfId="30332" xr:uid="{A243BE1F-FBA0-4546-9172-32207E5006B7}"/>
    <cellStyle name="Comma 2 5 2 2 2 2 2 3 2 2 3" xfId="22652" xr:uid="{76CF1BFD-0D8A-4FE8-B817-3729500D2FBB}"/>
    <cellStyle name="Comma 2 5 2 2 2 2 2 3 2 3" xfId="11132" xr:uid="{1F3E5A35-F2F9-4DFA-93A9-4D21E04B3D3B}"/>
    <cellStyle name="Comma 2 5 2 2 2 2 2 3 2 3 2" xfId="26492" xr:uid="{0C9B622E-B291-497F-80F8-106C79206CCB}"/>
    <cellStyle name="Comma 2 5 2 2 2 2 2 3 2 4" xfId="18812" xr:uid="{83BAEBFB-4186-4E30-8F02-A0F6221CC170}"/>
    <cellStyle name="Comma 2 5 2 2 2 2 2 3 3" xfId="5372" xr:uid="{3730C136-F032-40A1-B702-1F5A6EAE3CA3}"/>
    <cellStyle name="Comma 2 5 2 2 2 2 2 3 3 2" xfId="13052" xr:uid="{289E834C-6331-4BB2-81B2-8F77F4BF90A5}"/>
    <cellStyle name="Comma 2 5 2 2 2 2 2 3 3 2 2" xfId="28412" xr:uid="{0BBEAEA3-8C1F-4F71-9BA5-043747C1C0EE}"/>
    <cellStyle name="Comma 2 5 2 2 2 2 2 3 3 3" xfId="20732" xr:uid="{12B4223D-3493-4918-BE49-9F1114D45C2C}"/>
    <cellStyle name="Comma 2 5 2 2 2 2 2 3 4" xfId="9212" xr:uid="{017BFABF-86C0-499B-A171-EF0B99CEB813}"/>
    <cellStyle name="Comma 2 5 2 2 2 2 2 3 4 2" xfId="24572" xr:uid="{D474DC01-8BEC-4025-9F3C-14219C9914ED}"/>
    <cellStyle name="Comma 2 5 2 2 2 2 2 3 5" xfId="16892" xr:uid="{E6937412-740A-4E49-A82A-6C99E4D94F2D}"/>
    <cellStyle name="Comma 2 5 2 2 2 2 2 4" xfId="2492" xr:uid="{DAD4837A-3D87-4D1B-964E-4FDB002C6FB6}"/>
    <cellStyle name="Comma 2 5 2 2 2 2 2 4 2" xfId="6332" xr:uid="{82551E4E-39F4-41C2-B8DF-4F0BE26888BE}"/>
    <cellStyle name="Comma 2 5 2 2 2 2 2 4 2 2" xfId="14012" xr:uid="{23504D29-27FF-4CDD-9E3A-9954E43321F9}"/>
    <cellStyle name="Comma 2 5 2 2 2 2 2 4 2 2 2" xfId="29372" xr:uid="{7871FCCA-723E-44BB-A239-EE1DAFE8C505}"/>
    <cellStyle name="Comma 2 5 2 2 2 2 2 4 2 3" xfId="21692" xr:uid="{A448B1BD-C75D-4C7C-AF8A-787298430504}"/>
    <cellStyle name="Comma 2 5 2 2 2 2 2 4 3" xfId="10172" xr:uid="{468B98CD-E8C1-4759-8398-0D078CC37744}"/>
    <cellStyle name="Comma 2 5 2 2 2 2 2 4 3 2" xfId="25532" xr:uid="{C55A7820-FD7B-4659-9710-8488314461FD}"/>
    <cellStyle name="Comma 2 5 2 2 2 2 2 4 4" xfId="17852" xr:uid="{C87F558E-AA1A-4E7E-BA7E-DD3019E6A7B6}"/>
    <cellStyle name="Comma 2 5 2 2 2 2 2 5" xfId="4412" xr:uid="{2FF6AFB8-1C5D-483A-9106-1DF120B64B74}"/>
    <cellStyle name="Comma 2 5 2 2 2 2 2 5 2" xfId="12092" xr:uid="{007D6314-3D7F-498A-AA15-006A3FEE30CE}"/>
    <cellStyle name="Comma 2 5 2 2 2 2 2 5 2 2" xfId="27452" xr:uid="{AE832F65-2181-42D6-9260-DD2F3C7D938A}"/>
    <cellStyle name="Comma 2 5 2 2 2 2 2 5 3" xfId="19772" xr:uid="{2E422041-ED95-4E87-93B5-779EC20B02D5}"/>
    <cellStyle name="Comma 2 5 2 2 2 2 2 6" xfId="8252" xr:uid="{77829848-BCE5-4EFD-99AF-E772ECDEF9A8}"/>
    <cellStyle name="Comma 2 5 2 2 2 2 2 6 2" xfId="23612" xr:uid="{6291303F-C33B-4C32-84F6-3D330E27A93C}"/>
    <cellStyle name="Comma 2 5 2 2 2 2 2 7" xfId="15932" xr:uid="{FF885784-6F12-4BF2-9C50-93D884EEAF26}"/>
    <cellStyle name="Comma 2 5 2 2 2 2 3" xfId="812" xr:uid="{58A34F18-A663-4A8D-B938-437ADF653B34}"/>
    <cellStyle name="Comma 2 5 2 2 2 2 3 2" xfId="1772" xr:uid="{010DDAAD-A0F5-4EA9-9B13-3C828DEE2C9E}"/>
    <cellStyle name="Comma 2 5 2 2 2 2 3 2 2" xfId="3692" xr:uid="{66865D5F-B249-4C84-B8AD-5FB0CDC973C2}"/>
    <cellStyle name="Comma 2 5 2 2 2 2 3 2 2 2" xfId="7532" xr:uid="{3829FFA8-2405-4360-9D3E-54F02D343B69}"/>
    <cellStyle name="Comma 2 5 2 2 2 2 3 2 2 2 2" xfId="15212" xr:uid="{6EAA9F7B-0241-4621-93A3-AE28AFA82E15}"/>
    <cellStyle name="Comma 2 5 2 2 2 2 3 2 2 2 2 2" xfId="30572" xr:uid="{274F8ABA-F4BF-4F72-8DFD-3D3648CEC8B6}"/>
    <cellStyle name="Comma 2 5 2 2 2 2 3 2 2 2 3" xfId="22892" xr:uid="{F13E23D9-40EE-42AE-8EAE-82EEBFB7B642}"/>
    <cellStyle name="Comma 2 5 2 2 2 2 3 2 2 3" xfId="11372" xr:uid="{A1C31A48-1F87-4414-A0C1-3FF9693FC0D5}"/>
    <cellStyle name="Comma 2 5 2 2 2 2 3 2 2 3 2" xfId="26732" xr:uid="{C1509845-A2EC-4217-AFE3-DD433B4F863F}"/>
    <cellStyle name="Comma 2 5 2 2 2 2 3 2 2 4" xfId="19052" xr:uid="{C6511944-F7A9-4548-9712-5E88566EC718}"/>
    <cellStyle name="Comma 2 5 2 2 2 2 3 2 3" xfId="5612" xr:uid="{13424E05-9637-478E-8379-343C5F8AE420}"/>
    <cellStyle name="Comma 2 5 2 2 2 2 3 2 3 2" xfId="13292" xr:uid="{09C614A4-F4B3-493E-86EA-0C999B5A9D7D}"/>
    <cellStyle name="Comma 2 5 2 2 2 2 3 2 3 2 2" xfId="28652" xr:uid="{19F40C47-78F3-4CBF-92FE-69DB1CB64792}"/>
    <cellStyle name="Comma 2 5 2 2 2 2 3 2 3 3" xfId="20972" xr:uid="{1F75B6C3-4AD1-461E-814B-66F58FA2800D}"/>
    <cellStyle name="Comma 2 5 2 2 2 2 3 2 4" xfId="9452" xr:uid="{13934E00-96AC-4C49-A1BB-FD913FD913E5}"/>
    <cellStyle name="Comma 2 5 2 2 2 2 3 2 4 2" xfId="24812" xr:uid="{42AB05D7-C9D1-42B8-9190-A5123790A2A7}"/>
    <cellStyle name="Comma 2 5 2 2 2 2 3 2 5" xfId="17132" xr:uid="{0D036AA3-70B7-48F1-B646-B06A2FB6EFF8}"/>
    <cellStyle name="Comma 2 5 2 2 2 2 3 3" xfId="2732" xr:uid="{09277EAA-2996-41FA-9394-321B03800433}"/>
    <cellStyle name="Comma 2 5 2 2 2 2 3 3 2" xfId="6572" xr:uid="{CF927830-91EF-4B12-8BBE-0A3B1559384C}"/>
    <cellStyle name="Comma 2 5 2 2 2 2 3 3 2 2" xfId="14252" xr:uid="{F280C107-31F2-43BA-BF10-EA3DD6254389}"/>
    <cellStyle name="Comma 2 5 2 2 2 2 3 3 2 2 2" xfId="29612" xr:uid="{B6913007-7450-451E-ACF0-883944DCE74E}"/>
    <cellStyle name="Comma 2 5 2 2 2 2 3 3 2 3" xfId="21932" xr:uid="{8DEC5F11-1727-4313-8425-63E34DA4336B}"/>
    <cellStyle name="Comma 2 5 2 2 2 2 3 3 3" xfId="10412" xr:uid="{D3282E4A-F0E5-4A87-9F53-1C3606B2A63F}"/>
    <cellStyle name="Comma 2 5 2 2 2 2 3 3 3 2" xfId="25772" xr:uid="{0342BEA5-A3C8-48A0-8ACF-A41A82D82076}"/>
    <cellStyle name="Comma 2 5 2 2 2 2 3 3 4" xfId="18092" xr:uid="{8681C27A-0A83-4BFA-B897-94BC2BB52AE6}"/>
    <cellStyle name="Comma 2 5 2 2 2 2 3 4" xfId="4652" xr:uid="{85FA2A46-FFA8-48A2-B915-171500A99494}"/>
    <cellStyle name="Comma 2 5 2 2 2 2 3 4 2" xfId="12332" xr:uid="{4A8C070A-0C9D-439F-ADF5-EB06FD84217A}"/>
    <cellStyle name="Comma 2 5 2 2 2 2 3 4 2 2" xfId="27692" xr:uid="{45BC3804-EF42-472D-BC27-FA12B5C36387}"/>
    <cellStyle name="Comma 2 5 2 2 2 2 3 4 3" xfId="20012" xr:uid="{51F53998-F673-4497-853D-74E26D7F7545}"/>
    <cellStyle name="Comma 2 5 2 2 2 2 3 5" xfId="8492" xr:uid="{446D87DE-9F00-4B85-8236-F53C2C24A55D}"/>
    <cellStyle name="Comma 2 5 2 2 2 2 3 5 2" xfId="23852" xr:uid="{6C052B69-7D35-4330-A979-7188BC6445FE}"/>
    <cellStyle name="Comma 2 5 2 2 2 2 3 6" xfId="16172" xr:uid="{C9D4E3CF-BE46-4D56-985C-FBFF01F909E8}"/>
    <cellStyle name="Comma 2 5 2 2 2 2 4" xfId="1292" xr:uid="{678927E7-BB2E-4A45-A153-EC53F66D40F1}"/>
    <cellStyle name="Comma 2 5 2 2 2 2 4 2" xfId="3212" xr:uid="{5082205A-8F81-4451-89F6-7340E9D26DC4}"/>
    <cellStyle name="Comma 2 5 2 2 2 2 4 2 2" xfId="7052" xr:uid="{2146C6F4-1C3D-4374-A794-5DD5396B268D}"/>
    <cellStyle name="Comma 2 5 2 2 2 2 4 2 2 2" xfId="14732" xr:uid="{FDA67DBA-F746-436D-89A2-A5569C45A187}"/>
    <cellStyle name="Comma 2 5 2 2 2 2 4 2 2 2 2" xfId="30092" xr:uid="{D8D698CE-FB75-47F7-AEA8-9E7E4C2C526D}"/>
    <cellStyle name="Comma 2 5 2 2 2 2 4 2 2 3" xfId="22412" xr:uid="{22DD25F7-9D86-4030-BB36-4A8474FB39CA}"/>
    <cellStyle name="Comma 2 5 2 2 2 2 4 2 3" xfId="10892" xr:uid="{0B9C5177-F173-413B-8EE9-845EBD1CE5BA}"/>
    <cellStyle name="Comma 2 5 2 2 2 2 4 2 3 2" xfId="26252" xr:uid="{507F39A2-00B6-4D27-977D-89755B93E69C}"/>
    <cellStyle name="Comma 2 5 2 2 2 2 4 2 4" xfId="18572" xr:uid="{A6D282AB-15E3-4996-B2AE-9504827C6F10}"/>
    <cellStyle name="Comma 2 5 2 2 2 2 4 3" xfId="5132" xr:uid="{2DA8695F-C9B6-434D-900F-C6E4A5457A8A}"/>
    <cellStyle name="Comma 2 5 2 2 2 2 4 3 2" xfId="12812" xr:uid="{5AA99CFA-1A33-466F-BD7E-20B3A22FC4B8}"/>
    <cellStyle name="Comma 2 5 2 2 2 2 4 3 2 2" xfId="28172" xr:uid="{BD0A6AEE-3CBA-4F18-95EE-274890832DB0}"/>
    <cellStyle name="Comma 2 5 2 2 2 2 4 3 3" xfId="20492" xr:uid="{E51E884F-C186-4A5D-8A4E-70FA58DD8104}"/>
    <cellStyle name="Comma 2 5 2 2 2 2 4 4" xfId="8972" xr:uid="{EBF191E5-7CBB-43C6-9DD9-45F0839B34EB}"/>
    <cellStyle name="Comma 2 5 2 2 2 2 4 4 2" xfId="24332" xr:uid="{37336A37-6075-444D-8BB7-97B5C773B86F}"/>
    <cellStyle name="Comma 2 5 2 2 2 2 4 5" xfId="16652" xr:uid="{A169A44E-0941-428E-847F-8B6B334B265A}"/>
    <cellStyle name="Comma 2 5 2 2 2 2 5" xfId="2252" xr:uid="{68AD4028-1777-4517-BEEE-4FC6B6335B2B}"/>
    <cellStyle name="Comma 2 5 2 2 2 2 5 2" xfId="6092" xr:uid="{4AA78B29-0CBD-4268-B4E9-8FFC64C72C45}"/>
    <cellStyle name="Comma 2 5 2 2 2 2 5 2 2" xfId="13772" xr:uid="{19865B29-0CDC-4F51-A29E-A777B6D05A51}"/>
    <cellStyle name="Comma 2 5 2 2 2 2 5 2 2 2" xfId="29132" xr:uid="{C77E6FC5-75F4-4BE8-9784-A11D10ED3151}"/>
    <cellStyle name="Comma 2 5 2 2 2 2 5 2 3" xfId="21452" xr:uid="{9A02F004-7309-4F37-B880-CF0689E4CEF7}"/>
    <cellStyle name="Comma 2 5 2 2 2 2 5 3" xfId="9932" xr:uid="{B76D29A6-7B54-44D9-9EA0-C16FB1E26987}"/>
    <cellStyle name="Comma 2 5 2 2 2 2 5 3 2" xfId="25292" xr:uid="{6FAA060A-26F0-4447-80CC-FC412BE81273}"/>
    <cellStyle name="Comma 2 5 2 2 2 2 5 4" xfId="17612" xr:uid="{E17D6624-CCCB-4EB3-BFF6-F88274249F35}"/>
    <cellStyle name="Comma 2 5 2 2 2 2 6" xfId="4172" xr:uid="{060846A5-DC2D-4D5B-8B0C-AB39C47BD152}"/>
    <cellStyle name="Comma 2 5 2 2 2 2 6 2" xfId="11852" xr:uid="{69205079-B507-407E-9B95-70C29F46F3C5}"/>
    <cellStyle name="Comma 2 5 2 2 2 2 6 2 2" xfId="27212" xr:uid="{F4A37075-E37F-4266-9DCC-6064CEEB2A71}"/>
    <cellStyle name="Comma 2 5 2 2 2 2 6 3" xfId="19532" xr:uid="{4B1ECBCF-7C06-4300-B957-F78E92FED6A0}"/>
    <cellStyle name="Comma 2 5 2 2 2 2 7" xfId="8012" xr:uid="{02EF1B7D-309A-42F6-9C07-AB52F6C32984}"/>
    <cellStyle name="Comma 2 5 2 2 2 2 7 2" xfId="23372" xr:uid="{A87B9E24-8047-4754-9A3D-6E33BB764973}"/>
    <cellStyle name="Comma 2 5 2 2 2 2 8" xfId="15692" xr:uid="{F44E82A2-4C50-49B2-B456-D9C29DD57FAE}"/>
    <cellStyle name="Comma 2 5 2 2 2 3" xfId="452" xr:uid="{21E6F26E-7CC7-4426-A33C-031417832B88}"/>
    <cellStyle name="Comma 2 5 2 2 2 3 2" xfId="932" xr:uid="{3C316942-F5F9-4773-A290-DE455BDDEAD0}"/>
    <cellStyle name="Comma 2 5 2 2 2 3 2 2" xfId="1892" xr:uid="{C7ABC8D3-0464-49DD-995E-E44849653F81}"/>
    <cellStyle name="Comma 2 5 2 2 2 3 2 2 2" xfId="3812" xr:uid="{7C538243-C8CE-4E46-96E6-7B0446091795}"/>
    <cellStyle name="Comma 2 5 2 2 2 3 2 2 2 2" xfId="7652" xr:uid="{5720F384-0BB3-4CE2-AFD0-9B8A595EF7F5}"/>
    <cellStyle name="Comma 2 5 2 2 2 3 2 2 2 2 2" xfId="15332" xr:uid="{C1895C7E-F982-46C0-9618-615042FFA484}"/>
    <cellStyle name="Comma 2 5 2 2 2 3 2 2 2 2 2 2" xfId="30692" xr:uid="{FFA069FD-B5B9-45A3-939C-0055BB3B6E89}"/>
    <cellStyle name="Comma 2 5 2 2 2 3 2 2 2 2 3" xfId="23012" xr:uid="{8C26B6B5-B59A-4442-BA34-E9E78BF6BA56}"/>
    <cellStyle name="Comma 2 5 2 2 2 3 2 2 2 3" xfId="11492" xr:uid="{CBAE1AEE-C3A0-440B-8917-55C2166D1F39}"/>
    <cellStyle name="Comma 2 5 2 2 2 3 2 2 2 3 2" xfId="26852" xr:uid="{CAF1899A-9607-44E9-ADDF-272A76A44690}"/>
    <cellStyle name="Comma 2 5 2 2 2 3 2 2 2 4" xfId="19172" xr:uid="{AEA59035-3EB8-4911-89D2-8A00322306EE}"/>
    <cellStyle name="Comma 2 5 2 2 2 3 2 2 3" xfId="5732" xr:uid="{9F3B1FDA-6C83-44C1-88F1-B8E9880C4569}"/>
    <cellStyle name="Comma 2 5 2 2 2 3 2 2 3 2" xfId="13412" xr:uid="{75A69660-2FBE-42C5-9912-D8C0F94AE072}"/>
    <cellStyle name="Comma 2 5 2 2 2 3 2 2 3 2 2" xfId="28772" xr:uid="{ED6CF49B-C41D-4005-BAF2-0902793FFD1E}"/>
    <cellStyle name="Comma 2 5 2 2 2 3 2 2 3 3" xfId="21092" xr:uid="{E9CE386F-2E05-4D25-A54E-6A53AD15994C}"/>
    <cellStyle name="Comma 2 5 2 2 2 3 2 2 4" xfId="9572" xr:uid="{4D264418-3EC5-4111-9025-CEE07C8C69D2}"/>
    <cellStyle name="Comma 2 5 2 2 2 3 2 2 4 2" xfId="24932" xr:uid="{981FC3A0-004C-4810-8C8B-5372C1638DDA}"/>
    <cellStyle name="Comma 2 5 2 2 2 3 2 2 5" xfId="17252" xr:uid="{E864CD16-DAAC-45FC-A2FC-84803DCE9A33}"/>
    <cellStyle name="Comma 2 5 2 2 2 3 2 3" xfId="2852" xr:uid="{3F8F6EB1-552D-40D3-865F-6C11F1401D6B}"/>
    <cellStyle name="Comma 2 5 2 2 2 3 2 3 2" xfId="6692" xr:uid="{EDD0BD0C-6AD8-46D3-A569-30768109BF16}"/>
    <cellStyle name="Comma 2 5 2 2 2 3 2 3 2 2" xfId="14372" xr:uid="{EB55EF00-B05F-46C5-80F4-18BACBFAEDF5}"/>
    <cellStyle name="Comma 2 5 2 2 2 3 2 3 2 2 2" xfId="29732" xr:uid="{BCEB4F90-6374-4A50-B2CA-8F4B2292C39B}"/>
    <cellStyle name="Comma 2 5 2 2 2 3 2 3 2 3" xfId="22052" xr:uid="{20E22EF5-AEAB-45A2-B806-86FE8F19217F}"/>
    <cellStyle name="Comma 2 5 2 2 2 3 2 3 3" xfId="10532" xr:uid="{A844CA4C-E309-47FE-8BA8-05C7E35BCAA9}"/>
    <cellStyle name="Comma 2 5 2 2 2 3 2 3 3 2" xfId="25892" xr:uid="{A685EC22-2C14-4667-8AF7-71B6C4FACB35}"/>
    <cellStyle name="Comma 2 5 2 2 2 3 2 3 4" xfId="18212" xr:uid="{9C06DC4D-97C1-4D24-9466-378D486EC657}"/>
    <cellStyle name="Comma 2 5 2 2 2 3 2 4" xfId="4772" xr:uid="{A79F943C-01EF-47F3-8D0B-0F0B762B8FA2}"/>
    <cellStyle name="Comma 2 5 2 2 2 3 2 4 2" xfId="12452" xr:uid="{4CD59DBB-8805-4A00-AD0D-6F2FA923E10E}"/>
    <cellStyle name="Comma 2 5 2 2 2 3 2 4 2 2" xfId="27812" xr:uid="{BCAFC609-E3B8-40F5-A8B9-2599060041B5}"/>
    <cellStyle name="Comma 2 5 2 2 2 3 2 4 3" xfId="20132" xr:uid="{FEA7314C-0C30-4D76-8E0A-AAC4F69AE256}"/>
    <cellStyle name="Comma 2 5 2 2 2 3 2 5" xfId="8612" xr:uid="{1B026B3F-86FC-41E2-901A-73870BCDBFA1}"/>
    <cellStyle name="Comma 2 5 2 2 2 3 2 5 2" xfId="23972" xr:uid="{22D2FB85-55DA-465E-9A33-50878513FA3A}"/>
    <cellStyle name="Comma 2 5 2 2 2 3 2 6" xfId="16292" xr:uid="{07AE5CE4-F83B-40E2-91A4-A589AF3B651D}"/>
    <cellStyle name="Comma 2 5 2 2 2 3 3" xfId="1412" xr:uid="{62C2D2AD-4950-4B6E-844D-1A93933E393D}"/>
    <cellStyle name="Comma 2 5 2 2 2 3 3 2" xfId="3332" xr:uid="{2B66C6EC-A90E-47D8-B177-DC11AC066746}"/>
    <cellStyle name="Comma 2 5 2 2 2 3 3 2 2" xfId="7172" xr:uid="{67669E1F-1E23-4B86-A3AC-37ADD4400E8E}"/>
    <cellStyle name="Comma 2 5 2 2 2 3 3 2 2 2" xfId="14852" xr:uid="{13DB6C4B-E566-4492-92EA-EEACAB482950}"/>
    <cellStyle name="Comma 2 5 2 2 2 3 3 2 2 2 2" xfId="30212" xr:uid="{04E4E53D-C019-46F2-9A61-D800021B2C13}"/>
    <cellStyle name="Comma 2 5 2 2 2 3 3 2 2 3" xfId="22532" xr:uid="{D734D8D8-91BC-47FA-8A77-C0D51726AD16}"/>
    <cellStyle name="Comma 2 5 2 2 2 3 3 2 3" xfId="11012" xr:uid="{A2B14684-E989-4B57-8EDB-41F97E31BD46}"/>
    <cellStyle name="Comma 2 5 2 2 2 3 3 2 3 2" xfId="26372" xr:uid="{F957A50D-FBCC-4148-AB8A-45AE100A9D08}"/>
    <cellStyle name="Comma 2 5 2 2 2 3 3 2 4" xfId="18692" xr:uid="{D734AF29-F596-4A0F-952B-4AEFA09DDD79}"/>
    <cellStyle name="Comma 2 5 2 2 2 3 3 3" xfId="5252" xr:uid="{7E74232F-BBAF-4395-835F-0D0DD0BA4237}"/>
    <cellStyle name="Comma 2 5 2 2 2 3 3 3 2" xfId="12932" xr:uid="{A9929E48-EBD6-4A8D-8F78-E9E7949234F0}"/>
    <cellStyle name="Comma 2 5 2 2 2 3 3 3 2 2" xfId="28292" xr:uid="{766E25C5-4BA9-49D6-AFFB-1AB43A0A221A}"/>
    <cellStyle name="Comma 2 5 2 2 2 3 3 3 3" xfId="20612" xr:uid="{5725D433-3F72-44EB-99D0-9CF7567A203A}"/>
    <cellStyle name="Comma 2 5 2 2 2 3 3 4" xfId="9092" xr:uid="{2DE1A0C4-05D3-4591-AD94-9E16D66181ED}"/>
    <cellStyle name="Comma 2 5 2 2 2 3 3 4 2" xfId="24452" xr:uid="{F7178585-E2CE-4BC4-8B15-CB13FEE16396}"/>
    <cellStyle name="Comma 2 5 2 2 2 3 3 5" xfId="16772" xr:uid="{2886A2DE-3484-4104-B5CB-AB6F281D96AF}"/>
    <cellStyle name="Comma 2 5 2 2 2 3 4" xfId="2372" xr:uid="{FA99C651-A6A3-4AA1-B806-0940AE82B91B}"/>
    <cellStyle name="Comma 2 5 2 2 2 3 4 2" xfId="6212" xr:uid="{DB18126C-2FA1-488B-A61F-D9636268FDD9}"/>
    <cellStyle name="Comma 2 5 2 2 2 3 4 2 2" xfId="13892" xr:uid="{A60AE97F-E9C6-4BD9-AFB1-21D62F009D94}"/>
    <cellStyle name="Comma 2 5 2 2 2 3 4 2 2 2" xfId="29252" xr:uid="{033D4E3D-83C4-4C81-9608-7337568C453C}"/>
    <cellStyle name="Comma 2 5 2 2 2 3 4 2 3" xfId="21572" xr:uid="{A05CC6E3-CB4D-4430-90A0-64E7F3C38ADE}"/>
    <cellStyle name="Comma 2 5 2 2 2 3 4 3" xfId="10052" xr:uid="{40799896-31F3-482D-8EF6-8C1E178A997C}"/>
    <cellStyle name="Comma 2 5 2 2 2 3 4 3 2" xfId="25412" xr:uid="{D6F4836D-2A76-46D9-ABC1-EB7FE0F20739}"/>
    <cellStyle name="Comma 2 5 2 2 2 3 4 4" xfId="17732" xr:uid="{91EF8DEC-5CA8-4828-803F-CD0BC5BFE39B}"/>
    <cellStyle name="Comma 2 5 2 2 2 3 5" xfId="4292" xr:uid="{F88C9C10-AAAF-4724-8D0D-F0760CD183F3}"/>
    <cellStyle name="Comma 2 5 2 2 2 3 5 2" xfId="11972" xr:uid="{309E1D72-DD4C-46BE-A232-A59D60DE80DC}"/>
    <cellStyle name="Comma 2 5 2 2 2 3 5 2 2" xfId="27332" xr:uid="{AA0C38A8-E2D8-4B52-B615-A4A9208DA7DF}"/>
    <cellStyle name="Comma 2 5 2 2 2 3 5 3" xfId="19652" xr:uid="{BA499AAE-9F02-4D40-9C78-C1762366F1CA}"/>
    <cellStyle name="Comma 2 5 2 2 2 3 6" xfId="8132" xr:uid="{F977025B-1959-4CA3-A53E-6725065C3FAB}"/>
    <cellStyle name="Comma 2 5 2 2 2 3 6 2" xfId="23492" xr:uid="{124AEB97-C27C-4691-A835-0FACDBC5DA5B}"/>
    <cellStyle name="Comma 2 5 2 2 2 3 7" xfId="15812" xr:uid="{338511D8-6E56-4623-8759-6F7D5FA1219B}"/>
    <cellStyle name="Comma 2 5 2 2 2 4" xfId="692" xr:uid="{88A1DA1E-2950-428B-93E5-F845826A0546}"/>
    <cellStyle name="Comma 2 5 2 2 2 4 2" xfId="1652" xr:uid="{3E457E16-CEB8-4085-9966-5C270A5CD108}"/>
    <cellStyle name="Comma 2 5 2 2 2 4 2 2" xfId="3572" xr:uid="{FAFEB424-4BC1-4182-B53F-7AC02E4589E1}"/>
    <cellStyle name="Comma 2 5 2 2 2 4 2 2 2" xfId="7412" xr:uid="{D76628E5-DC6B-4EE3-B21E-B40D7B1BB6B1}"/>
    <cellStyle name="Comma 2 5 2 2 2 4 2 2 2 2" xfId="15092" xr:uid="{B2FCB98E-FA1C-4448-957A-7E4FE3CF187B}"/>
    <cellStyle name="Comma 2 5 2 2 2 4 2 2 2 2 2" xfId="30452" xr:uid="{644F4A79-8EF5-478E-990C-AF957EA1B1D8}"/>
    <cellStyle name="Comma 2 5 2 2 2 4 2 2 2 3" xfId="22772" xr:uid="{4D1FF2FE-C58D-447F-BFB2-EBA629AB12CB}"/>
    <cellStyle name="Comma 2 5 2 2 2 4 2 2 3" xfId="11252" xr:uid="{C462B8E9-6C1C-498B-9C4E-8DB5138BDA66}"/>
    <cellStyle name="Comma 2 5 2 2 2 4 2 2 3 2" xfId="26612" xr:uid="{4A146CD0-5EB6-4A38-B23A-ADF30ECDF71D}"/>
    <cellStyle name="Comma 2 5 2 2 2 4 2 2 4" xfId="18932" xr:uid="{C82AAAC3-989D-40A0-A6C1-1ABC110D807F}"/>
    <cellStyle name="Comma 2 5 2 2 2 4 2 3" xfId="5492" xr:uid="{0769C1A0-D205-4EC8-A64A-DD2D0910D11F}"/>
    <cellStyle name="Comma 2 5 2 2 2 4 2 3 2" xfId="13172" xr:uid="{AD55C0CE-D7C0-43A1-B3FD-147E71DB3A13}"/>
    <cellStyle name="Comma 2 5 2 2 2 4 2 3 2 2" xfId="28532" xr:uid="{AA99B9AD-D8C4-4B89-B923-32B62CF8D5B5}"/>
    <cellStyle name="Comma 2 5 2 2 2 4 2 3 3" xfId="20852" xr:uid="{C9FB5F94-8588-4509-B219-2221D5246B4D}"/>
    <cellStyle name="Comma 2 5 2 2 2 4 2 4" xfId="9332" xr:uid="{950F1B1B-DDCB-4894-AA70-B48E8CF59C9D}"/>
    <cellStyle name="Comma 2 5 2 2 2 4 2 4 2" xfId="24692" xr:uid="{F61DB809-1399-468F-ACF0-FBD6F8854704}"/>
    <cellStyle name="Comma 2 5 2 2 2 4 2 5" xfId="17012" xr:uid="{20063727-13D7-470A-B5AE-A18C5199467F}"/>
    <cellStyle name="Comma 2 5 2 2 2 4 3" xfId="2612" xr:uid="{2BBB4D70-8275-45D2-985A-88662388BE66}"/>
    <cellStyle name="Comma 2 5 2 2 2 4 3 2" xfId="6452" xr:uid="{3EF85BAB-420B-4F7E-98D2-A7933B545FE3}"/>
    <cellStyle name="Comma 2 5 2 2 2 4 3 2 2" xfId="14132" xr:uid="{B9B58C18-23D9-44F5-BAA6-AC3C5465BE03}"/>
    <cellStyle name="Comma 2 5 2 2 2 4 3 2 2 2" xfId="29492" xr:uid="{FC6AD8D3-DF85-4D8C-9C6F-4997C5D24009}"/>
    <cellStyle name="Comma 2 5 2 2 2 4 3 2 3" xfId="21812" xr:uid="{450849CB-C0F6-4849-9A41-53356AC7499A}"/>
    <cellStyle name="Comma 2 5 2 2 2 4 3 3" xfId="10292" xr:uid="{1A710633-55C1-449D-9D00-EA9827F88267}"/>
    <cellStyle name="Comma 2 5 2 2 2 4 3 3 2" xfId="25652" xr:uid="{9855910F-3254-4FE0-A425-C8EAF827946F}"/>
    <cellStyle name="Comma 2 5 2 2 2 4 3 4" xfId="17972" xr:uid="{4C2330EB-9330-4EC3-9FA8-2CF864F89942}"/>
    <cellStyle name="Comma 2 5 2 2 2 4 4" xfId="4532" xr:uid="{2D28BA22-C74D-4086-9A72-FB110B916EF0}"/>
    <cellStyle name="Comma 2 5 2 2 2 4 4 2" xfId="12212" xr:uid="{0A293A7A-CA9F-4DCC-A99A-78220923FA87}"/>
    <cellStyle name="Comma 2 5 2 2 2 4 4 2 2" xfId="27572" xr:uid="{10B3AAD0-09CD-49D0-87ED-75B2A103F48D}"/>
    <cellStyle name="Comma 2 5 2 2 2 4 4 3" xfId="19892" xr:uid="{D128F54B-3792-4317-BB43-C3103282A92A}"/>
    <cellStyle name="Comma 2 5 2 2 2 4 5" xfId="8372" xr:uid="{26E817EC-2669-4A45-9B92-CEF3BCB8888F}"/>
    <cellStyle name="Comma 2 5 2 2 2 4 5 2" xfId="23732" xr:uid="{0378F766-D548-4129-BBEA-B183B1A1E852}"/>
    <cellStyle name="Comma 2 5 2 2 2 4 6" xfId="16052" xr:uid="{088CFCE9-1C34-4A40-8F40-1A3B349FB072}"/>
    <cellStyle name="Comma 2 5 2 2 2 5" xfId="1172" xr:uid="{0C85B275-78D2-4589-ACFA-DDCCC52B93AC}"/>
    <cellStyle name="Comma 2 5 2 2 2 5 2" xfId="3092" xr:uid="{839E66BF-4EBC-405C-9943-713FE8C00290}"/>
    <cellStyle name="Comma 2 5 2 2 2 5 2 2" xfId="6932" xr:uid="{6CDFE288-F3A3-4809-A0DF-6F236A27E26E}"/>
    <cellStyle name="Comma 2 5 2 2 2 5 2 2 2" xfId="14612" xr:uid="{7EDFB843-D4D7-45AC-B49C-A994A51BBC51}"/>
    <cellStyle name="Comma 2 5 2 2 2 5 2 2 2 2" xfId="29972" xr:uid="{B6F07145-84AB-4CDF-8C37-835CAC189791}"/>
    <cellStyle name="Comma 2 5 2 2 2 5 2 2 3" xfId="22292" xr:uid="{80029553-4999-4511-AD40-21DCB6E450D5}"/>
    <cellStyle name="Comma 2 5 2 2 2 5 2 3" xfId="10772" xr:uid="{AB78EEDA-A791-4ED3-9094-7EB30718F61F}"/>
    <cellStyle name="Comma 2 5 2 2 2 5 2 3 2" xfId="26132" xr:uid="{991557D7-6600-4A47-9308-52FD75977025}"/>
    <cellStyle name="Comma 2 5 2 2 2 5 2 4" xfId="18452" xr:uid="{D0269EAB-C154-4E2C-B4C3-CB09682E8355}"/>
    <cellStyle name="Comma 2 5 2 2 2 5 3" xfId="5012" xr:uid="{7C5F3966-1780-4526-A8CD-C7ED92375421}"/>
    <cellStyle name="Comma 2 5 2 2 2 5 3 2" xfId="12692" xr:uid="{A875114D-4D28-40EA-BA7F-95BA1BB7FF25}"/>
    <cellStyle name="Comma 2 5 2 2 2 5 3 2 2" xfId="28052" xr:uid="{8A1B988E-385F-4958-AF06-5EA56CC8382D}"/>
    <cellStyle name="Comma 2 5 2 2 2 5 3 3" xfId="20372" xr:uid="{9B6F7AA2-CD79-4905-B9A7-0CE2DCFA0B88}"/>
    <cellStyle name="Comma 2 5 2 2 2 5 4" xfId="8852" xr:uid="{54FE5295-ACAF-437D-91D0-909093EFD7D9}"/>
    <cellStyle name="Comma 2 5 2 2 2 5 4 2" xfId="24212" xr:uid="{85D62FD9-7CFB-4C96-B2EF-A2782FD61EDC}"/>
    <cellStyle name="Comma 2 5 2 2 2 5 5" xfId="16532" xr:uid="{34E383C9-3FED-42C1-9076-6D5024A93AE0}"/>
    <cellStyle name="Comma 2 5 2 2 2 6" xfId="2132" xr:uid="{B56E12ED-D7E0-4C28-9432-C53481943E35}"/>
    <cellStyle name="Comma 2 5 2 2 2 6 2" xfId="5972" xr:uid="{9CC92405-B234-4104-96DC-2E2F3208AC45}"/>
    <cellStyle name="Comma 2 5 2 2 2 6 2 2" xfId="13652" xr:uid="{867CEC5E-04AF-47DD-8FBA-77580DC1FA3E}"/>
    <cellStyle name="Comma 2 5 2 2 2 6 2 2 2" xfId="29012" xr:uid="{27487C41-C449-4EA7-832C-DB07E1237061}"/>
    <cellStyle name="Comma 2 5 2 2 2 6 2 3" xfId="21332" xr:uid="{F493DC78-1D56-4E31-99E0-709D1773AC33}"/>
    <cellStyle name="Comma 2 5 2 2 2 6 3" xfId="9812" xr:uid="{C0F8BBC2-33EC-4A91-AED3-E8E0D45F94A5}"/>
    <cellStyle name="Comma 2 5 2 2 2 6 3 2" xfId="25172" xr:uid="{A2A66500-66A5-4C46-A168-A3A85BE2B59D}"/>
    <cellStyle name="Comma 2 5 2 2 2 6 4" xfId="17492" xr:uid="{18CB1209-E845-41BC-8037-5F1929E471D9}"/>
    <cellStyle name="Comma 2 5 2 2 2 7" xfId="4052" xr:uid="{7E8BC72C-04D2-4039-A9FE-9BE975DADEB1}"/>
    <cellStyle name="Comma 2 5 2 2 2 7 2" xfId="11732" xr:uid="{275B5085-F637-4241-8135-69A12F1C40EE}"/>
    <cellStyle name="Comma 2 5 2 2 2 7 2 2" xfId="27092" xr:uid="{8FA90E88-A539-4DF4-95A0-55470E5B259C}"/>
    <cellStyle name="Comma 2 5 2 2 2 7 3" xfId="19412" xr:uid="{51551BE8-455B-428C-9E07-B9A2D1AF8AE9}"/>
    <cellStyle name="Comma 2 5 2 2 2 8" xfId="7892" xr:uid="{4B107CAD-A53E-44D1-AD1C-5EBA35470C9A}"/>
    <cellStyle name="Comma 2 5 2 2 2 8 2" xfId="23252" xr:uid="{6B2EFE75-FB16-47D8-8284-7BCBAE63FC8B}"/>
    <cellStyle name="Comma 2 5 2 2 2 9" xfId="15572" xr:uid="{BC3F419A-2DF7-4D18-9479-A8D5FDA3F077}"/>
    <cellStyle name="Comma 2 5 2 2 3" xfId="272" xr:uid="{5DB42184-3D50-4C7D-A2D7-C658C4381E5C}"/>
    <cellStyle name="Comma 2 5 2 2 3 2" xfId="512" xr:uid="{EAFB3A97-15DA-4C45-A263-DBCDD257C0FC}"/>
    <cellStyle name="Comma 2 5 2 2 3 2 2" xfId="992" xr:uid="{9CD2D09D-E292-4E4E-82C7-6D747BFCA15E}"/>
    <cellStyle name="Comma 2 5 2 2 3 2 2 2" xfId="1952" xr:uid="{41F8999B-724E-48F6-931A-3060D751F24C}"/>
    <cellStyle name="Comma 2 5 2 2 3 2 2 2 2" xfId="3872" xr:uid="{F3685223-FF50-4D93-8A76-E50615A070A0}"/>
    <cellStyle name="Comma 2 5 2 2 3 2 2 2 2 2" xfId="7712" xr:uid="{48ACFDD0-1EEC-4335-97F5-9181FC206EF0}"/>
    <cellStyle name="Comma 2 5 2 2 3 2 2 2 2 2 2" xfId="15392" xr:uid="{B32FE38A-CB71-47C1-8DE1-E4183A49E6BC}"/>
    <cellStyle name="Comma 2 5 2 2 3 2 2 2 2 2 2 2" xfId="30752" xr:uid="{98D49D0C-BF34-49C3-8DB1-64F237B34834}"/>
    <cellStyle name="Comma 2 5 2 2 3 2 2 2 2 2 3" xfId="23072" xr:uid="{07222B46-35BF-4675-BDA4-2D04CD797B40}"/>
    <cellStyle name="Comma 2 5 2 2 3 2 2 2 2 3" xfId="11552" xr:uid="{683C0EA0-FC75-4F7B-A471-D8C660AFB6A1}"/>
    <cellStyle name="Comma 2 5 2 2 3 2 2 2 2 3 2" xfId="26912" xr:uid="{48FDA198-D4F2-419C-A464-85EB67BC6685}"/>
    <cellStyle name="Comma 2 5 2 2 3 2 2 2 2 4" xfId="19232" xr:uid="{62532DC3-FB5E-4766-8188-1660AF561C48}"/>
    <cellStyle name="Comma 2 5 2 2 3 2 2 2 3" xfId="5792" xr:uid="{E51E5554-7295-446F-A681-0C96AAAA98CA}"/>
    <cellStyle name="Comma 2 5 2 2 3 2 2 2 3 2" xfId="13472" xr:uid="{7F7CC3C8-26BA-42F4-9067-60CD3107D561}"/>
    <cellStyle name="Comma 2 5 2 2 3 2 2 2 3 2 2" xfId="28832" xr:uid="{C6756763-4163-4CF0-920D-F32F83997414}"/>
    <cellStyle name="Comma 2 5 2 2 3 2 2 2 3 3" xfId="21152" xr:uid="{9E94689D-2407-4E73-B4A4-7C875CCC6E27}"/>
    <cellStyle name="Comma 2 5 2 2 3 2 2 2 4" xfId="9632" xr:uid="{EB2C3D01-9496-4DB0-A85C-A9E358045074}"/>
    <cellStyle name="Comma 2 5 2 2 3 2 2 2 4 2" xfId="24992" xr:uid="{D16ACBB6-8B51-476B-9281-C4BEFB83D64B}"/>
    <cellStyle name="Comma 2 5 2 2 3 2 2 2 5" xfId="17312" xr:uid="{32F1AB6D-CB1C-4F7E-8A91-8E977DD9C2E0}"/>
    <cellStyle name="Comma 2 5 2 2 3 2 2 3" xfId="2912" xr:uid="{42C7CE92-F018-46DF-AD00-AE5EE40A0489}"/>
    <cellStyle name="Comma 2 5 2 2 3 2 2 3 2" xfId="6752" xr:uid="{E3C1AFBF-B080-445B-B58D-746382BC0983}"/>
    <cellStyle name="Comma 2 5 2 2 3 2 2 3 2 2" xfId="14432" xr:uid="{8165C2A3-E09F-4AC9-A131-4523D025D245}"/>
    <cellStyle name="Comma 2 5 2 2 3 2 2 3 2 2 2" xfId="29792" xr:uid="{3B7272D1-FB55-4C53-AC3E-B604BAE72DE7}"/>
    <cellStyle name="Comma 2 5 2 2 3 2 2 3 2 3" xfId="22112" xr:uid="{5F4417B5-A624-431E-A88E-DE68E10E6CB3}"/>
    <cellStyle name="Comma 2 5 2 2 3 2 2 3 3" xfId="10592" xr:uid="{AA2126F1-A64C-42FA-8C73-BB59675C035A}"/>
    <cellStyle name="Comma 2 5 2 2 3 2 2 3 3 2" xfId="25952" xr:uid="{254C42CD-B66E-4DE5-A9AE-EAF8D1B107C3}"/>
    <cellStyle name="Comma 2 5 2 2 3 2 2 3 4" xfId="18272" xr:uid="{B8B77A45-4920-4033-BCD1-038CA85648EC}"/>
    <cellStyle name="Comma 2 5 2 2 3 2 2 4" xfId="4832" xr:uid="{1CB3C7F4-8901-4403-A7D3-682455FE019A}"/>
    <cellStyle name="Comma 2 5 2 2 3 2 2 4 2" xfId="12512" xr:uid="{418829F8-5F05-4B8E-82CF-A27319C4156A}"/>
    <cellStyle name="Comma 2 5 2 2 3 2 2 4 2 2" xfId="27872" xr:uid="{4A06232B-A02C-48E5-B693-6D83EE80F9E0}"/>
    <cellStyle name="Comma 2 5 2 2 3 2 2 4 3" xfId="20192" xr:uid="{1C87DAFE-B6C5-4924-A173-2321A0B87743}"/>
    <cellStyle name="Comma 2 5 2 2 3 2 2 5" xfId="8672" xr:uid="{4D219C13-0BB0-4844-8040-92BDF49411CA}"/>
    <cellStyle name="Comma 2 5 2 2 3 2 2 5 2" xfId="24032" xr:uid="{D132E42E-EDA7-4C66-8607-4691FDFBB321}"/>
    <cellStyle name="Comma 2 5 2 2 3 2 2 6" xfId="16352" xr:uid="{C270C134-C23B-4F6E-B0D1-FCEB5992AE8E}"/>
    <cellStyle name="Comma 2 5 2 2 3 2 3" xfId="1472" xr:uid="{0B863377-7252-41E9-8EFE-3225391EB190}"/>
    <cellStyle name="Comma 2 5 2 2 3 2 3 2" xfId="3392" xr:uid="{2CB033F4-F7F5-40CA-950B-EA181B4C847A}"/>
    <cellStyle name="Comma 2 5 2 2 3 2 3 2 2" xfId="7232" xr:uid="{227E8E74-6350-43A9-B33F-87C51D506948}"/>
    <cellStyle name="Comma 2 5 2 2 3 2 3 2 2 2" xfId="14912" xr:uid="{BFF83AF7-9D72-483C-883C-44328BD5B1FE}"/>
    <cellStyle name="Comma 2 5 2 2 3 2 3 2 2 2 2" xfId="30272" xr:uid="{5C91DB58-02DA-4BE7-963B-E0EA5212181D}"/>
    <cellStyle name="Comma 2 5 2 2 3 2 3 2 2 3" xfId="22592" xr:uid="{C8E8773B-9D90-436E-A959-08EEF34CC4F1}"/>
    <cellStyle name="Comma 2 5 2 2 3 2 3 2 3" xfId="11072" xr:uid="{1CCA26AC-9C07-4E7A-9184-C49C4568B1B0}"/>
    <cellStyle name="Comma 2 5 2 2 3 2 3 2 3 2" xfId="26432" xr:uid="{21FA789E-4574-41D2-A7F0-7BCB12A83691}"/>
    <cellStyle name="Comma 2 5 2 2 3 2 3 2 4" xfId="18752" xr:uid="{4916F0AD-EE2D-4CEF-ACEA-DA1669AEC794}"/>
    <cellStyle name="Comma 2 5 2 2 3 2 3 3" xfId="5312" xr:uid="{043342B0-F149-4138-9028-23D5C2E1FD15}"/>
    <cellStyle name="Comma 2 5 2 2 3 2 3 3 2" xfId="12992" xr:uid="{5D990BB6-8C8C-4B3D-A372-96CF58BE7D75}"/>
    <cellStyle name="Comma 2 5 2 2 3 2 3 3 2 2" xfId="28352" xr:uid="{7E6E6847-F022-4AAC-87B8-4443C7AB38BA}"/>
    <cellStyle name="Comma 2 5 2 2 3 2 3 3 3" xfId="20672" xr:uid="{0557C28A-65F4-4818-B1BB-11EAC36651F8}"/>
    <cellStyle name="Comma 2 5 2 2 3 2 3 4" xfId="9152" xr:uid="{53758026-1EA1-46F7-92B6-BF4A8C52407C}"/>
    <cellStyle name="Comma 2 5 2 2 3 2 3 4 2" xfId="24512" xr:uid="{08885B82-0F92-44D2-9035-0B2E908A56EE}"/>
    <cellStyle name="Comma 2 5 2 2 3 2 3 5" xfId="16832" xr:uid="{E114859A-4F3D-43AC-AEFA-8B435D81D390}"/>
    <cellStyle name="Comma 2 5 2 2 3 2 4" xfId="2432" xr:uid="{10D587A1-2692-4FD8-80F3-04DED3DB9ACC}"/>
    <cellStyle name="Comma 2 5 2 2 3 2 4 2" xfId="6272" xr:uid="{57F7CA99-D39B-4E75-9C6B-28F63432C2DF}"/>
    <cellStyle name="Comma 2 5 2 2 3 2 4 2 2" xfId="13952" xr:uid="{6F31C895-CB7D-48CE-8F13-2C0D6507EA01}"/>
    <cellStyle name="Comma 2 5 2 2 3 2 4 2 2 2" xfId="29312" xr:uid="{7821E054-88D8-4872-A103-2114B9DD091F}"/>
    <cellStyle name="Comma 2 5 2 2 3 2 4 2 3" xfId="21632" xr:uid="{5A647D3D-89BF-4627-9D7D-EBFF836B12D3}"/>
    <cellStyle name="Comma 2 5 2 2 3 2 4 3" xfId="10112" xr:uid="{7FA7BA98-45D3-4B0D-942B-C75D5C385AFE}"/>
    <cellStyle name="Comma 2 5 2 2 3 2 4 3 2" xfId="25472" xr:uid="{F976BF1E-EB50-42FF-9A09-D2E88309FD65}"/>
    <cellStyle name="Comma 2 5 2 2 3 2 4 4" xfId="17792" xr:uid="{F5EBF58B-3A91-4A0D-B9D3-81DB23B9BC1E}"/>
    <cellStyle name="Comma 2 5 2 2 3 2 5" xfId="4352" xr:uid="{219E8D59-C27F-47EB-BB80-FC0336CDB895}"/>
    <cellStyle name="Comma 2 5 2 2 3 2 5 2" xfId="12032" xr:uid="{CFB177A0-217E-4424-BCA7-5FE96CA49067}"/>
    <cellStyle name="Comma 2 5 2 2 3 2 5 2 2" xfId="27392" xr:uid="{D4C561CE-C7BA-4062-A5A3-28D4AE60CAAD}"/>
    <cellStyle name="Comma 2 5 2 2 3 2 5 3" xfId="19712" xr:uid="{D52C69A0-7F01-48E9-81D6-06816174F1BA}"/>
    <cellStyle name="Comma 2 5 2 2 3 2 6" xfId="8192" xr:uid="{5248BA93-F0CC-44E2-8015-FE3ADBC11424}"/>
    <cellStyle name="Comma 2 5 2 2 3 2 6 2" xfId="23552" xr:uid="{13C7A75C-BEBB-4900-943A-D73246D906B4}"/>
    <cellStyle name="Comma 2 5 2 2 3 2 7" xfId="15872" xr:uid="{CE4FC2AF-1BCB-421A-A9D5-6656BB946B82}"/>
    <cellStyle name="Comma 2 5 2 2 3 3" xfId="752" xr:uid="{46E62B3C-8763-404A-A839-E94B259E2FC6}"/>
    <cellStyle name="Comma 2 5 2 2 3 3 2" xfId="1712" xr:uid="{E35933ED-3E68-4666-A63E-F3610D3A79FA}"/>
    <cellStyle name="Comma 2 5 2 2 3 3 2 2" xfId="3632" xr:uid="{FE8D13E3-FF79-494B-A364-A9D4FEB36E6A}"/>
    <cellStyle name="Comma 2 5 2 2 3 3 2 2 2" xfId="7472" xr:uid="{A70B4665-DC15-4F35-9233-1FD8B17F19D5}"/>
    <cellStyle name="Comma 2 5 2 2 3 3 2 2 2 2" xfId="15152" xr:uid="{41BE7F9A-29EC-4FA8-AFBF-57C2F55913D1}"/>
    <cellStyle name="Comma 2 5 2 2 3 3 2 2 2 2 2" xfId="30512" xr:uid="{9FAF42CE-5FA7-4696-B14C-758E705620AB}"/>
    <cellStyle name="Comma 2 5 2 2 3 3 2 2 2 3" xfId="22832" xr:uid="{B2D9738C-22B6-40D2-B14E-BF567036BD90}"/>
    <cellStyle name="Comma 2 5 2 2 3 3 2 2 3" xfId="11312" xr:uid="{F1E77F03-CC93-4712-8FEB-A18049190A82}"/>
    <cellStyle name="Comma 2 5 2 2 3 3 2 2 3 2" xfId="26672" xr:uid="{96DBB83C-AE88-4D51-8E23-32E80A898A75}"/>
    <cellStyle name="Comma 2 5 2 2 3 3 2 2 4" xfId="18992" xr:uid="{D582407C-E3DE-46A6-B3AF-4EDF1DFD479B}"/>
    <cellStyle name="Comma 2 5 2 2 3 3 2 3" xfId="5552" xr:uid="{6B03A9E7-F156-48EB-BBE9-337436EB7E5D}"/>
    <cellStyle name="Comma 2 5 2 2 3 3 2 3 2" xfId="13232" xr:uid="{2AE99A0B-A4CB-4D23-8D88-F261F776E929}"/>
    <cellStyle name="Comma 2 5 2 2 3 3 2 3 2 2" xfId="28592" xr:uid="{3CFEF062-0062-4C65-826C-6BB111205C41}"/>
    <cellStyle name="Comma 2 5 2 2 3 3 2 3 3" xfId="20912" xr:uid="{22A1B944-BE0D-43AE-AD1F-C58DFB5D2AA8}"/>
    <cellStyle name="Comma 2 5 2 2 3 3 2 4" xfId="9392" xr:uid="{1FED3D9A-2E6A-4DA0-8E2C-64F992D54962}"/>
    <cellStyle name="Comma 2 5 2 2 3 3 2 4 2" xfId="24752" xr:uid="{4AAA4D85-0448-401F-8F88-0105A098A974}"/>
    <cellStyle name="Comma 2 5 2 2 3 3 2 5" xfId="17072" xr:uid="{D4AE2001-EC93-4A56-B774-66FF030D1000}"/>
    <cellStyle name="Comma 2 5 2 2 3 3 3" xfId="2672" xr:uid="{90814705-A17B-468A-B55A-5AD60D6FBC8C}"/>
    <cellStyle name="Comma 2 5 2 2 3 3 3 2" xfId="6512" xr:uid="{8968A007-AA90-4635-95B6-C6AA3D3656FE}"/>
    <cellStyle name="Comma 2 5 2 2 3 3 3 2 2" xfId="14192" xr:uid="{C7998C43-34C0-4667-9328-09523C24AABE}"/>
    <cellStyle name="Comma 2 5 2 2 3 3 3 2 2 2" xfId="29552" xr:uid="{560159D9-86FC-4B49-AE95-DB7573C687F2}"/>
    <cellStyle name="Comma 2 5 2 2 3 3 3 2 3" xfId="21872" xr:uid="{B4C4084C-7828-4882-A748-AA90FD221FFA}"/>
    <cellStyle name="Comma 2 5 2 2 3 3 3 3" xfId="10352" xr:uid="{C7C188CD-AFA9-4767-8FDE-CF294F36E22A}"/>
    <cellStyle name="Comma 2 5 2 2 3 3 3 3 2" xfId="25712" xr:uid="{6E571A2E-6A2C-4588-A5F2-15F820ACF828}"/>
    <cellStyle name="Comma 2 5 2 2 3 3 3 4" xfId="18032" xr:uid="{FB38E835-E12B-46EB-B8D5-A2912AA553C5}"/>
    <cellStyle name="Comma 2 5 2 2 3 3 4" xfId="4592" xr:uid="{58D4925E-8CF0-4022-AFB5-CEBAAA716F85}"/>
    <cellStyle name="Comma 2 5 2 2 3 3 4 2" xfId="12272" xr:uid="{4BE4744D-BA34-44CF-A3DA-627A503EEFE0}"/>
    <cellStyle name="Comma 2 5 2 2 3 3 4 2 2" xfId="27632" xr:uid="{9B7F2A2F-E981-4B80-8B2C-1863F67D29A3}"/>
    <cellStyle name="Comma 2 5 2 2 3 3 4 3" xfId="19952" xr:uid="{06549BA8-A9DD-4779-98B1-6C1DA8B3BF99}"/>
    <cellStyle name="Comma 2 5 2 2 3 3 5" xfId="8432" xr:uid="{4987FC91-0495-44F2-ABBA-0AAE16FB57E4}"/>
    <cellStyle name="Comma 2 5 2 2 3 3 5 2" xfId="23792" xr:uid="{976C9471-7A16-4F11-913B-803AC73C7F5A}"/>
    <cellStyle name="Comma 2 5 2 2 3 3 6" xfId="16112" xr:uid="{36A971D8-9522-48A3-A275-488016D29083}"/>
    <cellStyle name="Comma 2 5 2 2 3 4" xfId="1232" xr:uid="{363AA613-B186-4037-84FD-A77F64411A7A}"/>
    <cellStyle name="Comma 2 5 2 2 3 4 2" xfId="3152" xr:uid="{6A94CF45-DA0E-47FF-88DC-4A3520CB8BC1}"/>
    <cellStyle name="Comma 2 5 2 2 3 4 2 2" xfId="6992" xr:uid="{63F57467-4D61-42B0-AA58-F2D8B02ABBF9}"/>
    <cellStyle name="Comma 2 5 2 2 3 4 2 2 2" xfId="14672" xr:uid="{890F45F2-2667-4E4D-8EC2-52494FD40010}"/>
    <cellStyle name="Comma 2 5 2 2 3 4 2 2 2 2" xfId="30032" xr:uid="{49869347-6789-4B37-BEB9-471021783BAF}"/>
    <cellStyle name="Comma 2 5 2 2 3 4 2 2 3" xfId="22352" xr:uid="{8E76EE74-54D4-4B84-B046-E5D38D96C75E}"/>
    <cellStyle name="Comma 2 5 2 2 3 4 2 3" xfId="10832" xr:uid="{AC32AFA8-0A01-4CBE-92C7-55F68F5C7B51}"/>
    <cellStyle name="Comma 2 5 2 2 3 4 2 3 2" xfId="26192" xr:uid="{5BF72FA7-A0AB-4F15-9B2C-06122A60EF66}"/>
    <cellStyle name="Comma 2 5 2 2 3 4 2 4" xfId="18512" xr:uid="{D922BCEE-DBE6-479E-BEB0-3A41C10795BD}"/>
    <cellStyle name="Comma 2 5 2 2 3 4 3" xfId="5072" xr:uid="{5E8D86AB-9457-4068-B282-89777D3212C6}"/>
    <cellStyle name="Comma 2 5 2 2 3 4 3 2" xfId="12752" xr:uid="{F29F3AE7-E56D-4BCD-A879-AAF03FCA90E5}"/>
    <cellStyle name="Comma 2 5 2 2 3 4 3 2 2" xfId="28112" xr:uid="{072D9F6F-8616-496A-B7BE-8866A55B3C1D}"/>
    <cellStyle name="Comma 2 5 2 2 3 4 3 3" xfId="20432" xr:uid="{FEE24C6D-D629-4DA9-8B5B-41361351B31E}"/>
    <cellStyle name="Comma 2 5 2 2 3 4 4" xfId="8912" xr:uid="{55A98DB1-5F84-411D-9838-FCED980D80F5}"/>
    <cellStyle name="Comma 2 5 2 2 3 4 4 2" xfId="24272" xr:uid="{8489BD39-5531-4BA8-A1CC-5A002059A764}"/>
    <cellStyle name="Comma 2 5 2 2 3 4 5" xfId="16592" xr:uid="{7C9E9364-5A18-4C1A-94A5-320C61FF13F0}"/>
    <cellStyle name="Comma 2 5 2 2 3 5" xfId="2192" xr:uid="{E49F37A4-AE59-4944-B84F-B4821D7F7393}"/>
    <cellStyle name="Comma 2 5 2 2 3 5 2" xfId="6032" xr:uid="{5CCC7E54-1F91-45B3-864C-3E473EB7739D}"/>
    <cellStyle name="Comma 2 5 2 2 3 5 2 2" xfId="13712" xr:uid="{0C37B370-F4F2-44E5-B10C-8543EFD8F26C}"/>
    <cellStyle name="Comma 2 5 2 2 3 5 2 2 2" xfId="29072" xr:uid="{2714285D-5891-4A48-8B10-DCA37ACCADEC}"/>
    <cellStyle name="Comma 2 5 2 2 3 5 2 3" xfId="21392" xr:uid="{2B2A1E50-F326-40E3-B728-4DE8FA173866}"/>
    <cellStyle name="Comma 2 5 2 2 3 5 3" xfId="9872" xr:uid="{503F9417-DD39-468A-89E9-B29A624B37BA}"/>
    <cellStyle name="Comma 2 5 2 2 3 5 3 2" xfId="25232" xr:uid="{3385DC04-C62A-42A7-A7D7-60B21DF316C2}"/>
    <cellStyle name="Comma 2 5 2 2 3 5 4" xfId="17552" xr:uid="{88387824-91ED-4DE1-BCAB-04945E13D6DD}"/>
    <cellStyle name="Comma 2 5 2 2 3 6" xfId="4112" xr:uid="{824F8B2C-6A35-40C4-A56F-2F2465DD56DB}"/>
    <cellStyle name="Comma 2 5 2 2 3 6 2" xfId="11792" xr:uid="{615B2B9F-6CA9-41F0-B51D-596674E7AA74}"/>
    <cellStyle name="Comma 2 5 2 2 3 6 2 2" xfId="27152" xr:uid="{CE278E30-D9B5-4600-B25B-7B4FF9414352}"/>
    <cellStyle name="Comma 2 5 2 2 3 6 3" xfId="19472" xr:uid="{2AF1CF17-F9F8-42E1-ADD7-03D1B65929C4}"/>
    <cellStyle name="Comma 2 5 2 2 3 7" xfId="7952" xr:uid="{6AA8246C-971C-4947-8E4C-9C009D814CC4}"/>
    <cellStyle name="Comma 2 5 2 2 3 7 2" xfId="23312" xr:uid="{21043F30-AB3A-431B-B1B8-3605FC4BB00A}"/>
    <cellStyle name="Comma 2 5 2 2 3 8" xfId="15632" xr:uid="{75F2A53C-C6E9-4802-A628-D880C86E5576}"/>
    <cellStyle name="Comma 2 5 2 2 4" xfId="392" xr:uid="{8E28222F-ED4F-4F48-92C5-6BAD96B68FBC}"/>
    <cellStyle name="Comma 2 5 2 2 4 2" xfId="872" xr:uid="{93F9B005-A638-481D-97F0-92F4027CD8FA}"/>
    <cellStyle name="Comma 2 5 2 2 4 2 2" xfId="1832" xr:uid="{48F1554A-EB72-488D-A433-5FAC4F66F880}"/>
    <cellStyle name="Comma 2 5 2 2 4 2 2 2" xfId="3752" xr:uid="{312E3966-60BD-437E-8865-7B8C9506C1D4}"/>
    <cellStyle name="Comma 2 5 2 2 4 2 2 2 2" xfId="7592" xr:uid="{B05E3AD1-7763-49F4-B474-76D2D9FA8476}"/>
    <cellStyle name="Comma 2 5 2 2 4 2 2 2 2 2" xfId="15272" xr:uid="{53F97008-8958-4371-ACE9-105D117C43ED}"/>
    <cellStyle name="Comma 2 5 2 2 4 2 2 2 2 2 2" xfId="30632" xr:uid="{F0B67AF3-2288-4411-84A6-960438AF08E1}"/>
    <cellStyle name="Comma 2 5 2 2 4 2 2 2 2 3" xfId="22952" xr:uid="{006DE2DF-5BD3-4798-8CE5-635219EE7D21}"/>
    <cellStyle name="Comma 2 5 2 2 4 2 2 2 3" xfId="11432" xr:uid="{400CA64C-1A25-4467-944C-0088AFE2DEB6}"/>
    <cellStyle name="Comma 2 5 2 2 4 2 2 2 3 2" xfId="26792" xr:uid="{12CA084B-1AF5-4704-A5C4-9AC74BB46E48}"/>
    <cellStyle name="Comma 2 5 2 2 4 2 2 2 4" xfId="19112" xr:uid="{C1AFAD88-0769-4858-A27E-D4D4BE486EA2}"/>
    <cellStyle name="Comma 2 5 2 2 4 2 2 3" xfId="5672" xr:uid="{AD3E0CFE-5624-4EBA-BDA6-7CACA7AA2C97}"/>
    <cellStyle name="Comma 2 5 2 2 4 2 2 3 2" xfId="13352" xr:uid="{3385E796-5736-46FB-A8F2-1349D8BE43FB}"/>
    <cellStyle name="Comma 2 5 2 2 4 2 2 3 2 2" xfId="28712" xr:uid="{EB13B667-9B5F-43CB-8F88-62312AA9756E}"/>
    <cellStyle name="Comma 2 5 2 2 4 2 2 3 3" xfId="21032" xr:uid="{BAA824B3-231B-44A7-B7AF-F0247627568B}"/>
    <cellStyle name="Comma 2 5 2 2 4 2 2 4" xfId="9512" xr:uid="{B78B41DE-D60C-4A64-BC9C-4388CF6449A2}"/>
    <cellStyle name="Comma 2 5 2 2 4 2 2 4 2" xfId="24872" xr:uid="{EA311A86-CDD6-435A-88BD-23D2FEE5AAAD}"/>
    <cellStyle name="Comma 2 5 2 2 4 2 2 5" xfId="17192" xr:uid="{D9AB87ED-FBA6-4877-A10B-B92B481E870D}"/>
    <cellStyle name="Comma 2 5 2 2 4 2 3" xfId="2792" xr:uid="{A38FD45E-6C9F-4EDC-A45B-A60593DE9559}"/>
    <cellStyle name="Comma 2 5 2 2 4 2 3 2" xfId="6632" xr:uid="{6AF0629A-5C35-4B3A-BF9C-FAB98D590A25}"/>
    <cellStyle name="Comma 2 5 2 2 4 2 3 2 2" xfId="14312" xr:uid="{86ADE5A6-764B-4B1F-84BD-96C7AB82A652}"/>
    <cellStyle name="Comma 2 5 2 2 4 2 3 2 2 2" xfId="29672" xr:uid="{F3FCA89B-3A44-4F6E-B16C-F1F08144C9D7}"/>
    <cellStyle name="Comma 2 5 2 2 4 2 3 2 3" xfId="21992" xr:uid="{CCC3AF20-9EC6-48DE-99ED-95D545571081}"/>
    <cellStyle name="Comma 2 5 2 2 4 2 3 3" xfId="10472" xr:uid="{60EF9610-9E35-462A-8695-643CD515CEF9}"/>
    <cellStyle name="Comma 2 5 2 2 4 2 3 3 2" xfId="25832" xr:uid="{EEBB2C9D-7660-419A-9973-24AE47863C0D}"/>
    <cellStyle name="Comma 2 5 2 2 4 2 3 4" xfId="18152" xr:uid="{024415BA-5071-4629-AAC6-671BC94BCEFE}"/>
    <cellStyle name="Comma 2 5 2 2 4 2 4" xfId="4712" xr:uid="{A4B8E0E8-005B-4D57-BC68-3311D38201DC}"/>
    <cellStyle name="Comma 2 5 2 2 4 2 4 2" xfId="12392" xr:uid="{D13EC409-9575-4DB2-8334-DA7778DDF63F}"/>
    <cellStyle name="Comma 2 5 2 2 4 2 4 2 2" xfId="27752" xr:uid="{893E6AB7-37F3-4177-AA4C-E9D748DEBDCC}"/>
    <cellStyle name="Comma 2 5 2 2 4 2 4 3" xfId="20072" xr:uid="{6AD7DC4C-6FB0-47E7-BC7B-82642510E870}"/>
    <cellStyle name="Comma 2 5 2 2 4 2 5" xfId="8552" xr:uid="{C88488D3-7178-4879-BD1B-2B99ECF76FCF}"/>
    <cellStyle name="Comma 2 5 2 2 4 2 5 2" xfId="23912" xr:uid="{56000917-CA77-4452-9735-C2A03FFEBA00}"/>
    <cellStyle name="Comma 2 5 2 2 4 2 6" xfId="16232" xr:uid="{405EE766-0E77-4C48-899B-BCB9A02C7FF9}"/>
    <cellStyle name="Comma 2 5 2 2 4 3" xfId="1352" xr:uid="{7F5E4FA8-A0D3-4034-ADAE-EABFDFEF3AFB}"/>
    <cellStyle name="Comma 2 5 2 2 4 3 2" xfId="3272" xr:uid="{12D502D2-4346-4A3F-93E2-BCA242ACFDB9}"/>
    <cellStyle name="Comma 2 5 2 2 4 3 2 2" xfId="7112" xr:uid="{F88B40B3-DBAC-4601-B928-98FF305428BE}"/>
    <cellStyle name="Comma 2 5 2 2 4 3 2 2 2" xfId="14792" xr:uid="{618A4D54-8229-4EF9-A328-8A8ADE41048B}"/>
    <cellStyle name="Comma 2 5 2 2 4 3 2 2 2 2" xfId="30152" xr:uid="{3244AEFB-2325-4C19-B128-4F4B2D87194B}"/>
    <cellStyle name="Comma 2 5 2 2 4 3 2 2 3" xfId="22472" xr:uid="{3E259FB3-3E47-4CBD-99CC-4098B6A16163}"/>
    <cellStyle name="Comma 2 5 2 2 4 3 2 3" xfId="10952" xr:uid="{A729048B-E45F-4B0C-BBB1-EDEFA3B3A095}"/>
    <cellStyle name="Comma 2 5 2 2 4 3 2 3 2" xfId="26312" xr:uid="{F5BE6C3F-18BD-49E5-8DEA-91BEE63031E8}"/>
    <cellStyle name="Comma 2 5 2 2 4 3 2 4" xfId="18632" xr:uid="{0FB8C649-35DD-4CF3-A5F5-9D247E506035}"/>
    <cellStyle name="Comma 2 5 2 2 4 3 3" xfId="5192" xr:uid="{F4D26754-1282-4B5B-946A-CE8482988FA7}"/>
    <cellStyle name="Comma 2 5 2 2 4 3 3 2" xfId="12872" xr:uid="{A6397D23-BD4A-441D-B377-66524CAE04DF}"/>
    <cellStyle name="Comma 2 5 2 2 4 3 3 2 2" xfId="28232" xr:uid="{38CD3FA5-47B2-4E7C-8C5D-E7C24B9CBFE1}"/>
    <cellStyle name="Comma 2 5 2 2 4 3 3 3" xfId="20552" xr:uid="{E2FE2FC4-4910-4604-B1C4-8900EE5A3963}"/>
    <cellStyle name="Comma 2 5 2 2 4 3 4" xfId="9032" xr:uid="{360C080A-B319-424A-86C0-2AAB7A4F7423}"/>
    <cellStyle name="Comma 2 5 2 2 4 3 4 2" xfId="24392" xr:uid="{35F89BC4-4CA7-4170-90BD-11E5B0141087}"/>
    <cellStyle name="Comma 2 5 2 2 4 3 5" xfId="16712" xr:uid="{49C2A776-14D6-4EA9-9898-BFD173931CF7}"/>
    <cellStyle name="Comma 2 5 2 2 4 4" xfId="2312" xr:uid="{556634CA-C2BE-483F-802C-6C12889E0CA5}"/>
    <cellStyle name="Comma 2 5 2 2 4 4 2" xfId="6152" xr:uid="{BF8A309D-F6D2-421A-BDD0-893541644E9A}"/>
    <cellStyle name="Comma 2 5 2 2 4 4 2 2" xfId="13832" xr:uid="{BBA3386B-A814-4966-B241-8C7B82B118B3}"/>
    <cellStyle name="Comma 2 5 2 2 4 4 2 2 2" xfId="29192" xr:uid="{BE7A0A73-FCB4-4956-A20A-7F70C845A4EE}"/>
    <cellStyle name="Comma 2 5 2 2 4 4 2 3" xfId="21512" xr:uid="{55CB7653-B938-4A9F-B115-01ECA4DE751A}"/>
    <cellStyle name="Comma 2 5 2 2 4 4 3" xfId="9992" xr:uid="{7E356158-B748-42EF-9C7B-F6435D6BB19B}"/>
    <cellStyle name="Comma 2 5 2 2 4 4 3 2" xfId="25352" xr:uid="{200A7410-574C-436A-804C-6D59CE430A4D}"/>
    <cellStyle name="Comma 2 5 2 2 4 4 4" xfId="17672" xr:uid="{14B7DACC-E7D1-410A-A5B5-774BB79307E0}"/>
    <cellStyle name="Comma 2 5 2 2 4 5" xfId="4232" xr:uid="{10107EF0-C1C4-45A4-B350-9359483FD716}"/>
    <cellStyle name="Comma 2 5 2 2 4 5 2" xfId="11912" xr:uid="{E708E11E-C049-4E76-96B5-7B456A5E2967}"/>
    <cellStyle name="Comma 2 5 2 2 4 5 2 2" xfId="27272" xr:uid="{28919EBB-EFB3-4A00-B564-EE95C8596ABE}"/>
    <cellStyle name="Comma 2 5 2 2 4 5 3" xfId="19592" xr:uid="{4120BBC1-7016-4E28-9D23-4FB88DB38AE3}"/>
    <cellStyle name="Comma 2 5 2 2 4 6" xfId="8072" xr:uid="{444A79A1-6D9E-4CDD-BBED-16969FFD95B8}"/>
    <cellStyle name="Comma 2 5 2 2 4 6 2" xfId="23432" xr:uid="{60A30E12-9583-4663-A4E3-34C2FEF5100B}"/>
    <cellStyle name="Comma 2 5 2 2 4 7" xfId="15752" xr:uid="{E5E046F9-90CE-4C63-9CAD-01138671863D}"/>
    <cellStyle name="Comma 2 5 2 2 5" xfId="632" xr:uid="{68DAC018-633D-482E-A6C1-2641A180EC1A}"/>
    <cellStyle name="Comma 2 5 2 2 5 2" xfId="1592" xr:uid="{1CA17E57-4212-48B6-8283-E36F81585689}"/>
    <cellStyle name="Comma 2 5 2 2 5 2 2" xfId="3512" xr:uid="{B86257EE-5A30-4A6D-9D0E-EF593733BBAE}"/>
    <cellStyle name="Comma 2 5 2 2 5 2 2 2" xfId="7352" xr:uid="{046E8E08-AB43-44FB-AE67-A12722289961}"/>
    <cellStyle name="Comma 2 5 2 2 5 2 2 2 2" xfId="15032" xr:uid="{90380CE9-C8DB-423E-8051-C9B2C7D0C498}"/>
    <cellStyle name="Comma 2 5 2 2 5 2 2 2 2 2" xfId="30392" xr:uid="{8A8A14EC-F909-4160-859E-72ACF6391E6C}"/>
    <cellStyle name="Comma 2 5 2 2 5 2 2 2 3" xfId="22712" xr:uid="{22EE8C1F-185F-4A0F-8CA9-5E032BF8EE2F}"/>
    <cellStyle name="Comma 2 5 2 2 5 2 2 3" xfId="11192" xr:uid="{CDCF8564-78DC-42ED-978A-9558DDD03982}"/>
    <cellStyle name="Comma 2 5 2 2 5 2 2 3 2" xfId="26552" xr:uid="{8CE9C9BA-67FD-4DF0-B457-1B94F8AFC86D}"/>
    <cellStyle name="Comma 2 5 2 2 5 2 2 4" xfId="18872" xr:uid="{42129312-1BDA-433C-8AD0-D05BD75F7FDC}"/>
    <cellStyle name="Comma 2 5 2 2 5 2 3" xfId="5432" xr:uid="{674F0080-18C0-45DA-8C76-F67B834F62D2}"/>
    <cellStyle name="Comma 2 5 2 2 5 2 3 2" xfId="13112" xr:uid="{7BA9CD62-3B38-4179-AD37-40D3AF0EFC3F}"/>
    <cellStyle name="Comma 2 5 2 2 5 2 3 2 2" xfId="28472" xr:uid="{3FA4D6DF-3575-4B92-9567-50CE432D8317}"/>
    <cellStyle name="Comma 2 5 2 2 5 2 3 3" xfId="20792" xr:uid="{DE1EFAC2-4094-4D39-92B1-776098077B4F}"/>
    <cellStyle name="Comma 2 5 2 2 5 2 4" xfId="9272" xr:uid="{99466674-1A47-4E39-AC99-2C7563DF132E}"/>
    <cellStyle name="Comma 2 5 2 2 5 2 4 2" xfId="24632" xr:uid="{776B059E-1B8E-4FC2-ABF2-0EADAB5A3C25}"/>
    <cellStyle name="Comma 2 5 2 2 5 2 5" xfId="16952" xr:uid="{F34E5775-46A1-43CE-8A53-ECF59D98AE51}"/>
    <cellStyle name="Comma 2 5 2 2 5 3" xfId="2552" xr:uid="{F5895CFB-58B2-448A-8F6B-0D05B1C86EEE}"/>
    <cellStyle name="Comma 2 5 2 2 5 3 2" xfId="6392" xr:uid="{F5F0FEE0-9D90-47C9-9899-B9AC92410B90}"/>
    <cellStyle name="Comma 2 5 2 2 5 3 2 2" xfId="14072" xr:uid="{67109894-64C4-43C5-933E-CDB93BD9F3C1}"/>
    <cellStyle name="Comma 2 5 2 2 5 3 2 2 2" xfId="29432" xr:uid="{E2D2A910-36B4-4DE8-881E-9B4F7800EAA2}"/>
    <cellStyle name="Comma 2 5 2 2 5 3 2 3" xfId="21752" xr:uid="{3069E27A-5C1B-4954-83B5-8B2AC98D1A00}"/>
    <cellStyle name="Comma 2 5 2 2 5 3 3" xfId="10232" xr:uid="{3428AC39-B34B-4134-BE1A-009E4FAA2F82}"/>
    <cellStyle name="Comma 2 5 2 2 5 3 3 2" xfId="25592" xr:uid="{8FBFE1BB-32F7-4A3D-BF91-C8785B95CD51}"/>
    <cellStyle name="Comma 2 5 2 2 5 3 4" xfId="17912" xr:uid="{15D853CB-7CD9-4BAC-B8A3-530A3827CAA9}"/>
    <cellStyle name="Comma 2 5 2 2 5 4" xfId="4472" xr:uid="{D47BDD01-498F-4D6C-88AD-28A64F9FB073}"/>
    <cellStyle name="Comma 2 5 2 2 5 4 2" xfId="12152" xr:uid="{3FCC7527-2316-4AA5-90C4-47D9BACB25AE}"/>
    <cellStyle name="Comma 2 5 2 2 5 4 2 2" xfId="27512" xr:uid="{A30276E2-7288-4BFF-A2EA-CE2FAD08B2AF}"/>
    <cellStyle name="Comma 2 5 2 2 5 4 3" xfId="19832" xr:uid="{64800ED7-F75C-4284-8DB4-EEB420B60285}"/>
    <cellStyle name="Comma 2 5 2 2 5 5" xfId="8312" xr:uid="{5B7C9DEC-FBE6-430D-A3D7-0E11EE95C7DD}"/>
    <cellStyle name="Comma 2 5 2 2 5 5 2" xfId="23672" xr:uid="{ABD52E44-5E34-4A94-BAAA-34E589BED93E}"/>
    <cellStyle name="Comma 2 5 2 2 5 6" xfId="15992" xr:uid="{E6C36E64-6DF5-4A43-B47A-5266E7C79DDC}"/>
    <cellStyle name="Comma 2 5 2 2 6" xfId="1112" xr:uid="{27EA2615-3A9E-4C8C-B72E-0A5EDEB6BD27}"/>
    <cellStyle name="Comma 2 5 2 2 6 2" xfId="3032" xr:uid="{3714FCA5-7121-439A-9D41-A8E31B358195}"/>
    <cellStyle name="Comma 2 5 2 2 6 2 2" xfId="6872" xr:uid="{47773703-A460-401B-B9C6-09D3BDFA7289}"/>
    <cellStyle name="Comma 2 5 2 2 6 2 2 2" xfId="14552" xr:uid="{285CE68B-9B7F-46A3-AF1E-5C0AFD02CAF9}"/>
    <cellStyle name="Comma 2 5 2 2 6 2 2 2 2" xfId="29912" xr:uid="{3B1D293C-FB16-4DC3-9428-08B20F720CC4}"/>
    <cellStyle name="Comma 2 5 2 2 6 2 2 3" xfId="22232" xr:uid="{44858DF4-2232-4F58-B187-837A0891734D}"/>
    <cellStyle name="Comma 2 5 2 2 6 2 3" xfId="10712" xr:uid="{930DAE84-17EC-411D-B69A-AE32C21CCC7A}"/>
    <cellStyle name="Comma 2 5 2 2 6 2 3 2" xfId="26072" xr:uid="{3F9FAF82-37DF-464A-A1B8-053A056B9AC4}"/>
    <cellStyle name="Comma 2 5 2 2 6 2 4" xfId="18392" xr:uid="{47D5FEE1-F357-4B2C-AB4D-5B6F63A2DC6F}"/>
    <cellStyle name="Comma 2 5 2 2 6 3" xfId="4952" xr:uid="{FC629F6D-A949-4D2D-903E-2C800C6B6668}"/>
    <cellStyle name="Comma 2 5 2 2 6 3 2" xfId="12632" xr:uid="{9C34D7DD-410C-4A39-86B5-849FEF19DD9B}"/>
    <cellStyle name="Comma 2 5 2 2 6 3 2 2" xfId="27992" xr:uid="{6F93AC56-D224-40CE-BAA1-89B58F24AA0A}"/>
    <cellStyle name="Comma 2 5 2 2 6 3 3" xfId="20312" xr:uid="{7B41FE97-27E7-4C96-A679-256CC2D55032}"/>
    <cellStyle name="Comma 2 5 2 2 6 4" xfId="8792" xr:uid="{668D1EC7-FFD4-4A9D-A1DD-A2350A241EAE}"/>
    <cellStyle name="Comma 2 5 2 2 6 4 2" xfId="24152" xr:uid="{9BC1C600-F5D9-4518-B709-D7D554A5B2D5}"/>
    <cellStyle name="Comma 2 5 2 2 6 5" xfId="16472" xr:uid="{A9ECEB4D-2792-4F63-BC7D-11B998D2B132}"/>
    <cellStyle name="Comma 2 5 2 2 7" xfId="2072" xr:uid="{DD0A5DD5-972F-47ED-B791-45DFBF29F9A4}"/>
    <cellStyle name="Comma 2 5 2 2 7 2" xfId="5912" xr:uid="{661E6810-F552-4DD9-82F6-30DABCFA24B7}"/>
    <cellStyle name="Comma 2 5 2 2 7 2 2" xfId="13592" xr:uid="{F39B48EF-6F9E-4C5D-A9FF-8C8CFBB1945A}"/>
    <cellStyle name="Comma 2 5 2 2 7 2 2 2" xfId="28952" xr:uid="{9ECED9B4-4A16-47B5-86AC-C3469AE6FDAA}"/>
    <cellStyle name="Comma 2 5 2 2 7 2 3" xfId="21272" xr:uid="{487D21CE-F712-4200-BCBE-C21F3DE45896}"/>
    <cellStyle name="Comma 2 5 2 2 7 3" xfId="9752" xr:uid="{60B83160-93DF-40A1-81A2-685CA7605D06}"/>
    <cellStyle name="Comma 2 5 2 2 7 3 2" xfId="25112" xr:uid="{7F6DAB38-CC5D-41F5-AB01-5CD719064AAF}"/>
    <cellStyle name="Comma 2 5 2 2 7 4" xfId="17432" xr:uid="{84364CB2-ABDF-4828-8894-9263E7ED7DDF}"/>
    <cellStyle name="Comma 2 5 2 2 8" xfId="3992" xr:uid="{5D11BD0D-34CA-439A-981B-89D040DFAE90}"/>
    <cellStyle name="Comma 2 5 2 2 8 2" xfId="11672" xr:uid="{0AC2CA07-DD23-4C3B-824B-DD04003D9E24}"/>
    <cellStyle name="Comma 2 5 2 2 8 2 2" xfId="27032" xr:uid="{09F320FB-8F5B-4CB4-877F-4FC49B5B09B2}"/>
    <cellStyle name="Comma 2 5 2 2 8 3" xfId="19352" xr:uid="{7FF62430-EF6F-4D4A-BA78-4830B89B2682}"/>
    <cellStyle name="Comma 2 5 2 2 9" xfId="7832" xr:uid="{82A2D05A-4AB9-4FE8-8F72-AC9ABCD693B4}"/>
    <cellStyle name="Comma 2 5 2 2 9 2" xfId="23192" xr:uid="{E55C109D-F084-4B8B-9994-8B9BCA181265}"/>
    <cellStyle name="Comma 2 5 2 3" xfId="182" xr:uid="{80F67394-8B8D-45A7-B3C2-73DB58862961}"/>
    <cellStyle name="Comma 2 5 2 3 2" xfId="302" xr:uid="{3708D306-EC70-40A1-A760-71F93A96AF89}"/>
    <cellStyle name="Comma 2 5 2 3 2 2" xfId="542" xr:uid="{102F6357-6ACA-4918-BC1C-C3D3D330B4AF}"/>
    <cellStyle name="Comma 2 5 2 3 2 2 2" xfId="1022" xr:uid="{5A54BA62-43C5-4369-BA4D-7CA69114F34C}"/>
    <cellStyle name="Comma 2 5 2 3 2 2 2 2" xfId="1982" xr:uid="{23699F0C-A90E-4251-A2EA-159C395D529F}"/>
    <cellStyle name="Comma 2 5 2 3 2 2 2 2 2" xfId="3902" xr:uid="{BE7BDE27-13A1-419D-8CCE-1D0A42EB44FD}"/>
    <cellStyle name="Comma 2 5 2 3 2 2 2 2 2 2" xfId="7742" xr:uid="{0E6EDF8A-CBE7-4CBE-A05B-36427D46D8FB}"/>
    <cellStyle name="Comma 2 5 2 3 2 2 2 2 2 2 2" xfId="15422" xr:uid="{0A878689-FFAE-4E23-B696-75F74900A6AA}"/>
    <cellStyle name="Comma 2 5 2 3 2 2 2 2 2 2 2 2" xfId="30782" xr:uid="{D92AD96F-4996-4F87-AA55-5780BFA06B68}"/>
    <cellStyle name="Comma 2 5 2 3 2 2 2 2 2 2 3" xfId="23102" xr:uid="{801C401C-2681-4A85-B634-4A096FC50AA8}"/>
    <cellStyle name="Comma 2 5 2 3 2 2 2 2 2 3" xfId="11582" xr:uid="{BC1C5BA4-7F97-4822-9F6E-810B2753C275}"/>
    <cellStyle name="Comma 2 5 2 3 2 2 2 2 2 3 2" xfId="26942" xr:uid="{87FF538E-53D6-4855-9CE0-643709257801}"/>
    <cellStyle name="Comma 2 5 2 3 2 2 2 2 2 4" xfId="19262" xr:uid="{602F9285-6AE7-49D8-A6E9-04E8C47E579F}"/>
    <cellStyle name="Comma 2 5 2 3 2 2 2 2 3" xfId="5822" xr:uid="{59CA1024-5706-4EF2-B725-719694FF4F10}"/>
    <cellStyle name="Comma 2 5 2 3 2 2 2 2 3 2" xfId="13502" xr:uid="{958216A1-EB5A-4859-B058-0A26C9512472}"/>
    <cellStyle name="Comma 2 5 2 3 2 2 2 2 3 2 2" xfId="28862" xr:uid="{B7867149-4B33-4243-A002-08357DFEAE83}"/>
    <cellStyle name="Comma 2 5 2 3 2 2 2 2 3 3" xfId="21182" xr:uid="{A6F9DDAD-FC2C-4C3F-BB67-591716D8D15D}"/>
    <cellStyle name="Comma 2 5 2 3 2 2 2 2 4" xfId="9662" xr:uid="{537B2573-EB6E-4181-A9E7-E4E10C73EC86}"/>
    <cellStyle name="Comma 2 5 2 3 2 2 2 2 4 2" xfId="25022" xr:uid="{51132D69-5BD0-4044-954C-B8D64FAC3067}"/>
    <cellStyle name="Comma 2 5 2 3 2 2 2 2 5" xfId="17342" xr:uid="{6EED69D9-BD63-434C-AD94-41E90916A099}"/>
    <cellStyle name="Comma 2 5 2 3 2 2 2 3" xfId="2942" xr:uid="{75E8D0BC-1996-4C21-945A-0EA0E26A3600}"/>
    <cellStyle name="Comma 2 5 2 3 2 2 2 3 2" xfId="6782" xr:uid="{66095935-8B5E-4F50-81C7-C91CB985B2EF}"/>
    <cellStyle name="Comma 2 5 2 3 2 2 2 3 2 2" xfId="14462" xr:uid="{4C864EB8-F56A-4B82-A782-1F09BAD95E36}"/>
    <cellStyle name="Comma 2 5 2 3 2 2 2 3 2 2 2" xfId="29822" xr:uid="{1D926580-0CCE-4B1D-B5C5-FC9229E4BB2B}"/>
    <cellStyle name="Comma 2 5 2 3 2 2 2 3 2 3" xfId="22142" xr:uid="{668287AF-15D7-472C-8680-E275EEE4B5F2}"/>
    <cellStyle name="Comma 2 5 2 3 2 2 2 3 3" xfId="10622" xr:uid="{26508FD5-B9AE-4406-A46F-8F82FBFD8E29}"/>
    <cellStyle name="Comma 2 5 2 3 2 2 2 3 3 2" xfId="25982" xr:uid="{ABD261B0-B2E4-4648-A4E5-B1E0052A1C35}"/>
    <cellStyle name="Comma 2 5 2 3 2 2 2 3 4" xfId="18302" xr:uid="{003EDCBF-88AD-4150-A17E-E846565CE188}"/>
    <cellStyle name="Comma 2 5 2 3 2 2 2 4" xfId="4862" xr:uid="{E5C79258-1E2D-432E-A2C6-A44BA38BF6E7}"/>
    <cellStyle name="Comma 2 5 2 3 2 2 2 4 2" xfId="12542" xr:uid="{8B602A09-39E9-4A5A-9D82-F8D70AC84C51}"/>
    <cellStyle name="Comma 2 5 2 3 2 2 2 4 2 2" xfId="27902" xr:uid="{FBE2B2B2-E23B-471A-B2F9-9EDB6BAC9069}"/>
    <cellStyle name="Comma 2 5 2 3 2 2 2 4 3" xfId="20222" xr:uid="{37D3B770-5D89-4574-8C90-21AFBB4BF8D7}"/>
    <cellStyle name="Comma 2 5 2 3 2 2 2 5" xfId="8702" xr:uid="{EB27CA60-8434-41DC-A0A1-DA335900DDA9}"/>
    <cellStyle name="Comma 2 5 2 3 2 2 2 5 2" xfId="24062" xr:uid="{36C1AC73-6E64-435D-AC2D-9BECD3955E6C}"/>
    <cellStyle name="Comma 2 5 2 3 2 2 2 6" xfId="16382" xr:uid="{6FED71B4-389D-4FA6-842A-A6F3D1597C85}"/>
    <cellStyle name="Comma 2 5 2 3 2 2 3" xfId="1502" xr:uid="{53D02D9A-2ED3-4FA9-92C1-26E57AB5FF5A}"/>
    <cellStyle name="Comma 2 5 2 3 2 2 3 2" xfId="3422" xr:uid="{279F40A0-32E7-4C32-9F25-8A271F4194EB}"/>
    <cellStyle name="Comma 2 5 2 3 2 2 3 2 2" xfId="7262" xr:uid="{8AF3AC92-2823-4C86-BA72-2687E7E12D0A}"/>
    <cellStyle name="Comma 2 5 2 3 2 2 3 2 2 2" xfId="14942" xr:uid="{D3D64563-DCFF-41B4-8968-7DBC0F5E0EC2}"/>
    <cellStyle name="Comma 2 5 2 3 2 2 3 2 2 2 2" xfId="30302" xr:uid="{3D1BE531-6B28-4EAC-BFC0-493BDC56997E}"/>
    <cellStyle name="Comma 2 5 2 3 2 2 3 2 2 3" xfId="22622" xr:uid="{4E73886C-E43D-47FB-8253-04EC0EED30D7}"/>
    <cellStyle name="Comma 2 5 2 3 2 2 3 2 3" xfId="11102" xr:uid="{BBF7A000-32E8-4933-94FE-6B4EFD32B64E}"/>
    <cellStyle name="Comma 2 5 2 3 2 2 3 2 3 2" xfId="26462" xr:uid="{11D884C0-193A-4B8C-811E-7563BA8B06E6}"/>
    <cellStyle name="Comma 2 5 2 3 2 2 3 2 4" xfId="18782" xr:uid="{923C3C28-347B-4EF4-896D-BD9F06CF43CC}"/>
    <cellStyle name="Comma 2 5 2 3 2 2 3 3" xfId="5342" xr:uid="{5B3FB9E2-A5E3-4C11-9237-6D489F7189D9}"/>
    <cellStyle name="Comma 2 5 2 3 2 2 3 3 2" xfId="13022" xr:uid="{7EE4F8F3-C361-4DEC-8C3F-7268F9A5E46C}"/>
    <cellStyle name="Comma 2 5 2 3 2 2 3 3 2 2" xfId="28382" xr:uid="{AFB4B5AC-8A3F-4C00-BBE5-72CEECEA4204}"/>
    <cellStyle name="Comma 2 5 2 3 2 2 3 3 3" xfId="20702" xr:uid="{7B7C47AB-5396-4B4B-96A6-89F28ED7B1EC}"/>
    <cellStyle name="Comma 2 5 2 3 2 2 3 4" xfId="9182" xr:uid="{A396FE22-074E-40C1-B013-268C1A79E992}"/>
    <cellStyle name="Comma 2 5 2 3 2 2 3 4 2" xfId="24542" xr:uid="{97BACD0E-9ED2-4D84-BFC1-5716C9ACE054}"/>
    <cellStyle name="Comma 2 5 2 3 2 2 3 5" xfId="16862" xr:uid="{4B3D4E11-4CCE-445E-AE3E-69590F719EBF}"/>
    <cellStyle name="Comma 2 5 2 3 2 2 4" xfId="2462" xr:uid="{E6E7F906-FF57-4A9A-B6B5-9F0E76A087FD}"/>
    <cellStyle name="Comma 2 5 2 3 2 2 4 2" xfId="6302" xr:uid="{C10CD0CE-C9A2-4229-B649-8CB1115052EF}"/>
    <cellStyle name="Comma 2 5 2 3 2 2 4 2 2" xfId="13982" xr:uid="{8CB809B4-6D52-4C58-B0AC-DC6B7157991E}"/>
    <cellStyle name="Comma 2 5 2 3 2 2 4 2 2 2" xfId="29342" xr:uid="{06C1FFC8-A5EC-4FEC-A33A-8AB72D8A2DA2}"/>
    <cellStyle name="Comma 2 5 2 3 2 2 4 2 3" xfId="21662" xr:uid="{B316A4CB-B590-48EA-A2AE-7EA06AC775C1}"/>
    <cellStyle name="Comma 2 5 2 3 2 2 4 3" xfId="10142" xr:uid="{3578A5A4-3A71-4947-BBC5-931555B67F38}"/>
    <cellStyle name="Comma 2 5 2 3 2 2 4 3 2" xfId="25502" xr:uid="{5B2AE066-D84B-462C-8EC5-BCEF15B2FBF0}"/>
    <cellStyle name="Comma 2 5 2 3 2 2 4 4" xfId="17822" xr:uid="{99C7BF2E-E420-4771-BCA1-77E07862570C}"/>
    <cellStyle name="Comma 2 5 2 3 2 2 5" xfId="4382" xr:uid="{C5553BA3-B68B-4F39-AA7D-A0FC90CD9348}"/>
    <cellStyle name="Comma 2 5 2 3 2 2 5 2" xfId="12062" xr:uid="{6203F204-0B28-4700-BFD5-43B94CA3E007}"/>
    <cellStyle name="Comma 2 5 2 3 2 2 5 2 2" xfId="27422" xr:uid="{CD21D83A-555A-4B05-8DBF-9DA21DA34094}"/>
    <cellStyle name="Comma 2 5 2 3 2 2 5 3" xfId="19742" xr:uid="{4642585C-24C4-4465-95DA-74C94368C428}"/>
    <cellStyle name="Comma 2 5 2 3 2 2 6" xfId="8222" xr:uid="{45D1E71E-87A8-459A-8F20-4741A668C500}"/>
    <cellStyle name="Comma 2 5 2 3 2 2 6 2" xfId="23582" xr:uid="{380909DE-AD19-4720-AACE-10E87AFAFF76}"/>
    <cellStyle name="Comma 2 5 2 3 2 2 7" xfId="15902" xr:uid="{A13C9B5D-FC9A-4A45-BBFF-03EA74B44A6C}"/>
    <cellStyle name="Comma 2 5 2 3 2 3" xfId="782" xr:uid="{285FB612-BCCD-4522-BB84-6982BF666B12}"/>
    <cellStyle name="Comma 2 5 2 3 2 3 2" xfId="1742" xr:uid="{3C266A10-666D-4619-BFDF-0D32E05146A7}"/>
    <cellStyle name="Comma 2 5 2 3 2 3 2 2" xfId="3662" xr:uid="{042B6B1D-B750-45C8-B78E-6B05197DB1CF}"/>
    <cellStyle name="Comma 2 5 2 3 2 3 2 2 2" xfId="7502" xr:uid="{8FEA5B83-EEB1-4537-BB11-9B0190770899}"/>
    <cellStyle name="Comma 2 5 2 3 2 3 2 2 2 2" xfId="15182" xr:uid="{7D71ACC6-5EAD-4CC8-81FF-05CFD9C1B6EB}"/>
    <cellStyle name="Comma 2 5 2 3 2 3 2 2 2 2 2" xfId="30542" xr:uid="{3259C0AA-E72C-4EB9-A09D-F69AB3F5E93D}"/>
    <cellStyle name="Comma 2 5 2 3 2 3 2 2 2 3" xfId="22862" xr:uid="{066190BE-A850-41D7-A34A-C816965AA949}"/>
    <cellStyle name="Comma 2 5 2 3 2 3 2 2 3" xfId="11342" xr:uid="{1246DCDE-02E4-47DC-9482-8BC480760C3B}"/>
    <cellStyle name="Comma 2 5 2 3 2 3 2 2 3 2" xfId="26702" xr:uid="{0D6204B5-5ADE-4A51-B9EB-DFBA4D9D8423}"/>
    <cellStyle name="Comma 2 5 2 3 2 3 2 2 4" xfId="19022" xr:uid="{576A3D5F-7DA4-4D56-BE0A-931DCDF8C0C4}"/>
    <cellStyle name="Comma 2 5 2 3 2 3 2 3" xfId="5582" xr:uid="{66308429-EDE5-4149-AE81-A93655D49EF1}"/>
    <cellStyle name="Comma 2 5 2 3 2 3 2 3 2" xfId="13262" xr:uid="{BDEDBD13-D91B-4BB1-9095-251E49ADEB94}"/>
    <cellStyle name="Comma 2 5 2 3 2 3 2 3 2 2" xfId="28622" xr:uid="{E8024559-0D26-494F-92F0-13B067A6B559}"/>
    <cellStyle name="Comma 2 5 2 3 2 3 2 3 3" xfId="20942" xr:uid="{CE32D043-3AFF-4F78-8B60-B451D9397169}"/>
    <cellStyle name="Comma 2 5 2 3 2 3 2 4" xfId="9422" xr:uid="{07C09622-C709-4FCD-A286-4E80D8C65F69}"/>
    <cellStyle name="Comma 2 5 2 3 2 3 2 4 2" xfId="24782" xr:uid="{1FBEF203-799A-480F-A784-ACD25BCAA2F1}"/>
    <cellStyle name="Comma 2 5 2 3 2 3 2 5" xfId="17102" xr:uid="{DB786327-45FA-4A4C-9518-0883C864A8DB}"/>
    <cellStyle name="Comma 2 5 2 3 2 3 3" xfId="2702" xr:uid="{A1A6A878-81E7-4EBD-AF38-945BD8C750A2}"/>
    <cellStyle name="Comma 2 5 2 3 2 3 3 2" xfId="6542" xr:uid="{32CC6979-E53E-4FE4-8604-92F8F8BF434A}"/>
    <cellStyle name="Comma 2 5 2 3 2 3 3 2 2" xfId="14222" xr:uid="{693FD74F-CE95-4899-8489-6727E6B355AB}"/>
    <cellStyle name="Comma 2 5 2 3 2 3 3 2 2 2" xfId="29582" xr:uid="{4F7B26A8-D32C-45C7-9DDF-8AD092C1C700}"/>
    <cellStyle name="Comma 2 5 2 3 2 3 3 2 3" xfId="21902" xr:uid="{314DD9D2-012A-4747-A4FF-8FDCBDF24F19}"/>
    <cellStyle name="Comma 2 5 2 3 2 3 3 3" xfId="10382" xr:uid="{4086EFB3-9E40-4337-AC77-C384E5336D7E}"/>
    <cellStyle name="Comma 2 5 2 3 2 3 3 3 2" xfId="25742" xr:uid="{A516D495-3C75-4FC1-832B-0C2BFA78AECF}"/>
    <cellStyle name="Comma 2 5 2 3 2 3 3 4" xfId="18062" xr:uid="{2DC0B968-95AA-4FA6-9F9D-C368CC6D2D97}"/>
    <cellStyle name="Comma 2 5 2 3 2 3 4" xfId="4622" xr:uid="{0939BAFE-BA18-461C-8E66-34DF4408EEF2}"/>
    <cellStyle name="Comma 2 5 2 3 2 3 4 2" xfId="12302" xr:uid="{80D188D2-23A4-490A-A14A-B19B5162F773}"/>
    <cellStyle name="Comma 2 5 2 3 2 3 4 2 2" xfId="27662" xr:uid="{4CED9F68-AD77-4A0F-8FA9-1DD6A1E81216}"/>
    <cellStyle name="Comma 2 5 2 3 2 3 4 3" xfId="19982" xr:uid="{77358A6A-4F82-4C99-80F4-E591790B5AD9}"/>
    <cellStyle name="Comma 2 5 2 3 2 3 5" xfId="8462" xr:uid="{A2257FF2-BF23-4B42-BF39-4616D0102412}"/>
    <cellStyle name="Comma 2 5 2 3 2 3 5 2" xfId="23822" xr:uid="{049CA605-9C08-4366-83B6-2BFB6F122B58}"/>
    <cellStyle name="Comma 2 5 2 3 2 3 6" xfId="16142" xr:uid="{7624A834-FFE3-4210-8BCB-604F31063CD6}"/>
    <cellStyle name="Comma 2 5 2 3 2 4" xfId="1262" xr:uid="{A983167A-8608-4E66-B882-2C679CDFD4A7}"/>
    <cellStyle name="Comma 2 5 2 3 2 4 2" xfId="3182" xr:uid="{765FE3BB-BAD3-4B19-9375-32926CEF5D8C}"/>
    <cellStyle name="Comma 2 5 2 3 2 4 2 2" xfId="7022" xr:uid="{3656CABD-8581-4AEE-B898-627C9FC1AEC5}"/>
    <cellStyle name="Comma 2 5 2 3 2 4 2 2 2" xfId="14702" xr:uid="{5E33BED8-8932-4E27-A48C-AF50E53C7FF3}"/>
    <cellStyle name="Comma 2 5 2 3 2 4 2 2 2 2" xfId="30062" xr:uid="{5D5162D8-E8B8-4AB4-BA9E-EE56F4FA73AB}"/>
    <cellStyle name="Comma 2 5 2 3 2 4 2 2 3" xfId="22382" xr:uid="{E360FA6C-D930-42A8-8A8E-E787B1EC4254}"/>
    <cellStyle name="Comma 2 5 2 3 2 4 2 3" xfId="10862" xr:uid="{9FA22A9B-CA6D-4214-AA4F-197FC83C664A}"/>
    <cellStyle name="Comma 2 5 2 3 2 4 2 3 2" xfId="26222" xr:uid="{E64E0C52-1908-4B54-AFFB-5AF500C31D4F}"/>
    <cellStyle name="Comma 2 5 2 3 2 4 2 4" xfId="18542" xr:uid="{82B905D0-F3DF-4BB1-B06F-BCFD69AD4B6A}"/>
    <cellStyle name="Comma 2 5 2 3 2 4 3" xfId="5102" xr:uid="{7178F176-34A0-4E08-9A03-82213BFE1164}"/>
    <cellStyle name="Comma 2 5 2 3 2 4 3 2" xfId="12782" xr:uid="{404B9E30-785A-4D2E-BC2F-77145B74ACB2}"/>
    <cellStyle name="Comma 2 5 2 3 2 4 3 2 2" xfId="28142" xr:uid="{24B80D94-B3B2-40B5-86D4-8F76735B5391}"/>
    <cellStyle name="Comma 2 5 2 3 2 4 3 3" xfId="20462" xr:uid="{66615487-1EB3-42CE-888C-B28A0E8BAEA9}"/>
    <cellStyle name="Comma 2 5 2 3 2 4 4" xfId="8942" xr:uid="{4652EE86-E4A9-4B62-B728-B27B16F77FB8}"/>
    <cellStyle name="Comma 2 5 2 3 2 4 4 2" xfId="24302" xr:uid="{693D7EB8-F53A-4563-A428-4DFAAC756B9E}"/>
    <cellStyle name="Comma 2 5 2 3 2 4 5" xfId="16622" xr:uid="{8BEB349D-3202-4F6D-A0AC-BF730D55ED66}"/>
    <cellStyle name="Comma 2 5 2 3 2 5" xfId="2222" xr:uid="{9A2E5885-C0AD-45C6-97D1-787BE6C6608F}"/>
    <cellStyle name="Comma 2 5 2 3 2 5 2" xfId="6062" xr:uid="{EAADBBBF-9BEB-4121-B23D-85FB3DB5C96C}"/>
    <cellStyle name="Comma 2 5 2 3 2 5 2 2" xfId="13742" xr:uid="{379A3DD8-EF0E-4546-A33C-7F357D0A43BC}"/>
    <cellStyle name="Comma 2 5 2 3 2 5 2 2 2" xfId="29102" xr:uid="{2960DDB4-DBC1-4239-A6BB-FD4F577A6475}"/>
    <cellStyle name="Comma 2 5 2 3 2 5 2 3" xfId="21422" xr:uid="{E73A7F79-7CCD-472D-954C-831F096C8FA5}"/>
    <cellStyle name="Comma 2 5 2 3 2 5 3" xfId="9902" xr:uid="{E9B26381-6BB2-4CB7-9754-7D442CF9FB70}"/>
    <cellStyle name="Comma 2 5 2 3 2 5 3 2" xfId="25262" xr:uid="{A2522A5D-BC53-4323-A305-9C6B600F4F21}"/>
    <cellStyle name="Comma 2 5 2 3 2 5 4" xfId="17582" xr:uid="{FB8AEAD9-58AE-49AC-8EAB-1119D3C076A2}"/>
    <cellStyle name="Comma 2 5 2 3 2 6" xfId="4142" xr:uid="{A6504CEC-BB1E-4657-96B0-9EA5F2741857}"/>
    <cellStyle name="Comma 2 5 2 3 2 6 2" xfId="11822" xr:uid="{F8B545D4-9589-4D4D-817D-64244AD8029C}"/>
    <cellStyle name="Comma 2 5 2 3 2 6 2 2" xfId="27182" xr:uid="{4B5B8005-FAE0-4C29-9693-7A4BB5F53ECE}"/>
    <cellStyle name="Comma 2 5 2 3 2 6 3" xfId="19502" xr:uid="{58220280-C4A0-4FF8-9F9F-B85E8BBF40B7}"/>
    <cellStyle name="Comma 2 5 2 3 2 7" xfId="7982" xr:uid="{F330E37C-7AEF-4DDB-BDDE-A4CCDB029638}"/>
    <cellStyle name="Comma 2 5 2 3 2 7 2" xfId="23342" xr:uid="{6B1A7107-24C0-4794-80BD-9F6D47C9DC67}"/>
    <cellStyle name="Comma 2 5 2 3 2 8" xfId="15662" xr:uid="{74CC7937-B50D-4096-8FB1-5CAD12124679}"/>
    <cellStyle name="Comma 2 5 2 3 3" xfId="422" xr:uid="{58673AE6-0B2F-4425-8545-F8397D288112}"/>
    <cellStyle name="Comma 2 5 2 3 3 2" xfId="902" xr:uid="{AFC7DFCC-7D3D-4998-A4B7-13C0E6605D57}"/>
    <cellStyle name="Comma 2 5 2 3 3 2 2" xfId="1862" xr:uid="{C22D14DD-A522-47BB-8B27-938A20097713}"/>
    <cellStyle name="Comma 2 5 2 3 3 2 2 2" xfId="3782" xr:uid="{6251293A-BAA9-41FB-BA85-C8FEB5E3B983}"/>
    <cellStyle name="Comma 2 5 2 3 3 2 2 2 2" xfId="7622" xr:uid="{D5347FB1-D8EB-4C4B-B2EB-2ADB7B984DB0}"/>
    <cellStyle name="Comma 2 5 2 3 3 2 2 2 2 2" xfId="15302" xr:uid="{6B3DEE18-5A2B-4A69-96C4-B50611C139AE}"/>
    <cellStyle name="Comma 2 5 2 3 3 2 2 2 2 2 2" xfId="30662" xr:uid="{56EA536F-87ED-4B92-93C1-FA6389E0DB20}"/>
    <cellStyle name="Comma 2 5 2 3 3 2 2 2 2 3" xfId="22982" xr:uid="{B4DDAD75-7898-4D79-8BE5-D7B2AD7CB3EA}"/>
    <cellStyle name="Comma 2 5 2 3 3 2 2 2 3" xfId="11462" xr:uid="{84853C52-5A36-44A0-93CC-B9EFA9987A6F}"/>
    <cellStyle name="Comma 2 5 2 3 3 2 2 2 3 2" xfId="26822" xr:uid="{DA33E80A-AA9E-4ECE-BDD8-6EDF38C5F08F}"/>
    <cellStyle name="Comma 2 5 2 3 3 2 2 2 4" xfId="19142" xr:uid="{A58347B7-D63C-4B51-A688-12E163B8FFAC}"/>
    <cellStyle name="Comma 2 5 2 3 3 2 2 3" xfId="5702" xr:uid="{9A74F236-DF67-4F7E-AB63-D71A70252E9B}"/>
    <cellStyle name="Comma 2 5 2 3 3 2 2 3 2" xfId="13382" xr:uid="{E54E385E-2AB1-49D6-B567-67D01F3B87D2}"/>
    <cellStyle name="Comma 2 5 2 3 3 2 2 3 2 2" xfId="28742" xr:uid="{FDE755F2-3939-4238-8DC5-84C259090461}"/>
    <cellStyle name="Comma 2 5 2 3 3 2 2 3 3" xfId="21062" xr:uid="{52FF53A0-D1F6-4BAC-A334-BB9D36F3C8BB}"/>
    <cellStyle name="Comma 2 5 2 3 3 2 2 4" xfId="9542" xr:uid="{F9598917-012F-4DE0-BE11-1A6CAF976B46}"/>
    <cellStyle name="Comma 2 5 2 3 3 2 2 4 2" xfId="24902" xr:uid="{0779F74F-C3DB-4A90-868E-66D3D95996F1}"/>
    <cellStyle name="Comma 2 5 2 3 3 2 2 5" xfId="17222" xr:uid="{91987965-6E7D-4715-AC40-1041EAC80071}"/>
    <cellStyle name="Comma 2 5 2 3 3 2 3" xfId="2822" xr:uid="{5567FF71-883F-45E1-92B1-9F0D35BDF32B}"/>
    <cellStyle name="Comma 2 5 2 3 3 2 3 2" xfId="6662" xr:uid="{9999EE88-9EB1-42A1-B760-0122CDA36B72}"/>
    <cellStyle name="Comma 2 5 2 3 3 2 3 2 2" xfId="14342" xr:uid="{18383758-659E-4C4A-8845-B36FC3DC7623}"/>
    <cellStyle name="Comma 2 5 2 3 3 2 3 2 2 2" xfId="29702" xr:uid="{E854D374-A9BD-4E4F-BDFD-EB8111792DA5}"/>
    <cellStyle name="Comma 2 5 2 3 3 2 3 2 3" xfId="22022" xr:uid="{C3D793E1-7BE5-43A2-88FE-1AC17F19CBB4}"/>
    <cellStyle name="Comma 2 5 2 3 3 2 3 3" xfId="10502" xr:uid="{30B47CB9-C83C-4529-9895-ACDD8D038FE4}"/>
    <cellStyle name="Comma 2 5 2 3 3 2 3 3 2" xfId="25862" xr:uid="{847FE7BB-DB23-4CB9-A1E8-1DC5910170E8}"/>
    <cellStyle name="Comma 2 5 2 3 3 2 3 4" xfId="18182" xr:uid="{B32C47CE-6DBC-4272-8F26-9D8E159A3B05}"/>
    <cellStyle name="Comma 2 5 2 3 3 2 4" xfId="4742" xr:uid="{95D1B17F-3F37-45BC-9487-D9775B12310F}"/>
    <cellStyle name="Comma 2 5 2 3 3 2 4 2" xfId="12422" xr:uid="{9869A402-D2A7-46FD-B3EF-40C9F38B11D2}"/>
    <cellStyle name="Comma 2 5 2 3 3 2 4 2 2" xfId="27782" xr:uid="{1BB32F4A-1238-4384-91EF-A9D441C6F057}"/>
    <cellStyle name="Comma 2 5 2 3 3 2 4 3" xfId="20102" xr:uid="{622AFDE2-BF32-4E3C-B55F-5656B2F5D443}"/>
    <cellStyle name="Comma 2 5 2 3 3 2 5" xfId="8582" xr:uid="{20ED126C-AF49-4ADC-A4B8-AB71B69EC212}"/>
    <cellStyle name="Comma 2 5 2 3 3 2 5 2" xfId="23942" xr:uid="{E26F31D8-0159-462A-81E1-239913A00FCC}"/>
    <cellStyle name="Comma 2 5 2 3 3 2 6" xfId="16262" xr:uid="{4C2C4F71-1280-4E24-AFD1-D06CBFF26F62}"/>
    <cellStyle name="Comma 2 5 2 3 3 3" xfId="1382" xr:uid="{C66B9487-07EC-4E6F-A67F-0ECAF5D83A76}"/>
    <cellStyle name="Comma 2 5 2 3 3 3 2" xfId="3302" xr:uid="{D89FD469-E7AF-41F7-BF17-720BBD3B5C81}"/>
    <cellStyle name="Comma 2 5 2 3 3 3 2 2" xfId="7142" xr:uid="{B4EBEA9A-8B66-49C4-A30A-DDF14004F740}"/>
    <cellStyle name="Comma 2 5 2 3 3 3 2 2 2" xfId="14822" xr:uid="{6E64F526-14E8-4926-A4C1-10A751EA7CDE}"/>
    <cellStyle name="Comma 2 5 2 3 3 3 2 2 2 2" xfId="30182" xr:uid="{A94CBACD-682A-4A4F-9052-890A53DB1E98}"/>
    <cellStyle name="Comma 2 5 2 3 3 3 2 2 3" xfId="22502" xr:uid="{628CD922-ED66-4A5D-9CE3-133C609237A5}"/>
    <cellStyle name="Comma 2 5 2 3 3 3 2 3" xfId="10982" xr:uid="{50979128-6BD5-4A3E-A3F5-C947698303E8}"/>
    <cellStyle name="Comma 2 5 2 3 3 3 2 3 2" xfId="26342" xr:uid="{29CD53E8-C868-4C48-AF1B-9AF2A0BABFF8}"/>
    <cellStyle name="Comma 2 5 2 3 3 3 2 4" xfId="18662" xr:uid="{66008C19-1A5F-427C-9E2E-6D87FAA662F3}"/>
    <cellStyle name="Comma 2 5 2 3 3 3 3" xfId="5222" xr:uid="{C37903C8-3F3F-43A1-A084-B08170979F76}"/>
    <cellStyle name="Comma 2 5 2 3 3 3 3 2" xfId="12902" xr:uid="{C555C4FB-F366-41F3-BDEE-BDF7083EF784}"/>
    <cellStyle name="Comma 2 5 2 3 3 3 3 2 2" xfId="28262" xr:uid="{9E7316EB-5E09-4352-B6E6-18D554F3E262}"/>
    <cellStyle name="Comma 2 5 2 3 3 3 3 3" xfId="20582" xr:uid="{8AF7CDA8-3225-4925-8383-F024F4A5655B}"/>
    <cellStyle name="Comma 2 5 2 3 3 3 4" xfId="9062" xr:uid="{90976805-99E7-4CEA-BB80-5613DA3D6E92}"/>
    <cellStyle name="Comma 2 5 2 3 3 3 4 2" xfId="24422" xr:uid="{85CD0BEE-143B-43FC-BFFB-EABD832998A2}"/>
    <cellStyle name="Comma 2 5 2 3 3 3 5" xfId="16742" xr:uid="{EE635A71-60FF-42CF-A8E2-7BE47968931E}"/>
    <cellStyle name="Comma 2 5 2 3 3 4" xfId="2342" xr:uid="{40EC8898-949C-4936-99EB-A822ED31B4A7}"/>
    <cellStyle name="Comma 2 5 2 3 3 4 2" xfId="6182" xr:uid="{588BFF39-6261-426F-B5BA-AD1F0B6FE39F}"/>
    <cellStyle name="Comma 2 5 2 3 3 4 2 2" xfId="13862" xr:uid="{E9EB3C08-780C-46E6-A1B5-8FE2C996E18E}"/>
    <cellStyle name="Comma 2 5 2 3 3 4 2 2 2" xfId="29222" xr:uid="{F56C2381-1881-44EB-BCD1-C7615ADCAEEF}"/>
    <cellStyle name="Comma 2 5 2 3 3 4 2 3" xfId="21542" xr:uid="{61669002-C403-47F9-9ACA-3BAC3CCC6206}"/>
    <cellStyle name="Comma 2 5 2 3 3 4 3" xfId="10022" xr:uid="{8AC0459C-BBC5-4274-8728-F5143A0B4521}"/>
    <cellStyle name="Comma 2 5 2 3 3 4 3 2" xfId="25382" xr:uid="{B0FAB2C7-A7E5-406D-A914-26C2562911C8}"/>
    <cellStyle name="Comma 2 5 2 3 3 4 4" xfId="17702" xr:uid="{0A789899-E567-40BF-ADF5-35650D5E2B4D}"/>
    <cellStyle name="Comma 2 5 2 3 3 5" xfId="4262" xr:uid="{EE4048E2-FE74-4DF7-8CB6-39BCAD0AE916}"/>
    <cellStyle name="Comma 2 5 2 3 3 5 2" xfId="11942" xr:uid="{C3AACC57-CC22-4D92-AF56-AC3866B86AD3}"/>
    <cellStyle name="Comma 2 5 2 3 3 5 2 2" xfId="27302" xr:uid="{8D012E03-B1FD-4ADD-8552-B1238444B6C3}"/>
    <cellStyle name="Comma 2 5 2 3 3 5 3" xfId="19622" xr:uid="{032244A6-E5E2-4CA7-ABA9-4850AFF55B40}"/>
    <cellStyle name="Comma 2 5 2 3 3 6" xfId="8102" xr:uid="{36FB0394-31F7-4361-98C7-E7F8CC81C9C9}"/>
    <cellStyle name="Comma 2 5 2 3 3 6 2" xfId="23462" xr:uid="{0501BB0A-5DAD-40C6-9F41-176131572BC2}"/>
    <cellStyle name="Comma 2 5 2 3 3 7" xfId="15782" xr:uid="{9E8CF77E-B8D9-4314-86FA-7DE67A335A29}"/>
    <cellStyle name="Comma 2 5 2 3 4" xfId="662" xr:uid="{6C845B76-5B59-457D-9690-CF38688EF8AA}"/>
    <cellStyle name="Comma 2 5 2 3 4 2" xfId="1622" xr:uid="{523F06CC-70BD-4B85-9F79-B48409A5AF6E}"/>
    <cellStyle name="Comma 2 5 2 3 4 2 2" xfId="3542" xr:uid="{78DA4146-A52E-4DEC-9FCB-F2AD840501EC}"/>
    <cellStyle name="Comma 2 5 2 3 4 2 2 2" xfId="7382" xr:uid="{9D5CFCE7-9F25-4B04-B96C-4A9F38BC0446}"/>
    <cellStyle name="Comma 2 5 2 3 4 2 2 2 2" xfId="15062" xr:uid="{704ACC1F-1B89-456C-A9D6-DC906DB7D539}"/>
    <cellStyle name="Comma 2 5 2 3 4 2 2 2 2 2" xfId="30422" xr:uid="{D299DC55-C141-442E-A9FD-21EB624136A0}"/>
    <cellStyle name="Comma 2 5 2 3 4 2 2 2 3" xfId="22742" xr:uid="{9C71EBBC-2A32-4E17-90E5-E3D63742B460}"/>
    <cellStyle name="Comma 2 5 2 3 4 2 2 3" xfId="11222" xr:uid="{2B24C73D-7D00-4AFD-8BE1-3B03620E9CAD}"/>
    <cellStyle name="Comma 2 5 2 3 4 2 2 3 2" xfId="26582" xr:uid="{A0B94350-DA05-4BF3-88B8-C7A8D5F3DB61}"/>
    <cellStyle name="Comma 2 5 2 3 4 2 2 4" xfId="18902" xr:uid="{4689E52B-D4DD-4EBB-BE4E-34D1AAFD2BA3}"/>
    <cellStyle name="Comma 2 5 2 3 4 2 3" xfId="5462" xr:uid="{3261B2C6-A3BD-4201-8826-C53D7F6305B3}"/>
    <cellStyle name="Comma 2 5 2 3 4 2 3 2" xfId="13142" xr:uid="{69F221D6-8D7C-474E-8D4C-C6FAAD42B269}"/>
    <cellStyle name="Comma 2 5 2 3 4 2 3 2 2" xfId="28502" xr:uid="{EA622F7F-CFF9-4AC2-809D-8D043EC50008}"/>
    <cellStyle name="Comma 2 5 2 3 4 2 3 3" xfId="20822" xr:uid="{A80738B7-8622-4FBE-AB8A-2A2FDB6734FC}"/>
    <cellStyle name="Comma 2 5 2 3 4 2 4" xfId="9302" xr:uid="{69D209C8-5FD9-47B4-ABF6-C43012A2949E}"/>
    <cellStyle name="Comma 2 5 2 3 4 2 4 2" xfId="24662" xr:uid="{D0316FC9-ED15-47A0-B3B8-487C32CBA41D}"/>
    <cellStyle name="Comma 2 5 2 3 4 2 5" xfId="16982" xr:uid="{4E0CAF4B-91F2-4770-BC50-9A4C90F4C758}"/>
    <cellStyle name="Comma 2 5 2 3 4 3" xfId="2582" xr:uid="{74B50CAF-BF11-4487-8E0E-7ABF6E0B107B}"/>
    <cellStyle name="Comma 2 5 2 3 4 3 2" xfId="6422" xr:uid="{B92EBEED-E052-4B07-B3E5-A44CC634AD7B}"/>
    <cellStyle name="Comma 2 5 2 3 4 3 2 2" xfId="14102" xr:uid="{4ED8D203-6642-4C32-859A-05BEA0C430A5}"/>
    <cellStyle name="Comma 2 5 2 3 4 3 2 2 2" xfId="29462" xr:uid="{FCDC7792-C266-428E-B579-75885FC97033}"/>
    <cellStyle name="Comma 2 5 2 3 4 3 2 3" xfId="21782" xr:uid="{4871473F-06BE-4FFD-AEC9-E7DD7C34BE70}"/>
    <cellStyle name="Comma 2 5 2 3 4 3 3" xfId="10262" xr:uid="{E401F5F1-FA1D-4B75-BC33-592782EAE4C0}"/>
    <cellStyle name="Comma 2 5 2 3 4 3 3 2" xfId="25622" xr:uid="{95147C9D-B7D7-4246-8BA8-6E683C762A73}"/>
    <cellStyle name="Comma 2 5 2 3 4 3 4" xfId="17942" xr:uid="{914264C4-529A-47D2-85AF-AB86FB0A9EBE}"/>
    <cellStyle name="Comma 2 5 2 3 4 4" xfId="4502" xr:uid="{6085E9E6-C439-4C26-9D05-15E65ABB0B9F}"/>
    <cellStyle name="Comma 2 5 2 3 4 4 2" xfId="12182" xr:uid="{BA193EB7-258E-47ED-BD58-1B8E0559355B}"/>
    <cellStyle name="Comma 2 5 2 3 4 4 2 2" xfId="27542" xr:uid="{70871ACD-E8C2-4323-96D3-9970C5801337}"/>
    <cellStyle name="Comma 2 5 2 3 4 4 3" xfId="19862" xr:uid="{FF90FAD7-28B1-4AD0-B202-6BAE938A068D}"/>
    <cellStyle name="Comma 2 5 2 3 4 5" xfId="8342" xr:uid="{E6B7EC1D-57BE-40C4-AB5E-75BA0583B9FF}"/>
    <cellStyle name="Comma 2 5 2 3 4 5 2" xfId="23702" xr:uid="{D70DAD6F-2FCA-445F-974B-0F50B2CF95C1}"/>
    <cellStyle name="Comma 2 5 2 3 4 6" xfId="16022" xr:uid="{DD8A875F-C92C-49A7-B768-C11475DB48B7}"/>
    <cellStyle name="Comma 2 5 2 3 5" xfId="1142" xr:uid="{CB970A14-9425-4C11-A460-43D293369290}"/>
    <cellStyle name="Comma 2 5 2 3 5 2" xfId="3062" xr:uid="{6BCECE46-7578-4229-A8A4-A8741B98B23E}"/>
    <cellStyle name="Comma 2 5 2 3 5 2 2" xfId="6902" xr:uid="{645922DA-5451-4F90-A436-0F98E964670A}"/>
    <cellStyle name="Comma 2 5 2 3 5 2 2 2" xfId="14582" xr:uid="{ED978B85-772B-4361-A1C0-C18701769C17}"/>
    <cellStyle name="Comma 2 5 2 3 5 2 2 2 2" xfId="29942" xr:uid="{57267937-63E4-4188-AF0B-4C11EC8F47DE}"/>
    <cellStyle name="Comma 2 5 2 3 5 2 2 3" xfId="22262" xr:uid="{7D19AFBB-C077-4B7E-BB5C-32891AC5AF23}"/>
    <cellStyle name="Comma 2 5 2 3 5 2 3" xfId="10742" xr:uid="{4234C0E9-A0A4-4D11-A0D1-F6F521587033}"/>
    <cellStyle name="Comma 2 5 2 3 5 2 3 2" xfId="26102" xr:uid="{080B2CE3-A554-4C57-A74F-FAB1B58D3C24}"/>
    <cellStyle name="Comma 2 5 2 3 5 2 4" xfId="18422" xr:uid="{37C85B75-7B18-46EC-BE80-A355A79585ED}"/>
    <cellStyle name="Comma 2 5 2 3 5 3" xfId="4982" xr:uid="{2D1B8EB7-AE06-46BA-9FC4-7A8BD6A67DA6}"/>
    <cellStyle name="Comma 2 5 2 3 5 3 2" xfId="12662" xr:uid="{3FC70E48-A754-4D68-9488-933C7AA720BB}"/>
    <cellStyle name="Comma 2 5 2 3 5 3 2 2" xfId="28022" xr:uid="{4F01B1E9-3F20-4D44-B0E4-8DE134539070}"/>
    <cellStyle name="Comma 2 5 2 3 5 3 3" xfId="20342" xr:uid="{8F477A88-004C-407F-951E-BB8841CEEEAB}"/>
    <cellStyle name="Comma 2 5 2 3 5 4" xfId="8822" xr:uid="{5A173688-F5F9-4843-BD04-F92E6C3CB0B1}"/>
    <cellStyle name="Comma 2 5 2 3 5 4 2" xfId="24182" xr:uid="{D0BFEF03-D2D4-4DC4-869F-FE5C7B271D50}"/>
    <cellStyle name="Comma 2 5 2 3 5 5" xfId="16502" xr:uid="{EB21A116-0DFF-4442-96AF-AE7288D2C0C0}"/>
    <cellStyle name="Comma 2 5 2 3 6" xfId="2102" xr:uid="{2A75C9D5-3FDA-40A3-B2C4-13C515D33DF5}"/>
    <cellStyle name="Comma 2 5 2 3 6 2" xfId="5942" xr:uid="{90C82805-8424-48B2-887A-D2DD4915DD16}"/>
    <cellStyle name="Comma 2 5 2 3 6 2 2" xfId="13622" xr:uid="{E6B50FE7-B953-422D-A9D2-7191CC6E9052}"/>
    <cellStyle name="Comma 2 5 2 3 6 2 2 2" xfId="28982" xr:uid="{9CAF4BE9-2A81-4CE2-B712-3BCBD56F35A1}"/>
    <cellStyle name="Comma 2 5 2 3 6 2 3" xfId="21302" xr:uid="{337963B9-D486-4D90-B559-BCF294270C0D}"/>
    <cellStyle name="Comma 2 5 2 3 6 3" xfId="9782" xr:uid="{0B3D0803-AC07-49BE-A72B-28BE2520B0C0}"/>
    <cellStyle name="Comma 2 5 2 3 6 3 2" xfId="25142" xr:uid="{F02E6E68-0A25-4EAC-9127-E6448260ACCC}"/>
    <cellStyle name="Comma 2 5 2 3 6 4" xfId="17462" xr:uid="{B94D7DB5-2A24-435E-9C6F-277CAEB5CDBD}"/>
    <cellStyle name="Comma 2 5 2 3 7" xfId="4022" xr:uid="{25864B2A-A84C-4CC6-AA43-702C29ADDD28}"/>
    <cellStyle name="Comma 2 5 2 3 7 2" xfId="11702" xr:uid="{ABC088AA-5DA2-47DD-BD92-1DFE9F384869}"/>
    <cellStyle name="Comma 2 5 2 3 7 2 2" xfId="27062" xr:uid="{47B11E4E-A3D2-4904-9C1F-8761D0AD62C7}"/>
    <cellStyle name="Comma 2 5 2 3 7 3" xfId="19382" xr:uid="{93AF3EDA-F6E9-4520-B0F2-CB4508F428C2}"/>
    <cellStyle name="Comma 2 5 2 3 8" xfId="7862" xr:uid="{498FA522-681C-4367-BFE5-2091A1FFA539}"/>
    <cellStyle name="Comma 2 5 2 3 8 2" xfId="23222" xr:uid="{FB3E2D9C-38BE-4225-A0C4-D81510EC42FC}"/>
    <cellStyle name="Comma 2 5 2 3 9" xfId="15542" xr:uid="{F177D6A1-82FD-4E8D-AA0B-54C935B89A24}"/>
    <cellStyle name="Comma 2 5 2 4" xfId="242" xr:uid="{CF237701-45A8-4706-BC96-0EDC0FB4EA8D}"/>
    <cellStyle name="Comma 2 5 2 4 2" xfId="482" xr:uid="{40472B87-D3CD-4FF6-BAD5-ED4AEEA129DF}"/>
    <cellStyle name="Comma 2 5 2 4 2 2" xfId="962" xr:uid="{E19F9BA7-951E-4815-967F-9A93B1FE6DC1}"/>
    <cellStyle name="Comma 2 5 2 4 2 2 2" xfId="1922" xr:uid="{86C3A85B-003A-4CCC-AC0C-FC7F946CD74E}"/>
    <cellStyle name="Comma 2 5 2 4 2 2 2 2" xfId="3842" xr:uid="{8BB42904-53A5-4CBF-BA84-6562BEB1444F}"/>
    <cellStyle name="Comma 2 5 2 4 2 2 2 2 2" xfId="7682" xr:uid="{41E72B52-1BFD-45C2-B38B-97A9CC26B96A}"/>
    <cellStyle name="Comma 2 5 2 4 2 2 2 2 2 2" xfId="15362" xr:uid="{D112D255-D1C4-4265-A4F9-103097D64B98}"/>
    <cellStyle name="Comma 2 5 2 4 2 2 2 2 2 2 2" xfId="30722" xr:uid="{1D85D662-103E-4E79-A0F7-46410D6DA919}"/>
    <cellStyle name="Comma 2 5 2 4 2 2 2 2 2 3" xfId="23042" xr:uid="{B862FA6D-822B-46BB-A3F2-06B784A0973C}"/>
    <cellStyle name="Comma 2 5 2 4 2 2 2 2 3" xfId="11522" xr:uid="{C52C8814-D210-4B3B-B6AC-D3B4488A75D6}"/>
    <cellStyle name="Comma 2 5 2 4 2 2 2 2 3 2" xfId="26882" xr:uid="{E8516232-1EF0-42A0-A9CC-4A004B0A77B5}"/>
    <cellStyle name="Comma 2 5 2 4 2 2 2 2 4" xfId="19202" xr:uid="{0F000B23-B27C-4542-9C30-4D862030D1BD}"/>
    <cellStyle name="Comma 2 5 2 4 2 2 2 3" xfId="5762" xr:uid="{CA431D2F-F7A4-42A9-8639-31A772CD7154}"/>
    <cellStyle name="Comma 2 5 2 4 2 2 2 3 2" xfId="13442" xr:uid="{A416A657-9810-477C-B59A-61197359A39D}"/>
    <cellStyle name="Comma 2 5 2 4 2 2 2 3 2 2" xfId="28802" xr:uid="{174654B6-9479-4FA0-829D-9A526445A60C}"/>
    <cellStyle name="Comma 2 5 2 4 2 2 2 3 3" xfId="21122" xr:uid="{F0F14B69-06BD-4FCD-8A04-3D6FD59B8898}"/>
    <cellStyle name="Comma 2 5 2 4 2 2 2 4" xfId="9602" xr:uid="{8DFEBF16-E43A-4E7C-81EB-0C7B8269D9A0}"/>
    <cellStyle name="Comma 2 5 2 4 2 2 2 4 2" xfId="24962" xr:uid="{D60216D2-0F40-48F6-BD90-39B52BAF83BC}"/>
    <cellStyle name="Comma 2 5 2 4 2 2 2 5" xfId="17282" xr:uid="{36AD2CA0-A53A-4EBF-9043-9ED4127E370C}"/>
    <cellStyle name="Comma 2 5 2 4 2 2 3" xfId="2882" xr:uid="{B2644BB0-1C10-4D52-83B2-65B3564DA193}"/>
    <cellStyle name="Comma 2 5 2 4 2 2 3 2" xfId="6722" xr:uid="{A9F284E5-B0F6-45A9-940A-F1CD59E01331}"/>
    <cellStyle name="Comma 2 5 2 4 2 2 3 2 2" xfId="14402" xr:uid="{647E77B6-6801-4AE2-BC09-1CBF9212AEF1}"/>
    <cellStyle name="Comma 2 5 2 4 2 2 3 2 2 2" xfId="29762" xr:uid="{50F517C4-DF26-4956-833F-5ABC9B5C802B}"/>
    <cellStyle name="Comma 2 5 2 4 2 2 3 2 3" xfId="22082" xr:uid="{B33642FF-46A2-4430-B973-6D1670B6C8C8}"/>
    <cellStyle name="Comma 2 5 2 4 2 2 3 3" xfId="10562" xr:uid="{4C0AE5E4-C184-4794-B1EC-78A2B076DE02}"/>
    <cellStyle name="Comma 2 5 2 4 2 2 3 3 2" xfId="25922" xr:uid="{2DD040D7-E24D-4BA0-985C-0A35AD9758FD}"/>
    <cellStyle name="Comma 2 5 2 4 2 2 3 4" xfId="18242" xr:uid="{E2ADF9EE-3420-4C2D-A2E8-8D1359D1367C}"/>
    <cellStyle name="Comma 2 5 2 4 2 2 4" xfId="4802" xr:uid="{54D52E59-FB02-43A2-B955-5D1E669E7D20}"/>
    <cellStyle name="Comma 2 5 2 4 2 2 4 2" xfId="12482" xr:uid="{84A39C94-9436-4846-A347-91CEBCB378F9}"/>
    <cellStyle name="Comma 2 5 2 4 2 2 4 2 2" xfId="27842" xr:uid="{2E329BC2-9946-429F-8CE2-291E4963932D}"/>
    <cellStyle name="Comma 2 5 2 4 2 2 4 3" xfId="20162" xr:uid="{C6A73228-DDB2-42EB-8F35-81E45AC69C81}"/>
    <cellStyle name="Comma 2 5 2 4 2 2 5" xfId="8642" xr:uid="{F7EA696F-B087-4F35-9C46-D72CD4A3D9BB}"/>
    <cellStyle name="Comma 2 5 2 4 2 2 5 2" xfId="24002" xr:uid="{E486323D-0048-42FF-8CB9-5DB895D1981C}"/>
    <cellStyle name="Comma 2 5 2 4 2 2 6" xfId="16322" xr:uid="{A513C82F-1289-455E-BA6A-0F9A040D3284}"/>
    <cellStyle name="Comma 2 5 2 4 2 3" xfId="1442" xr:uid="{C235FB41-9FB9-492A-8AEC-A9B0FA19C957}"/>
    <cellStyle name="Comma 2 5 2 4 2 3 2" xfId="3362" xr:uid="{0A4952BF-A202-41F2-B6C0-F9D853790944}"/>
    <cellStyle name="Comma 2 5 2 4 2 3 2 2" xfId="7202" xr:uid="{E9F62F6B-2A7F-41DC-9C14-DFE9360D431C}"/>
    <cellStyle name="Comma 2 5 2 4 2 3 2 2 2" xfId="14882" xr:uid="{04D2E9BF-E85B-49C1-AAC5-7AA371F56DA5}"/>
    <cellStyle name="Comma 2 5 2 4 2 3 2 2 2 2" xfId="30242" xr:uid="{0E9C1C18-1C99-4E85-AA6D-C7B59DA9B718}"/>
    <cellStyle name="Comma 2 5 2 4 2 3 2 2 3" xfId="22562" xr:uid="{B5AD5A87-2848-4393-A5A1-E1DB4DA86256}"/>
    <cellStyle name="Comma 2 5 2 4 2 3 2 3" xfId="11042" xr:uid="{868F14DD-E882-467C-83B1-8AFEA574F51E}"/>
    <cellStyle name="Comma 2 5 2 4 2 3 2 3 2" xfId="26402" xr:uid="{53E0B415-F121-4B42-B10A-4412FC9E2BC2}"/>
    <cellStyle name="Comma 2 5 2 4 2 3 2 4" xfId="18722" xr:uid="{ADA814D1-9C6A-4E61-8142-DD95771D7C42}"/>
    <cellStyle name="Comma 2 5 2 4 2 3 3" xfId="5282" xr:uid="{02E5C34B-0C12-4B6E-9E29-0A91F7834BC1}"/>
    <cellStyle name="Comma 2 5 2 4 2 3 3 2" xfId="12962" xr:uid="{4893B5AC-C8DC-4FD9-A533-5A13C34F8265}"/>
    <cellStyle name="Comma 2 5 2 4 2 3 3 2 2" xfId="28322" xr:uid="{4C1FD1E4-0ECD-4236-A8C1-3A5F33F4C6D0}"/>
    <cellStyle name="Comma 2 5 2 4 2 3 3 3" xfId="20642" xr:uid="{59FF078D-6721-4C4D-A2AE-9573775C8E5E}"/>
    <cellStyle name="Comma 2 5 2 4 2 3 4" xfId="9122" xr:uid="{94313022-A2DC-4BBB-A8C9-5086AA35BAAA}"/>
    <cellStyle name="Comma 2 5 2 4 2 3 4 2" xfId="24482" xr:uid="{2F2BE5F7-5C90-404F-8ECE-6113EB943CBC}"/>
    <cellStyle name="Comma 2 5 2 4 2 3 5" xfId="16802" xr:uid="{C9F26351-22A3-4B0A-83E2-20E85549C5E0}"/>
    <cellStyle name="Comma 2 5 2 4 2 4" xfId="2402" xr:uid="{61DE24EB-E8A2-4D55-8D31-CD8B9FC4E886}"/>
    <cellStyle name="Comma 2 5 2 4 2 4 2" xfId="6242" xr:uid="{03D49175-9A01-46EA-98CF-4D5EF73BC142}"/>
    <cellStyle name="Comma 2 5 2 4 2 4 2 2" xfId="13922" xr:uid="{6DAD4F38-4C06-4131-8971-90C3B710EA72}"/>
    <cellStyle name="Comma 2 5 2 4 2 4 2 2 2" xfId="29282" xr:uid="{7A253867-A460-4367-97C8-A9449FFC3144}"/>
    <cellStyle name="Comma 2 5 2 4 2 4 2 3" xfId="21602" xr:uid="{FA308407-C324-4F43-9110-F191933BA2C2}"/>
    <cellStyle name="Comma 2 5 2 4 2 4 3" xfId="10082" xr:uid="{89CE85BA-FA19-4281-A09B-4BF986FF3CF2}"/>
    <cellStyle name="Comma 2 5 2 4 2 4 3 2" xfId="25442" xr:uid="{29950D31-819A-4750-9789-E0D2F265CD7D}"/>
    <cellStyle name="Comma 2 5 2 4 2 4 4" xfId="17762" xr:uid="{B6A3D1D0-8CD3-470E-8E73-2E0FDB9116EC}"/>
    <cellStyle name="Comma 2 5 2 4 2 5" xfId="4322" xr:uid="{931B577C-4AE2-4768-8C97-D34E97D6211C}"/>
    <cellStyle name="Comma 2 5 2 4 2 5 2" xfId="12002" xr:uid="{CF9B66AC-28DD-4534-8142-3EEB830EFEC7}"/>
    <cellStyle name="Comma 2 5 2 4 2 5 2 2" xfId="27362" xr:uid="{97B65E7E-5091-468C-988C-70BB5303D8B7}"/>
    <cellStyle name="Comma 2 5 2 4 2 5 3" xfId="19682" xr:uid="{3271BE09-94F3-41EB-B560-D6CEC97E0D90}"/>
    <cellStyle name="Comma 2 5 2 4 2 6" xfId="8162" xr:uid="{A7DCA007-799B-42BF-9272-DE3B01270FA3}"/>
    <cellStyle name="Comma 2 5 2 4 2 6 2" xfId="23522" xr:uid="{D9EAB44B-36CE-4182-BAAF-B250735144B8}"/>
    <cellStyle name="Comma 2 5 2 4 2 7" xfId="15842" xr:uid="{019DC32A-49BF-4055-9F1E-7918D70A551E}"/>
    <cellStyle name="Comma 2 5 2 4 3" xfId="722" xr:uid="{5BB5074B-09E4-4FBC-9187-9F3DD57E7D67}"/>
    <cellStyle name="Comma 2 5 2 4 3 2" xfId="1682" xr:uid="{D6279EB7-D311-42A4-9155-CE036564585D}"/>
    <cellStyle name="Comma 2 5 2 4 3 2 2" xfId="3602" xr:uid="{7052883D-7191-489F-9F50-252C65254656}"/>
    <cellStyle name="Comma 2 5 2 4 3 2 2 2" xfId="7442" xr:uid="{2A113A92-0813-44F4-B42A-65C19B7F0944}"/>
    <cellStyle name="Comma 2 5 2 4 3 2 2 2 2" xfId="15122" xr:uid="{4E2B54E1-8CE0-4AA4-972B-F1656C6F0DBC}"/>
    <cellStyle name="Comma 2 5 2 4 3 2 2 2 2 2" xfId="30482" xr:uid="{2DF8036A-BFBF-45D9-99D6-80AC50F6B9B8}"/>
    <cellStyle name="Comma 2 5 2 4 3 2 2 2 3" xfId="22802" xr:uid="{2AA8A414-9F05-424F-96F1-F6808DE9D83A}"/>
    <cellStyle name="Comma 2 5 2 4 3 2 2 3" xfId="11282" xr:uid="{03094D2B-2222-4BF2-B34A-750681E7295F}"/>
    <cellStyle name="Comma 2 5 2 4 3 2 2 3 2" xfId="26642" xr:uid="{E6D50C60-2570-4326-890D-1DBB29417203}"/>
    <cellStyle name="Comma 2 5 2 4 3 2 2 4" xfId="18962" xr:uid="{A61F9770-54C3-47FF-AC55-B9AE6AE2D2F5}"/>
    <cellStyle name="Comma 2 5 2 4 3 2 3" xfId="5522" xr:uid="{C7BDCF55-EABE-4DB8-B0E1-CDEF80DAA933}"/>
    <cellStyle name="Comma 2 5 2 4 3 2 3 2" xfId="13202" xr:uid="{B41914D1-CD74-4155-8000-566CE03F4FA7}"/>
    <cellStyle name="Comma 2 5 2 4 3 2 3 2 2" xfId="28562" xr:uid="{1BE332E3-044C-4747-864E-E9805A08D20F}"/>
    <cellStyle name="Comma 2 5 2 4 3 2 3 3" xfId="20882" xr:uid="{0066982E-4C45-48DB-A5FE-7DA5652F6E3E}"/>
    <cellStyle name="Comma 2 5 2 4 3 2 4" xfId="9362" xr:uid="{F0CA4C49-40A2-4BAC-9240-10F5DF7AB255}"/>
    <cellStyle name="Comma 2 5 2 4 3 2 4 2" xfId="24722" xr:uid="{D39B0A4F-92B7-44E8-B184-49B5589286DF}"/>
    <cellStyle name="Comma 2 5 2 4 3 2 5" xfId="17042" xr:uid="{7564A351-C83A-411D-B38A-D636F8B3ADF5}"/>
    <cellStyle name="Comma 2 5 2 4 3 3" xfId="2642" xr:uid="{60FFC873-44D1-4833-AD29-AB2C7AAA096B}"/>
    <cellStyle name="Comma 2 5 2 4 3 3 2" xfId="6482" xr:uid="{1E0BCA76-5148-4FDD-A2FB-A6F8FB9CDE23}"/>
    <cellStyle name="Comma 2 5 2 4 3 3 2 2" xfId="14162" xr:uid="{2218F4B5-A10A-4ED2-954B-FD5606BAF912}"/>
    <cellStyle name="Comma 2 5 2 4 3 3 2 2 2" xfId="29522" xr:uid="{67224398-10E1-4B12-9DB1-29813191E35A}"/>
    <cellStyle name="Comma 2 5 2 4 3 3 2 3" xfId="21842" xr:uid="{26118177-F28C-43F2-A66D-7BD585258B8A}"/>
    <cellStyle name="Comma 2 5 2 4 3 3 3" xfId="10322" xr:uid="{E9D332FC-EC9B-4F9B-AEA5-AABB7B851187}"/>
    <cellStyle name="Comma 2 5 2 4 3 3 3 2" xfId="25682" xr:uid="{77AF136D-2290-4617-9696-D11106658AEB}"/>
    <cellStyle name="Comma 2 5 2 4 3 3 4" xfId="18002" xr:uid="{1DF40D16-6446-406B-970B-8492A48A982E}"/>
    <cellStyle name="Comma 2 5 2 4 3 4" xfId="4562" xr:uid="{A5810D86-0FD5-4DED-969B-651FEB8A63D2}"/>
    <cellStyle name="Comma 2 5 2 4 3 4 2" xfId="12242" xr:uid="{821A2416-E813-4DF8-B4DF-FEC51EEF0179}"/>
    <cellStyle name="Comma 2 5 2 4 3 4 2 2" xfId="27602" xr:uid="{CBB6764D-4D16-4BCB-AFE5-BEEED1D701FE}"/>
    <cellStyle name="Comma 2 5 2 4 3 4 3" xfId="19922" xr:uid="{93098C82-21B7-4564-8DF0-010BE50C8B39}"/>
    <cellStyle name="Comma 2 5 2 4 3 5" xfId="8402" xr:uid="{818F507D-6503-407F-BA5F-C2C440F84AA5}"/>
    <cellStyle name="Comma 2 5 2 4 3 5 2" xfId="23762" xr:uid="{3C2323CA-85DE-4ADD-8BE8-AF23E68B8559}"/>
    <cellStyle name="Comma 2 5 2 4 3 6" xfId="16082" xr:uid="{055AA855-FCC7-49B8-9A0D-1F257B2D1A22}"/>
    <cellStyle name="Comma 2 5 2 4 4" xfId="1202" xr:uid="{B2C0CB53-28D9-4A8D-8E7C-C5B1DCA0780D}"/>
    <cellStyle name="Comma 2 5 2 4 4 2" xfId="3122" xr:uid="{4DA0E48D-74AB-4AD2-8855-C35925431F4A}"/>
    <cellStyle name="Comma 2 5 2 4 4 2 2" xfId="6962" xr:uid="{4702ADD3-67EF-439A-8CAC-6523C64D18A0}"/>
    <cellStyle name="Comma 2 5 2 4 4 2 2 2" xfId="14642" xr:uid="{E9DA6F80-46DA-4E8E-86C3-77C61680401C}"/>
    <cellStyle name="Comma 2 5 2 4 4 2 2 2 2" xfId="30002" xr:uid="{410258C2-30AF-41F2-A657-3118AF6AD1F0}"/>
    <cellStyle name="Comma 2 5 2 4 4 2 2 3" xfId="22322" xr:uid="{119839CF-1A6C-4A11-89B5-B669D59461A5}"/>
    <cellStyle name="Comma 2 5 2 4 4 2 3" xfId="10802" xr:uid="{617E390D-55C2-444B-9A7F-E8EF6DFB3347}"/>
    <cellStyle name="Comma 2 5 2 4 4 2 3 2" xfId="26162" xr:uid="{9A5C8268-C122-4958-AD2B-578F4E39FE2C}"/>
    <cellStyle name="Comma 2 5 2 4 4 2 4" xfId="18482" xr:uid="{12DA43DC-0A98-42EE-92EB-7018010B70A4}"/>
    <cellStyle name="Comma 2 5 2 4 4 3" xfId="5042" xr:uid="{42A46FEE-6F28-48C7-A14C-4867744ACB2E}"/>
    <cellStyle name="Comma 2 5 2 4 4 3 2" xfId="12722" xr:uid="{496B0205-E916-436F-B488-D97B27968082}"/>
    <cellStyle name="Comma 2 5 2 4 4 3 2 2" xfId="28082" xr:uid="{FD3B5C04-A259-4A13-AC89-AC814343B925}"/>
    <cellStyle name="Comma 2 5 2 4 4 3 3" xfId="20402" xr:uid="{7C86D048-E10A-4ECE-91C9-1B728AE2A5A4}"/>
    <cellStyle name="Comma 2 5 2 4 4 4" xfId="8882" xr:uid="{CBAD4F02-5876-4389-BD99-06C3B1C31BF1}"/>
    <cellStyle name="Comma 2 5 2 4 4 4 2" xfId="24242" xr:uid="{F0E1F89D-F872-418B-A57B-E222A357657A}"/>
    <cellStyle name="Comma 2 5 2 4 4 5" xfId="16562" xr:uid="{785A4524-780D-485A-8D95-ACBEE0B632C2}"/>
    <cellStyle name="Comma 2 5 2 4 5" xfId="2162" xr:uid="{2A32FCF5-EA37-4980-BF78-91D2DEE98607}"/>
    <cellStyle name="Comma 2 5 2 4 5 2" xfId="6002" xr:uid="{A3E0E80F-5A05-4E2B-B53C-C211FC24D959}"/>
    <cellStyle name="Comma 2 5 2 4 5 2 2" xfId="13682" xr:uid="{EF8A54F7-65B1-42C0-8D17-FA5767E65262}"/>
    <cellStyle name="Comma 2 5 2 4 5 2 2 2" xfId="29042" xr:uid="{63C3ACBE-6CA0-4208-9D91-A28A7C7315D0}"/>
    <cellStyle name="Comma 2 5 2 4 5 2 3" xfId="21362" xr:uid="{642E0B31-5469-4737-B45B-25ECFEDD0CD3}"/>
    <cellStyle name="Comma 2 5 2 4 5 3" xfId="9842" xr:uid="{FE8AB21F-7184-4A4F-A121-70A846319D76}"/>
    <cellStyle name="Comma 2 5 2 4 5 3 2" xfId="25202" xr:uid="{35B3A0D3-26A4-4388-8264-971BE6856D96}"/>
    <cellStyle name="Comma 2 5 2 4 5 4" xfId="17522" xr:uid="{CBA5BB17-97C2-41B3-AD8C-0FBD5599E8B3}"/>
    <cellStyle name="Comma 2 5 2 4 6" xfId="4082" xr:uid="{C38E6816-D607-44FD-9A63-4A6EA1E66CAA}"/>
    <cellStyle name="Comma 2 5 2 4 6 2" xfId="11762" xr:uid="{6E5078C4-9D6D-4932-AE33-8FF202692705}"/>
    <cellStyle name="Comma 2 5 2 4 6 2 2" xfId="27122" xr:uid="{629F462A-A2AF-4040-B453-F1A2F6795761}"/>
    <cellStyle name="Comma 2 5 2 4 6 3" xfId="19442" xr:uid="{51F52BCB-20DC-4955-A28C-CCA199FBF634}"/>
    <cellStyle name="Comma 2 5 2 4 7" xfId="7922" xr:uid="{EDE28DF2-6C87-4882-8939-EA9D88CAF0FD}"/>
    <cellStyle name="Comma 2 5 2 4 7 2" xfId="23282" xr:uid="{92772A40-339A-4275-9FA4-79CB452379B8}"/>
    <cellStyle name="Comma 2 5 2 4 8" xfId="15602" xr:uid="{BBE14809-0000-4D64-9C5E-F36601B7FB80}"/>
    <cellStyle name="Comma 2 5 2 5" xfId="362" xr:uid="{EA01341C-B731-4E38-9D49-98498662BB5F}"/>
    <cellStyle name="Comma 2 5 2 5 2" xfId="842" xr:uid="{5F93F8ED-3426-4A7F-A44F-18AF1638D2DE}"/>
    <cellStyle name="Comma 2 5 2 5 2 2" xfId="1802" xr:uid="{24ACAF46-2C9A-4ACE-8926-3C86E7F60980}"/>
    <cellStyle name="Comma 2 5 2 5 2 2 2" xfId="3722" xr:uid="{CA46C386-067D-46F8-A181-3E7B71745E69}"/>
    <cellStyle name="Comma 2 5 2 5 2 2 2 2" xfId="7562" xr:uid="{76192BB2-5EFD-4669-AB84-5E9C1482D49C}"/>
    <cellStyle name="Comma 2 5 2 5 2 2 2 2 2" xfId="15242" xr:uid="{3780E29D-2F6D-4157-92EC-4AB869BFD994}"/>
    <cellStyle name="Comma 2 5 2 5 2 2 2 2 2 2" xfId="30602" xr:uid="{F601BD8C-2D8F-48D0-9FCE-51AA77BD69E3}"/>
    <cellStyle name="Comma 2 5 2 5 2 2 2 2 3" xfId="22922" xr:uid="{264C2D49-4059-4550-A317-95A91D1A42BF}"/>
    <cellStyle name="Comma 2 5 2 5 2 2 2 3" xfId="11402" xr:uid="{363D9A8C-A46C-4918-AA4A-9B6BADA551C4}"/>
    <cellStyle name="Comma 2 5 2 5 2 2 2 3 2" xfId="26762" xr:uid="{10281832-DC36-49FC-806C-CCD8DB2F80A6}"/>
    <cellStyle name="Comma 2 5 2 5 2 2 2 4" xfId="19082" xr:uid="{E75C6D7F-0E72-458C-A838-51186C8157D7}"/>
    <cellStyle name="Comma 2 5 2 5 2 2 3" xfId="5642" xr:uid="{DA3942AB-C8E8-4D90-B217-F8417411C999}"/>
    <cellStyle name="Comma 2 5 2 5 2 2 3 2" xfId="13322" xr:uid="{F40164D1-C8F1-4502-A5CA-44082BB4AB40}"/>
    <cellStyle name="Comma 2 5 2 5 2 2 3 2 2" xfId="28682" xr:uid="{7566F20C-DB93-4209-B6BF-A3C8775655E4}"/>
    <cellStyle name="Comma 2 5 2 5 2 2 3 3" xfId="21002" xr:uid="{809DF15E-DD14-43C4-9EBF-A768A638BB3B}"/>
    <cellStyle name="Comma 2 5 2 5 2 2 4" xfId="9482" xr:uid="{CD77CD4E-3991-4297-95A3-0919F532AA66}"/>
    <cellStyle name="Comma 2 5 2 5 2 2 4 2" xfId="24842" xr:uid="{6F4A4D4F-C9E1-45BD-AE93-9E05DECE15B9}"/>
    <cellStyle name="Comma 2 5 2 5 2 2 5" xfId="17162" xr:uid="{2432365A-7ADD-465C-B79D-5880ECFED941}"/>
    <cellStyle name="Comma 2 5 2 5 2 3" xfId="2762" xr:uid="{64AC475D-7241-48DE-AF36-3C0DBD308BFA}"/>
    <cellStyle name="Comma 2 5 2 5 2 3 2" xfId="6602" xr:uid="{051BA3D9-B6F2-405F-B48C-FF02C074EE0E}"/>
    <cellStyle name="Comma 2 5 2 5 2 3 2 2" xfId="14282" xr:uid="{71F8CF11-6AFB-4B5D-AA67-9A28C355FEE9}"/>
    <cellStyle name="Comma 2 5 2 5 2 3 2 2 2" xfId="29642" xr:uid="{E88B47D3-63DD-4C5C-90FC-A2BD48F3A297}"/>
    <cellStyle name="Comma 2 5 2 5 2 3 2 3" xfId="21962" xr:uid="{2A0F803F-FB38-4E5D-ADD3-D6DF5CD8D9B1}"/>
    <cellStyle name="Comma 2 5 2 5 2 3 3" xfId="10442" xr:uid="{D474E496-2840-44DC-A1C0-896E4624459A}"/>
    <cellStyle name="Comma 2 5 2 5 2 3 3 2" xfId="25802" xr:uid="{A5F986FB-3060-4AEA-8B1C-CAB62ECD8747}"/>
    <cellStyle name="Comma 2 5 2 5 2 3 4" xfId="18122" xr:uid="{A87CC8CC-402D-4ABF-BAE6-FCDF450537D4}"/>
    <cellStyle name="Comma 2 5 2 5 2 4" xfId="4682" xr:uid="{A063CE7A-8317-42F1-85DC-6A922A668158}"/>
    <cellStyle name="Comma 2 5 2 5 2 4 2" xfId="12362" xr:uid="{1990E178-C2C2-4994-98AC-627EFA13E9DB}"/>
    <cellStyle name="Comma 2 5 2 5 2 4 2 2" xfId="27722" xr:uid="{65E4D6B9-6612-4B4D-9A6C-57A571467543}"/>
    <cellStyle name="Comma 2 5 2 5 2 4 3" xfId="20042" xr:uid="{9501AFBE-A7A4-48B3-8E76-195EE45C8235}"/>
    <cellStyle name="Comma 2 5 2 5 2 5" xfId="8522" xr:uid="{EE9565D7-2A02-46FF-8ECC-A89910F330F3}"/>
    <cellStyle name="Comma 2 5 2 5 2 5 2" xfId="23882" xr:uid="{814291DD-A6F5-420E-82D8-6292A9B81302}"/>
    <cellStyle name="Comma 2 5 2 5 2 6" xfId="16202" xr:uid="{70C57B80-2D65-4E14-A7AB-E631C5BEFEDD}"/>
    <cellStyle name="Comma 2 5 2 5 3" xfId="1322" xr:uid="{D162FB56-8CD5-475B-9774-A5BC65D949FC}"/>
    <cellStyle name="Comma 2 5 2 5 3 2" xfId="3242" xr:uid="{05DACF8C-F0BB-4606-A49B-FD735C5CB93B}"/>
    <cellStyle name="Comma 2 5 2 5 3 2 2" xfId="7082" xr:uid="{164C4070-A85B-4C6B-9705-E8D411FD383C}"/>
    <cellStyle name="Comma 2 5 2 5 3 2 2 2" xfId="14762" xr:uid="{AFE1F3F8-49B4-41DD-81A1-973A0BCD58C2}"/>
    <cellStyle name="Comma 2 5 2 5 3 2 2 2 2" xfId="30122" xr:uid="{EDE0BB9A-5DC1-4780-A8B7-865ABC5A96AD}"/>
    <cellStyle name="Comma 2 5 2 5 3 2 2 3" xfId="22442" xr:uid="{E884F652-47EE-49C5-8DAF-670FD4202C5C}"/>
    <cellStyle name="Comma 2 5 2 5 3 2 3" xfId="10922" xr:uid="{BB15E354-45B2-46D5-9E56-E46605B6D24E}"/>
    <cellStyle name="Comma 2 5 2 5 3 2 3 2" xfId="26282" xr:uid="{98315CF7-E917-4908-AD33-7592BAE8447D}"/>
    <cellStyle name="Comma 2 5 2 5 3 2 4" xfId="18602" xr:uid="{A09D56A4-CD93-45B3-95FB-FBAD88A44066}"/>
    <cellStyle name="Comma 2 5 2 5 3 3" xfId="5162" xr:uid="{53CED446-4892-49E5-BC43-8B92AB458117}"/>
    <cellStyle name="Comma 2 5 2 5 3 3 2" xfId="12842" xr:uid="{41BF23F1-1AF3-4D94-B4D8-B089AFA4BD89}"/>
    <cellStyle name="Comma 2 5 2 5 3 3 2 2" xfId="28202" xr:uid="{BDA6B336-26BE-41AC-A8F4-FED943468CFB}"/>
    <cellStyle name="Comma 2 5 2 5 3 3 3" xfId="20522" xr:uid="{781F14A7-DA4C-4598-991F-396EA5A10749}"/>
    <cellStyle name="Comma 2 5 2 5 3 4" xfId="9002" xr:uid="{BC52B52A-6853-4387-92CE-DAF6DCCBDE8B}"/>
    <cellStyle name="Comma 2 5 2 5 3 4 2" xfId="24362" xr:uid="{B482B508-9C8B-4E38-B5E2-F012082E0987}"/>
    <cellStyle name="Comma 2 5 2 5 3 5" xfId="16682" xr:uid="{DD760269-EC05-4805-B427-1AC519FA4F84}"/>
    <cellStyle name="Comma 2 5 2 5 4" xfId="2282" xr:uid="{9C8FF7A5-4156-46B6-88E7-B6B7AC5BD10E}"/>
    <cellStyle name="Comma 2 5 2 5 4 2" xfId="6122" xr:uid="{8B6C470C-2798-4D22-ACB7-EE1BE6C67E05}"/>
    <cellStyle name="Comma 2 5 2 5 4 2 2" xfId="13802" xr:uid="{5CD8B7F3-E9E7-4A87-B150-17E9F6C5E440}"/>
    <cellStyle name="Comma 2 5 2 5 4 2 2 2" xfId="29162" xr:uid="{C0D92DCE-27EF-4CD4-8087-1C39206AB1B8}"/>
    <cellStyle name="Comma 2 5 2 5 4 2 3" xfId="21482" xr:uid="{B9F5474F-26E0-45B9-B589-D639B9298FE6}"/>
    <cellStyle name="Comma 2 5 2 5 4 3" xfId="9962" xr:uid="{27D6A492-5546-4C1C-85E9-994626A00B92}"/>
    <cellStyle name="Comma 2 5 2 5 4 3 2" xfId="25322" xr:uid="{D9967B68-1055-4336-8A75-379BB0696931}"/>
    <cellStyle name="Comma 2 5 2 5 4 4" xfId="17642" xr:uid="{9EAA8DEB-FCAA-4A89-A81A-A4C3E4082C66}"/>
    <cellStyle name="Comma 2 5 2 5 5" xfId="4202" xr:uid="{2C91025B-711C-4EAB-B32B-006E91192A15}"/>
    <cellStyle name="Comma 2 5 2 5 5 2" xfId="11882" xr:uid="{97F8AD6E-2116-4A71-BB5E-AA05C1E8ECB1}"/>
    <cellStyle name="Comma 2 5 2 5 5 2 2" xfId="27242" xr:uid="{9FB89D50-3621-4725-BFDB-8E2B5CDED939}"/>
    <cellStyle name="Comma 2 5 2 5 5 3" xfId="19562" xr:uid="{0901C81A-1AED-4240-85E2-67B4EDE48841}"/>
    <cellStyle name="Comma 2 5 2 5 6" xfId="8042" xr:uid="{B91E7F63-2EF4-4397-9CBA-D732E9B9F6F6}"/>
    <cellStyle name="Comma 2 5 2 5 6 2" xfId="23402" xr:uid="{C3AFE41F-686A-4069-BF78-1C6431C11498}"/>
    <cellStyle name="Comma 2 5 2 5 7" xfId="15722" xr:uid="{478F290D-C8FA-4349-8DF6-B075CB2B3F4A}"/>
    <cellStyle name="Comma 2 5 2 6" xfId="602" xr:uid="{8389617A-6B5B-4D7E-8503-0DE279814324}"/>
    <cellStyle name="Comma 2 5 2 6 2" xfId="1562" xr:uid="{AA2D0395-3E49-4796-BA1B-E3B5A27E7684}"/>
    <cellStyle name="Comma 2 5 2 6 2 2" xfId="3482" xr:uid="{A7810089-460E-4D63-B50D-6E4E535ACCE7}"/>
    <cellStyle name="Comma 2 5 2 6 2 2 2" xfId="7322" xr:uid="{81A65BAD-8C6A-4113-9017-3FBE4F94F47E}"/>
    <cellStyle name="Comma 2 5 2 6 2 2 2 2" xfId="15002" xr:uid="{B5687400-3536-4042-924B-BEB45F15D73F}"/>
    <cellStyle name="Comma 2 5 2 6 2 2 2 2 2" xfId="30362" xr:uid="{5822EE71-914D-47C3-9F1A-21855C08AF94}"/>
    <cellStyle name="Comma 2 5 2 6 2 2 2 3" xfId="22682" xr:uid="{917811AA-2A36-4D65-9257-33AC038597FD}"/>
    <cellStyle name="Comma 2 5 2 6 2 2 3" xfId="11162" xr:uid="{B9C0E6F0-BA6B-4987-B3E6-59EF06746B1F}"/>
    <cellStyle name="Comma 2 5 2 6 2 2 3 2" xfId="26522" xr:uid="{9C2FFA86-DB2A-4758-A364-011B03089BBE}"/>
    <cellStyle name="Comma 2 5 2 6 2 2 4" xfId="18842" xr:uid="{899116B4-FDBC-48B1-8272-CAD0360CFB71}"/>
    <cellStyle name="Comma 2 5 2 6 2 3" xfId="5402" xr:uid="{74D3A1A4-23B9-4CD5-9042-B803C1EA5009}"/>
    <cellStyle name="Comma 2 5 2 6 2 3 2" xfId="13082" xr:uid="{D38D206C-D4D2-43EC-AF36-DC4FE7196475}"/>
    <cellStyle name="Comma 2 5 2 6 2 3 2 2" xfId="28442" xr:uid="{3C8D4CDC-4AD3-4234-A0EA-AC6FFD444325}"/>
    <cellStyle name="Comma 2 5 2 6 2 3 3" xfId="20762" xr:uid="{4C94B151-78EE-4F58-9C97-114C9199A0F4}"/>
    <cellStyle name="Comma 2 5 2 6 2 4" xfId="9242" xr:uid="{AB54BC8C-AEEB-4BF0-8276-EF1D970AC1EB}"/>
    <cellStyle name="Comma 2 5 2 6 2 4 2" xfId="24602" xr:uid="{0B637A3F-57F8-4C92-AC8A-BABFC73FE5E8}"/>
    <cellStyle name="Comma 2 5 2 6 2 5" xfId="16922" xr:uid="{9B145370-7CE4-48CF-9CE8-A8350C0EC785}"/>
    <cellStyle name="Comma 2 5 2 6 3" xfId="2522" xr:uid="{8F9EF234-10CB-4478-8C99-16A2C34BDDBD}"/>
    <cellStyle name="Comma 2 5 2 6 3 2" xfId="6362" xr:uid="{1A09E7E7-7AB9-4DFE-949E-604DD89CB32B}"/>
    <cellStyle name="Comma 2 5 2 6 3 2 2" xfId="14042" xr:uid="{E3861444-2D42-4804-BCF2-50A41E23B096}"/>
    <cellStyle name="Comma 2 5 2 6 3 2 2 2" xfId="29402" xr:uid="{A1B9FCF2-B14F-47A6-871E-E0836F9B8C46}"/>
    <cellStyle name="Comma 2 5 2 6 3 2 3" xfId="21722" xr:uid="{1840E52D-5EA8-4739-89AA-EA3CBEB36868}"/>
    <cellStyle name="Comma 2 5 2 6 3 3" xfId="10202" xr:uid="{6D40E93B-2FD7-47B1-8776-CEE64B208E88}"/>
    <cellStyle name="Comma 2 5 2 6 3 3 2" xfId="25562" xr:uid="{2F9CC613-6C7D-4D05-B506-A9E1008F5071}"/>
    <cellStyle name="Comma 2 5 2 6 3 4" xfId="17882" xr:uid="{B0C2EFE3-EA1B-46E7-869A-4397F085F39E}"/>
    <cellStyle name="Comma 2 5 2 6 4" xfId="4442" xr:uid="{EC2032A9-74E7-41CC-860F-C9B88F65D90F}"/>
    <cellStyle name="Comma 2 5 2 6 4 2" xfId="12122" xr:uid="{0B071403-3A5C-4E6F-B9B9-EFF555532D9B}"/>
    <cellStyle name="Comma 2 5 2 6 4 2 2" xfId="27482" xr:uid="{757B1497-5BBF-4C7A-B995-06CF9CFE8263}"/>
    <cellStyle name="Comma 2 5 2 6 4 3" xfId="19802" xr:uid="{1A64F5E4-1EBF-4FDC-B6C4-403092DB8F81}"/>
    <cellStyle name="Comma 2 5 2 6 5" xfId="8282" xr:uid="{AE81C16A-65C6-4877-A730-65A2EB3D5023}"/>
    <cellStyle name="Comma 2 5 2 6 5 2" xfId="23642" xr:uid="{4B865941-6E75-46FF-84ED-CAA0CC23D01F}"/>
    <cellStyle name="Comma 2 5 2 6 6" xfId="15962" xr:uid="{2880A363-1015-4028-A107-105D4105FF19}"/>
    <cellStyle name="Comma 2 5 2 7" xfId="1082" xr:uid="{5B0DE483-C911-45DB-A9FA-A4613275EC6D}"/>
    <cellStyle name="Comma 2 5 2 7 2" xfId="3002" xr:uid="{8D4D84F0-37A1-49CE-8146-E8C4F63C28C4}"/>
    <cellStyle name="Comma 2 5 2 7 2 2" xfId="6842" xr:uid="{B0985DBA-F8F0-471D-B179-02BF1DEC0A5E}"/>
    <cellStyle name="Comma 2 5 2 7 2 2 2" xfId="14522" xr:uid="{15E13B02-80ED-4558-AECD-1DADCE025C96}"/>
    <cellStyle name="Comma 2 5 2 7 2 2 2 2" xfId="29882" xr:uid="{03BB1A6A-05BD-4A80-B04C-F5DF332CE837}"/>
    <cellStyle name="Comma 2 5 2 7 2 2 3" xfId="22202" xr:uid="{E46D3163-FCAC-4950-BBE3-F8C2228FB4DA}"/>
    <cellStyle name="Comma 2 5 2 7 2 3" xfId="10682" xr:uid="{BC524160-F582-49CD-B63B-0D5B105E5155}"/>
    <cellStyle name="Comma 2 5 2 7 2 3 2" xfId="26042" xr:uid="{4783984A-F98F-45B4-BA2E-7BBEF11CEF33}"/>
    <cellStyle name="Comma 2 5 2 7 2 4" xfId="18362" xr:uid="{FC3D6674-0EFB-4DA6-A8EB-05EC4BD9DFE5}"/>
    <cellStyle name="Comma 2 5 2 7 3" xfId="4922" xr:uid="{4EB2B241-AA37-4F75-B804-1D236D5DC3F2}"/>
    <cellStyle name="Comma 2 5 2 7 3 2" xfId="12602" xr:uid="{68DF68AA-DF2E-48A2-B460-D134649D8FB1}"/>
    <cellStyle name="Comma 2 5 2 7 3 2 2" xfId="27962" xr:uid="{4A936D66-471F-4CA7-83E9-549BC7F110D1}"/>
    <cellStyle name="Comma 2 5 2 7 3 3" xfId="20282" xr:uid="{9E31B0B5-5918-47FF-AA3A-D3F82A97AFED}"/>
    <cellStyle name="Comma 2 5 2 7 4" xfId="8762" xr:uid="{43D07BF2-9319-4235-9B05-A1A02ECE063D}"/>
    <cellStyle name="Comma 2 5 2 7 4 2" xfId="24122" xr:uid="{42F09906-6AC3-4EE4-801E-F1A5B53C8D10}"/>
    <cellStyle name="Comma 2 5 2 7 5" xfId="16442" xr:uid="{740F0A2D-EB3B-4EA8-864A-85EDF169B4E1}"/>
    <cellStyle name="Comma 2 5 2 8" xfId="2042" xr:uid="{0E863FB1-73A6-4C91-9130-6F5E297385FC}"/>
    <cellStyle name="Comma 2 5 2 8 2" xfId="5882" xr:uid="{D68FE6A5-63E2-4E23-9365-4B841A0A68E8}"/>
    <cellStyle name="Comma 2 5 2 8 2 2" xfId="13562" xr:uid="{7258635D-0E7E-4B1B-8284-08C94988D5C3}"/>
    <cellStyle name="Comma 2 5 2 8 2 2 2" xfId="28922" xr:uid="{65316FC9-9298-4FB2-A3D2-EC5604C9D591}"/>
    <cellStyle name="Comma 2 5 2 8 2 3" xfId="21242" xr:uid="{5A1E6D15-C32F-452F-8A16-E69F6D6BF039}"/>
    <cellStyle name="Comma 2 5 2 8 3" xfId="9722" xr:uid="{B3461555-699A-4A22-859B-D788F7E90697}"/>
    <cellStyle name="Comma 2 5 2 8 3 2" xfId="25082" xr:uid="{2D75F5A4-1230-492B-9D72-F6A5B53D758D}"/>
    <cellStyle name="Comma 2 5 2 8 4" xfId="17402" xr:uid="{3DE0AEEB-602A-415C-8E9B-1CADEB4EC0C3}"/>
    <cellStyle name="Comma 2 5 2 9" xfId="3962" xr:uid="{1719DDAD-4ED5-4F08-8C5F-4EC27DB704F5}"/>
    <cellStyle name="Comma 2 5 2 9 2" xfId="11642" xr:uid="{00F30802-1538-406F-916F-E31DA6BF8351}"/>
    <cellStyle name="Comma 2 5 2 9 2 2" xfId="27002" xr:uid="{54515F8E-D9BE-4C86-A2A0-FA8B8A42F296}"/>
    <cellStyle name="Comma 2 5 2 9 3" xfId="19322" xr:uid="{5C056A71-C650-4952-9D7E-7A2AF4158F06}"/>
    <cellStyle name="Comma 2 5 3" xfId="137" xr:uid="{7FE3AA49-1A52-4B56-B068-C62D82266D01}"/>
    <cellStyle name="Comma 2 5 3 10" xfId="15497" xr:uid="{DDB2E0E1-E93E-47C3-ADC3-D4A8D0A85419}"/>
    <cellStyle name="Comma 2 5 3 2" xfId="197" xr:uid="{017EB19E-87A0-46AC-9773-B7C339BA6143}"/>
    <cellStyle name="Comma 2 5 3 2 2" xfId="317" xr:uid="{AA152E68-B529-4C8A-8272-AED55A0F0149}"/>
    <cellStyle name="Comma 2 5 3 2 2 2" xfId="557" xr:uid="{787C9261-8038-4397-A27A-60430981237F}"/>
    <cellStyle name="Comma 2 5 3 2 2 2 2" xfId="1037" xr:uid="{F8F3ADF2-00FB-4F07-A8A8-E769A32B2C8F}"/>
    <cellStyle name="Comma 2 5 3 2 2 2 2 2" xfId="1997" xr:uid="{8476E6D2-B822-4052-904D-66E033E6738A}"/>
    <cellStyle name="Comma 2 5 3 2 2 2 2 2 2" xfId="3917" xr:uid="{405D3B44-B46F-41E6-BC2D-C48E30440C80}"/>
    <cellStyle name="Comma 2 5 3 2 2 2 2 2 2 2" xfId="7757" xr:uid="{BF157488-2A93-4D94-B690-BA76F9CF6F87}"/>
    <cellStyle name="Comma 2 5 3 2 2 2 2 2 2 2 2" xfId="15437" xr:uid="{36532972-B71E-4463-9D0F-9038C8E69A2B}"/>
    <cellStyle name="Comma 2 5 3 2 2 2 2 2 2 2 2 2" xfId="30797" xr:uid="{4334576D-01B5-4C4E-A23C-64A7AEC0B347}"/>
    <cellStyle name="Comma 2 5 3 2 2 2 2 2 2 2 3" xfId="23117" xr:uid="{AF837955-2B22-46F3-8D68-F57E03BD87EB}"/>
    <cellStyle name="Comma 2 5 3 2 2 2 2 2 2 3" xfId="11597" xr:uid="{CFEE1A49-5B8F-4627-BE1F-0C44470F5FB6}"/>
    <cellStyle name="Comma 2 5 3 2 2 2 2 2 2 3 2" xfId="26957" xr:uid="{24CA7A4E-432B-44B2-B0EF-BCE531FEBCB3}"/>
    <cellStyle name="Comma 2 5 3 2 2 2 2 2 2 4" xfId="19277" xr:uid="{99AB4354-9083-4FC2-8D12-174E2012EB9D}"/>
    <cellStyle name="Comma 2 5 3 2 2 2 2 2 3" xfId="5837" xr:uid="{648B436C-D49B-4783-A919-67E29462370D}"/>
    <cellStyle name="Comma 2 5 3 2 2 2 2 2 3 2" xfId="13517" xr:uid="{C7BE5432-36AB-4D95-98C6-A2CB8C262B15}"/>
    <cellStyle name="Comma 2 5 3 2 2 2 2 2 3 2 2" xfId="28877" xr:uid="{6A8C6972-3D19-477B-81D6-90C8A4E79547}"/>
    <cellStyle name="Comma 2 5 3 2 2 2 2 2 3 3" xfId="21197" xr:uid="{C8CCD6E0-A8B3-491E-840A-27AB520F1E3E}"/>
    <cellStyle name="Comma 2 5 3 2 2 2 2 2 4" xfId="9677" xr:uid="{97301A90-B245-400F-B195-22E74EC49789}"/>
    <cellStyle name="Comma 2 5 3 2 2 2 2 2 4 2" xfId="25037" xr:uid="{D0E13F95-BA00-48E9-9378-35BA8E16A9AA}"/>
    <cellStyle name="Comma 2 5 3 2 2 2 2 2 5" xfId="17357" xr:uid="{57B8C675-DFFE-45A2-8984-B03D7F491B93}"/>
    <cellStyle name="Comma 2 5 3 2 2 2 2 3" xfId="2957" xr:uid="{7E8E4024-F0BA-4030-A364-D52492BA928E}"/>
    <cellStyle name="Comma 2 5 3 2 2 2 2 3 2" xfId="6797" xr:uid="{5965C048-8DEB-4A5B-B2DE-78301C3364C5}"/>
    <cellStyle name="Comma 2 5 3 2 2 2 2 3 2 2" xfId="14477" xr:uid="{DC29867F-0F01-4A2E-B450-D43612DB93EA}"/>
    <cellStyle name="Comma 2 5 3 2 2 2 2 3 2 2 2" xfId="29837" xr:uid="{93AC0C2F-724F-4D93-BA78-761581F394B5}"/>
    <cellStyle name="Comma 2 5 3 2 2 2 2 3 2 3" xfId="22157" xr:uid="{67BC4445-06C9-4828-87EF-CA4032C83828}"/>
    <cellStyle name="Comma 2 5 3 2 2 2 2 3 3" xfId="10637" xr:uid="{E1447710-C6E7-42A1-981B-F66452984F13}"/>
    <cellStyle name="Comma 2 5 3 2 2 2 2 3 3 2" xfId="25997" xr:uid="{06505919-EFDD-4CE0-8F61-DB6125730C87}"/>
    <cellStyle name="Comma 2 5 3 2 2 2 2 3 4" xfId="18317" xr:uid="{24D0CDAB-E8E1-4696-B933-A150DD33936F}"/>
    <cellStyle name="Comma 2 5 3 2 2 2 2 4" xfId="4877" xr:uid="{0A43B0AF-99AF-4984-ACD5-6260029F6042}"/>
    <cellStyle name="Comma 2 5 3 2 2 2 2 4 2" xfId="12557" xr:uid="{9AF04A63-A1F5-4BD2-86A1-98F299166688}"/>
    <cellStyle name="Comma 2 5 3 2 2 2 2 4 2 2" xfId="27917" xr:uid="{243198D6-7FCB-45FC-9CD1-72717E81DD04}"/>
    <cellStyle name="Comma 2 5 3 2 2 2 2 4 3" xfId="20237" xr:uid="{698101A4-C74E-4334-A9C8-3C8F3A79AC94}"/>
    <cellStyle name="Comma 2 5 3 2 2 2 2 5" xfId="8717" xr:uid="{D7CF46D8-4C20-44FF-A984-019426D9BD23}"/>
    <cellStyle name="Comma 2 5 3 2 2 2 2 5 2" xfId="24077" xr:uid="{DFF2B9C9-7DBB-41BE-998B-F7F8C7BB9A1D}"/>
    <cellStyle name="Comma 2 5 3 2 2 2 2 6" xfId="16397" xr:uid="{572A87E2-A329-4B2A-9637-B0BF74BE0746}"/>
    <cellStyle name="Comma 2 5 3 2 2 2 3" xfId="1517" xr:uid="{9F8A35E6-8029-4AE8-BC16-AFEEDE8703CB}"/>
    <cellStyle name="Comma 2 5 3 2 2 2 3 2" xfId="3437" xr:uid="{5D2BA395-8556-4DE7-9E26-94ADE50564B2}"/>
    <cellStyle name="Comma 2 5 3 2 2 2 3 2 2" xfId="7277" xr:uid="{B30BFE38-C9D7-45DE-9ED8-792D9AA191A9}"/>
    <cellStyle name="Comma 2 5 3 2 2 2 3 2 2 2" xfId="14957" xr:uid="{2CFBA8A4-D38F-43F8-AFD7-74678E9CDF17}"/>
    <cellStyle name="Comma 2 5 3 2 2 2 3 2 2 2 2" xfId="30317" xr:uid="{B203D3C6-13FC-4DEA-8BD8-0EB66EDFEAB5}"/>
    <cellStyle name="Comma 2 5 3 2 2 2 3 2 2 3" xfId="22637" xr:uid="{637D8FD7-1AC0-47E3-83C7-CCED8C2FB2CB}"/>
    <cellStyle name="Comma 2 5 3 2 2 2 3 2 3" xfId="11117" xr:uid="{401D67AC-7215-4FDB-9B5D-058E2A4DF331}"/>
    <cellStyle name="Comma 2 5 3 2 2 2 3 2 3 2" xfId="26477" xr:uid="{5CD1CE19-61F4-41A8-A44F-79DC474E44CF}"/>
    <cellStyle name="Comma 2 5 3 2 2 2 3 2 4" xfId="18797" xr:uid="{C9E6D3FE-941B-446A-A566-741A1D8B5368}"/>
    <cellStyle name="Comma 2 5 3 2 2 2 3 3" xfId="5357" xr:uid="{987ACB53-F829-4080-ACC1-37B6040D10F6}"/>
    <cellStyle name="Comma 2 5 3 2 2 2 3 3 2" xfId="13037" xr:uid="{651200F1-2428-48EA-A5D0-7A1C411B0A2B}"/>
    <cellStyle name="Comma 2 5 3 2 2 2 3 3 2 2" xfId="28397" xr:uid="{25D5756C-4B08-4B25-9333-598DEB3ADEBB}"/>
    <cellStyle name="Comma 2 5 3 2 2 2 3 3 3" xfId="20717" xr:uid="{260B9C43-6691-4EA2-8076-90DA6D442130}"/>
    <cellStyle name="Comma 2 5 3 2 2 2 3 4" xfId="9197" xr:uid="{9E2D0D88-9796-460C-9803-2EB19A314885}"/>
    <cellStyle name="Comma 2 5 3 2 2 2 3 4 2" xfId="24557" xr:uid="{192EC580-C055-4F55-83ED-9D115F51DC7C}"/>
    <cellStyle name="Comma 2 5 3 2 2 2 3 5" xfId="16877" xr:uid="{62AB67C5-7AED-43D3-A59B-24E3FB20088E}"/>
    <cellStyle name="Comma 2 5 3 2 2 2 4" xfId="2477" xr:uid="{A3AED4A6-5FB2-49EC-BD7E-44A7C09E762B}"/>
    <cellStyle name="Comma 2 5 3 2 2 2 4 2" xfId="6317" xr:uid="{F0CC9781-2247-4348-B480-D5A7BEA3300C}"/>
    <cellStyle name="Comma 2 5 3 2 2 2 4 2 2" xfId="13997" xr:uid="{0A67D7DA-6C84-4353-8340-65597D7F27FF}"/>
    <cellStyle name="Comma 2 5 3 2 2 2 4 2 2 2" xfId="29357" xr:uid="{243BE5B0-1722-4393-9574-ADD1F81D01AA}"/>
    <cellStyle name="Comma 2 5 3 2 2 2 4 2 3" xfId="21677" xr:uid="{562A2B95-461A-4A4D-AA22-C4EF5CC2444C}"/>
    <cellStyle name="Comma 2 5 3 2 2 2 4 3" xfId="10157" xr:uid="{4F249816-9094-4337-A152-B93F770FCF08}"/>
    <cellStyle name="Comma 2 5 3 2 2 2 4 3 2" xfId="25517" xr:uid="{4A90E031-4BB2-4B48-804B-928393B94D07}"/>
    <cellStyle name="Comma 2 5 3 2 2 2 4 4" xfId="17837" xr:uid="{E968D832-4694-48FC-9445-04E836E46E8A}"/>
    <cellStyle name="Comma 2 5 3 2 2 2 5" xfId="4397" xr:uid="{E38C4234-8D8E-4ADF-9904-DC3B10F28855}"/>
    <cellStyle name="Comma 2 5 3 2 2 2 5 2" xfId="12077" xr:uid="{45C951F3-7B3E-4CE6-B29C-5E35584F61AE}"/>
    <cellStyle name="Comma 2 5 3 2 2 2 5 2 2" xfId="27437" xr:uid="{DC66DD68-AA39-4D1B-A9B1-A6922D57665F}"/>
    <cellStyle name="Comma 2 5 3 2 2 2 5 3" xfId="19757" xr:uid="{2C9115A3-80EC-4AC2-B68B-3DF0D9F4B9CD}"/>
    <cellStyle name="Comma 2 5 3 2 2 2 6" xfId="8237" xr:uid="{5E4A342F-42E9-4C7E-8DEF-CCE031AAEF80}"/>
    <cellStyle name="Comma 2 5 3 2 2 2 6 2" xfId="23597" xr:uid="{EBA5B0D9-A82C-4982-A7B2-140FF53FABE2}"/>
    <cellStyle name="Comma 2 5 3 2 2 2 7" xfId="15917" xr:uid="{E5DA3B3D-EF5D-48BF-A170-817BACBD8E19}"/>
    <cellStyle name="Comma 2 5 3 2 2 3" xfId="797" xr:uid="{930896AD-A0BC-44C9-A4EC-45B75C054F97}"/>
    <cellStyle name="Comma 2 5 3 2 2 3 2" xfId="1757" xr:uid="{5F60D4B2-E867-4E13-BEA7-9F77BCBD415D}"/>
    <cellStyle name="Comma 2 5 3 2 2 3 2 2" xfId="3677" xr:uid="{4EAD8316-2AE9-42E7-9684-4BA998728D5E}"/>
    <cellStyle name="Comma 2 5 3 2 2 3 2 2 2" xfId="7517" xr:uid="{D96D0D33-7E57-464D-85AE-D77ACDABDDF2}"/>
    <cellStyle name="Comma 2 5 3 2 2 3 2 2 2 2" xfId="15197" xr:uid="{D210F782-3BF7-41AC-94F4-67C05D071FAE}"/>
    <cellStyle name="Comma 2 5 3 2 2 3 2 2 2 2 2" xfId="30557" xr:uid="{FD85F2B3-ABEF-4FF4-B275-9D9BD9DA5DC6}"/>
    <cellStyle name="Comma 2 5 3 2 2 3 2 2 2 3" xfId="22877" xr:uid="{251C3FB2-983D-4B35-9F9C-0B1B7AB4BA25}"/>
    <cellStyle name="Comma 2 5 3 2 2 3 2 2 3" xfId="11357" xr:uid="{F07BB15C-1F9E-4277-A548-D252F6CD5E51}"/>
    <cellStyle name="Comma 2 5 3 2 2 3 2 2 3 2" xfId="26717" xr:uid="{117E63F1-F86C-4266-8610-A983D4AA587C}"/>
    <cellStyle name="Comma 2 5 3 2 2 3 2 2 4" xfId="19037" xr:uid="{C9655E20-3FAD-4F0D-8B7E-7701FDBE2726}"/>
    <cellStyle name="Comma 2 5 3 2 2 3 2 3" xfId="5597" xr:uid="{01746FCD-2DCA-455C-BE82-AB0814671E8C}"/>
    <cellStyle name="Comma 2 5 3 2 2 3 2 3 2" xfId="13277" xr:uid="{23786F64-3F39-48C4-8BCC-B62CBAA59893}"/>
    <cellStyle name="Comma 2 5 3 2 2 3 2 3 2 2" xfId="28637" xr:uid="{2E4C4993-A2B5-48E8-BCFF-A57E2A35655C}"/>
    <cellStyle name="Comma 2 5 3 2 2 3 2 3 3" xfId="20957" xr:uid="{6268C26A-0B62-4379-AEA3-5883066A77C5}"/>
    <cellStyle name="Comma 2 5 3 2 2 3 2 4" xfId="9437" xr:uid="{D0AC777D-6D2C-490E-90B5-C5728ED4D47F}"/>
    <cellStyle name="Comma 2 5 3 2 2 3 2 4 2" xfId="24797" xr:uid="{F9BDDCCD-6126-4181-BA47-0929AD9CF196}"/>
    <cellStyle name="Comma 2 5 3 2 2 3 2 5" xfId="17117" xr:uid="{1BF1524A-2CD4-4D91-BFB2-D2A4223B53BC}"/>
    <cellStyle name="Comma 2 5 3 2 2 3 3" xfId="2717" xr:uid="{7312543D-04A1-4A73-BE20-914EA253F1A5}"/>
    <cellStyle name="Comma 2 5 3 2 2 3 3 2" xfId="6557" xr:uid="{DAD2A0BF-A69E-4CFD-9EEF-7F103BDFD159}"/>
    <cellStyle name="Comma 2 5 3 2 2 3 3 2 2" xfId="14237" xr:uid="{1D714E63-0164-44AB-9684-9F89F46275FD}"/>
    <cellStyle name="Comma 2 5 3 2 2 3 3 2 2 2" xfId="29597" xr:uid="{40C8F345-8B69-4B4B-A915-E140A43AD010}"/>
    <cellStyle name="Comma 2 5 3 2 2 3 3 2 3" xfId="21917" xr:uid="{9CA765F9-5D1D-4110-BB41-025EB45ADD23}"/>
    <cellStyle name="Comma 2 5 3 2 2 3 3 3" xfId="10397" xr:uid="{52992028-52F1-49A6-BFE4-FC5E0205D7C7}"/>
    <cellStyle name="Comma 2 5 3 2 2 3 3 3 2" xfId="25757" xr:uid="{73A8576F-1408-4894-9F99-64831B046C11}"/>
    <cellStyle name="Comma 2 5 3 2 2 3 3 4" xfId="18077" xr:uid="{80AEF29D-4047-4964-827A-BC229ED38BF3}"/>
    <cellStyle name="Comma 2 5 3 2 2 3 4" xfId="4637" xr:uid="{652BAF32-2634-46EA-B2D1-0D1FC048E67E}"/>
    <cellStyle name="Comma 2 5 3 2 2 3 4 2" xfId="12317" xr:uid="{53BAA934-7E27-4805-981F-8268AD819BBF}"/>
    <cellStyle name="Comma 2 5 3 2 2 3 4 2 2" xfId="27677" xr:uid="{E7D2D3CB-FDCE-4695-B560-3B7C33CAB947}"/>
    <cellStyle name="Comma 2 5 3 2 2 3 4 3" xfId="19997" xr:uid="{57A84051-7F7B-431C-89F0-320F3D4AB74A}"/>
    <cellStyle name="Comma 2 5 3 2 2 3 5" xfId="8477" xr:uid="{DB7EF81D-884E-4428-8B55-43F879F760E6}"/>
    <cellStyle name="Comma 2 5 3 2 2 3 5 2" xfId="23837" xr:uid="{0399CE1B-E3A5-4A07-B1AF-01FB7A7B144A}"/>
    <cellStyle name="Comma 2 5 3 2 2 3 6" xfId="16157" xr:uid="{7B8181D3-FAC8-437A-9F26-001C78B10266}"/>
    <cellStyle name="Comma 2 5 3 2 2 4" xfId="1277" xr:uid="{16ADC8AC-BBCF-4842-8016-B21F33037F73}"/>
    <cellStyle name="Comma 2 5 3 2 2 4 2" xfId="3197" xr:uid="{93E04B22-A034-4A0F-83BB-7A328CE249F9}"/>
    <cellStyle name="Comma 2 5 3 2 2 4 2 2" xfId="7037" xr:uid="{7ED7D5DC-423A-44E0-B03D-D376E1F77CE0}"/>
    <cellStyle name="Comma 2 5 3 2 2 4 2 2 2" xfId="14717" xr:uid="{F4819B18-D297-44E7-9F33-3B6BED1C41BE}"/>
    <cellStyle name="Comma 2 5 3 2 2 4 2 2 2 2" xfId="30077" xr:uid="{174625AD-4D3C-4A19-84DC-22143DB94F56}"/>
    <cellStyle name="Comma 2 5 3 2 2 4 2 2 3" xfId="22397" xr:uid="{EB65DC8B-43FF-47CC-8241-A9F80F4CC9E1}"/>
    <cellStyle name="Comma 2 5 3 2 2 4 2 3" xfId="10877" xr:uid="{5B9D1280-889F-49BF-8144-860A08B9216A}"/>
    <cellStyle name="Comma 2 5 3 2 2 4 2 3 2" xfId="26237" xr:uid="{27C659F6-0B57-4BD3-803E-BBE43AB100A2}"/>
    <cellStyle name="Comma 2 5 3 2 2 4 2 4" xfId="18557" xr:uid="{C458F373-FB98-4637-B5A5-9F4A14A5B396}"/>
    <cellStyle name="Comma 2 5 3 2 2 4 3" xfId="5117" xr:uid="{B2CC06D3-1773-4C97-99F6-F210D4E4F753}"/>
    <cellStyle name="Comma 2 5 3 2 2 4 3 2" xfId="12797" xr:uid="{E2E99C87-6D66-43C9-8F24-E288634090B9}"/>
    <cellStyle name="Comma 2 5 3 2 2 4 3 2 2" xfId="28157" xr:uid="{74BA30A8-6C8F-4174-8A88-563A357B4AEB}"/>
    <cellStyle name="Comma 2 5 3 2 2 4 3 3" xfId="20477" xr:uid="{4462846A-BC88-4F77-8519-1612DA4FD114}"/>
    <cellStyle name="Comma 2 5 3 2 2 4 4" xfId="8957" xr:uid="{82750455-CDF7-4CFD-9F88-22E46B584C75}"/>
    <cellStyle name="Comma 2 5 3 2 2 4 4 2" xfId="24317" xr:uid="{EC3AA181-4EA0-47CC-BF04-110752427304}"/>
    <cellStyle name="Comma 2 5 3 2 2 4 5" xfId="16637" xr:uid="{DD77498D-C06D-431F-91A7-F1D47176AEA4}"/>
    <cellStyle name="Comma 2 5 3 2 2 5" xfId="2237" xr:uid="{68538A96-7F53-43AF-BC79-DA295E746651}"/>
    <cellStyle name="Comma 2 5 3 2 2 5 2" xfId="6077" xr:uid="{214C1EBD-4CA6-4882-9108-E79EF266A85D}"/>
    <cellStyle name="Comma 2 5 3 2 2 5 2 2" xfId="13757" xr:uid="{13279DFF-2455-46E6-8312-9B34C2BB6417}"/>
    <cellStyle name="Comma 2 5 3 2 2 5 2 2 2" xfId="29117" xr:uid="{A7BE07F0-4B2D-4953-8086-BC85A2ADC53B}"/>
    <cellStyle name="Comma 2 5 3 2 2 5 2 3" xfId="21437" xr:uid="{D6A69306-9451-4CA8-830A-927CAB0495CB}"/>
    <cellStyle name="Comma 2 5 3 2 2 5 3" xfId="9917" xr:uid="{8C1D4681-5CB8-4E8D-8359-C2DA68D7EC5B}"/>
    <cellStyle name="Comma 2 5 3 2 2 5 3 2" xfId="25277" xr:uid="{3E2F96D0-A096-42FE-8258-3BE5B6B45D31}"/>
    <cellStyle name="Comma 2 5 3 2 2 5 4" xfId="17597" xr:uid="{AF357B02-E0F7-44A6-ABDB-15324C18F67A}"/>
    <cellStyle name="Comma 2 5 3 2 2 6" xfId="4157" xr:uid="{78A9E292-E954-462D-94EF-E380A3F69FC2}"/>
    <cellStyle name="Comma 2 5 3 2 2 6 2" xfId="11837" xr:uid="{A6EC494C-CDAA-4B00-87FB-60483F2AF630}"/>
    <cellStyle name="Comma 2 5 3 2 2 6 2 2" xfId="27197" xr:uid="{77184651-60F6-4816-8F8B-6F12B1FF68A7}"/>
    <cellStyle name="Comma 2 5 3 2 2 6 3" xfId="19517" xr:uid="{EDBAE5F1-D03A-4CBB-BC26-13D518655BA7}"/>
    <cellStyle name="Comma 2 5 3 2 2 7" xfId="7997" xr:uid="{DB056A74-50FC-44A1-85FA-7B2D8EDADC3C}"/>
    <cellStyle name="Comma 2 5 3 2 2 7 2" xfId="23357" xr:uid="{520CFFDD-FCFA-4DA7-914C-F78A9779EFC0}"/>
    <cellStyle name="Comma 2 5 3 2 2 8" xfId="15677" xr:uid="{0F52936A-7570-45CE-A9CB-1E176CF88E49}"/>
    <cellStyle name="Comma 2 5 3 2 3" xfId="437" xr:uid="{DF2761D9-EB10-4CC5-9A95-D3F3777255F7}"/>
    <cellStyle name="Comma 2 5 3 2 3 2" xfId="917" xr:uid="{31E615A3-A864-4D5F-8347-E67F62E0DB5C}"/>
    <cellStyle name="Comma 2 5 3 2 3 2 2" xfId="1877" xr:uid="{64279663-B913-49CF-AD1E-0FE84BFA73AF}"/>
    <cellStyle name="Comma 2 5 3 2 3 2 2 2" xfId="3797" xr:uid="{55D8AC44-1660-40A7-A632-4CFB201C1E72}"/>
    <cellStyle name="Comma 2 5 3 2 3 2 2 2 2" xfId="7637" xr:uid="{2A773B22-8620-4FF1-8AA3-388E204E6815}"/>
    <cellStyle name="Comma 2 5 3 2 3 2 2 2 2 2" xfId="15317" xr:uid="{F2BDB333-6880-4C8A-B690-6A4CA85981A1}"/>
    <cellStyle name="Comma 2 5 3 2 3 2 2 2 2 2 2" xfId="30677" xr:uid="{91754C3D-9235-4C6A-95F9-0D37539DFB70}"/>
    <cellStyle name="Comma 2 5 3 2 3 2 2 2 2 3" xfId="22997" xr:uid="{0DBB9449-AE24-49E7-9E5D-6FCCFC6BD3F7}"/>
    <cellStyle name="Comma 2 5 3 2 3 2 2 2 3" xfId="11477" xr:uid="{BC9F7150-F343-499A-BC4D-D41DBE2DBC7A}"/>
    <cellStyle name="Comma 2 5 3 2 3 2 2 2 3 2" xfId="26837" xr:uid="{A8E74A99-44BE-4E1C-9482-B24C0C923706}"/>
    <cellStyle name="Comma 2 5 3 2 3 2 2 2 4" xfId="19157" xr:uid="{5F805FE8-1679-46B2-8DFE-17A089230388}"/>
    <cellStyle name="Comma 2 5 3 2 3 2 2 3" xfId="5717" xr:uid="{12DDEFC5-E926-4222-B87E-6F1FDB54BA4D}"/>
    <cellStyle name="Comma 2 5 3 2 3 2 2 3 2" xfId="13397" xr:uid="{84E8001C-1503-46E0-961F-5DEA6A4C7E2A}"/>
    <cellStyle name="Comma 2 5 3 2 3 2 2 3 2 2" xfId="28757" xr:uid="{6020A47D-90E2-4E48-B90D-67741BFE89C6}"/>
    <cellStyle name="Comma 2 5 3 2 3 2 2 3 3" xfId="21077" xr:uid="{AB843963-F5F1-4B0E-92E7-050709FDBF8F}"/>
    <cellStyle name="Comma 2 5 3 2 3 2 2 4" xfId="9557" xr:uid="{56AB6087-B869-47B9-AE0A-EF535FBE466C}"/>
    <cellStyle name="Comma 2 5 3 2 3 2 2 4 2" xfId="24917" xr:uid="{BE827B8D-BC12-4A56-9760-324E8642DDBC}"/>
    <cellStyle name="Comma 2 5 3 2 3 2 2 5" xfId="17237" xr:uid="{72038EBF-FD76-4C24-B2DA-8354A9BAB1C4}"/>
    <cellStyle name="Comma 2 5 3 2 3 2 3" xfId="2837" xr:uid="{1D51BFB6-D1A7-4CC6-A1F6-893C51CD2B62}"/>
    <cellStyle name="Comma 2 5 3 2 3 2 3 2" xfId="6677" xr:uid="{3A5ED174-03D2-469E-A055-6D9A77201272}"/>
    <cellStyle name="Comma 2 5 3 2 3 2 3 2 2" xfId="14357" xr:uid="{328EC2A9-531F-4425-B6A5-72AE94ECD38D}"/>
    <cellStyle name="Comma 2 5 3 2 3 2 3 2 2 2" xfId="29717" xr:uid="{2B64142D-18EB-429E-913B-F4B598EF1BB7}"/>
    <cellStyle name="Comma 2 5 3 2 3 2 3 2 3" xfId="22037" xr:uid="{CF8D68B5-D14D-4B86-8A1F-4D2AE54D6ADC}"/>
    <cellStyle name="Comma 2 5 3 2 3 2 3 3" xfId="10517" xr:uid="{B73166E5-0322-49A2-8982-21213FC2BAD0}"/>
    <cellStyle name="Comma 2 5 3 2 3 2 3 3 2" xfId="25877" xr:uid="{0822F3D0-B15C-4084-85C6-D13B29467ECF}"/>
    <cellStyle name="Comma 2 5 3 2 3 2 3 4" xfId="18197" xr:uid="{829158DE-2A53-448C-A9CA-D4A237E2B67D}"/>
    <cellStyle name="Comma 2 5 3 2 3 2 4" xfId="4757" xr:uid="{A445BCCB-67C5-4E01-9A76-34DFBEB540B8}"/>
    <cellStyle name="Comma 2 5 3 2 3 2 4 2" xfId="12437" xr:uid="{1F5A8EBE-27F0-4B4A-9257-F577A28AEDEF}"/>
    <cellStyle name="Comma 2 5 3 2 3 2 4 2 2" xfId="27797" xr:uid="{04504F33-29B5-43C1-8C48-D87DFA86BC20}"/>
    <cellStyle name="Comma 2 5 3 2 3 2 4 3" xfId="20117" xr:uid="{4F8F4CAE-C200-4ADC-AFDD-259C091FF864}"/>
    <cellStyle name="Comma 2 5 3 2 3 2 5" xfId="8597" xr:uid="{BBE62EFE-3858-4E13-873A-36C05D2507A2}"/>
    <cellStyle name="Comma 2 5 3 2 3 2 5 2" xfId="23957" xr:uid="{0D5E4328-D944-41C5-9BD1-ED88BDA03E1B}"/>
    <cellStyle name="Comma 2 5 3 2 3 2 6" xfId="16277" xr:uid="{52241F70-3C54-4BB6-AE2D-991DB59E7F33}"/>
    <cellStyle name="Comma 2 5 3 2 3 3" xfId="1397" xr:uid="{9FCC29B2-02C0-4DD2-BACA-1A910FECD253}"/>
    <cellStyle name="Comma 2 5 3 2 3 3 2" xfId="3317" xr:uid="{866A5BE3-D334-471D-83AE-C1A898FEAE3C}"/>
    <cellStyle name="Comma 2 5 3 2 3 3 2 2" xfId="7157" xr:uid="{96A4E6C0-40CF-49B6-BF09-D6C12BE7C585}"/>
    <cellStyle name="Comma 2 5 3 2 3 3 2 2 2" xfId="14837" xr:uid="{E36920B9-1440-4155-A310-83D378807F6D}"/>
    <cellStyle name="Comma 2 5 3 2 3 3 2 2 2 2" xfId="30197" xr:uid="{6932AD76-0E59-49D1-BF46-D90B09D4D0AC}"/>
    <cellStyle name="Comma 2 5 3 2 3 3 2 2 3" xfId="22517" xr:uid="{4B45D617-391E-4DD7-8D6A-E953DBBEB20D}"/>
    <cellStyle name="Comma 2 5 3 2 3 3 2 3" xfId="10997" xr:uid="{D8FB231D-9E9F-44F5-9F57-62B963494C0F}"/>
    <cellStyle name="Comma 2 5 3 2 3 3 2 3 2" xfId="26357" xr:uid="{0F6A05CC-BAAB-4752-A0FE-A5F3C0C7454D}"/>
    <cellStyle name="Comma 2 5 3 2 3 3 2 4" xfId="18677" xr:uid="{73216D50-7D3D-4B65-BE9C-D0E53539AA00}"/>
    <cellStyle name="Comma 2 5 3 2 3 3 3" xfId="5237" xr:uid="{E76A5E3E-76E2-468D-84AC-41ED2D560253}"/>
    <cellStyle name="Comma 2 5 3 2 3 3 3 2" xfId="12917" xr:uid="{7123DE86-A523-4E48-9F4C-14F071279888}"/>
    <cellStyle name="Comma 2 5 3 2 3 3 3 2 2" xfId="28277" xr:uid="{700E5BB3-2AAD-4E37-A2B6-EA578D61F6F6}"/>
    <cellStyle name="Comma 2 5 3 2 3 3 3 3" xfId="20597" xr:uid="{BFECFE2A-62C1-4A47-8178-E07609D1C82A}"/>
    <cellStyle name="Comma 2 5 3 2 3 3 4" xfId="9077" xr:uid="{BCD22F6D-FF4F-42B7-B18C-880C073ABE21}"/>
    <cellStyle name="Comma 2 5 3 2 3 3 4 2" xfId="24437" xr:uid="{94CD0C68-F149-43ED-8525-0B4E8316F4B4}"/>
    <cellStyle name="Comma 2 5 3 2 3 3 5" xfId="16757" xr:uid="{B6BEF09A-D2DF-4267-B2E7-08BA9FA566BB}"/>
    <cellStyle name="Comma 2 5 3 2 3 4" xfId="2357" xr:uid="{E132AFBD-EAC4-406C-B709-CC0DDF45C44D}"/>
    <cellStyle name="Comma 2 5 3 2 3 4 2" xfId="6197" xr:uid="{3E327F67-3268-474B-B71A-2AC1BDEFBE39}"/>
    <cellStyle name="Comma 2 5 3 2 3 4 2 2" xfId="13877" xr:uid="{2A2C55ED-ABF2-499C-8960-F2372E5D745E}"/>
    <cellStyle name="Comma 2 5 3 2 3 4 2 2 2" xfId="29237" xr:uid="{1EB87EED-BECC-425E-A530-FA3CBB1E3650}"/>
    <cellStyle name="Comma 2 5 3 2 3 4 2 3" xfId="21557" xr:uid="{6C222C92-BC38-4F90-95AC-AE7045763ACF}"/>
    <cellStyle name="Comma 2 5 3 2 3 4 3" xfId="10037" xr:uid="{FFF777EE-659A-42B7-AA36-3AD2EAB48E8C}"/>
    <cellStyle name="Comma 2 5 3 2 3 4 3 2" xfId="25397" xr:uid="{1844E70D-B28D-4434-BBD7-2B3A4BB727B8}"/>
    <cellStyle name="Comma 2 5 3 2 3 4 4" xfId="17717" xr:uid="{B1CFE95C-E39B-45B1-B73A-DC58624F7107}"/>
    <cellStyle name="Comma 2 5 3 2 3 5" xfId="4277" xr:uid="{57F1024B-8859-4675-979F-B8730C1E14B2}"/>
    <cellStyle name="Comma 2 5 3 2 3 5 2" xfId="11957" xr:uid="{456B6834-3A94-4E4E-9366-9677569F3EFD}"/>
    <cellStyle name="Comma 2 5 3 2 3 5 2 2" xfId="27317" xr:uid="{47F90611-A27A-485C-955F-7281E73F545F}"/>
    <cellStyle name="Comma 2 5 3 2 3 5 3" xfId="19637" xr:uid="{BAB86352-DE58-4747-A0C7-79E88C60F213}"/>
    <cellStyle name="Comma 2 5 3 2 3 6" xfId="8117" xr:uid="{428F0B2D-ECC8-4AE2-843C-0C8CAC1E375B}"/>
    <cellStyle name="Comma 2 5 3 2 3 6 2" xfId="23477" xr:uid="{2AEB389C-4760-4955-AEF4-5C28BBF1BE32}"/>
    <cellStyle name="Comma 2 5 3 2 3 7" xfId="15797" xr:uid="{F5CDEBAC-1D29-427E-AF57-894C03ABD3C8}"/>
    <cellStyle name="Comma 2 5 3 2 4" xfId="677" xr:uid="{E35ECAB9-AB7E-4D7D-AEA8-66C021CE9D6A}"/>
    <cellStyle name="Comma 2 5 3 2 4 2" xfId="1637" xr:uid="{FB76019A-5963-4C5C-B71C-002E4E8E8F65}"/>
    <cellStyle name="Comma 2 5 3 2 4 2 2" xfId="3557" xr:uid="{CD985703-021A-4288-B4BA-695148CE9A45}"/>
    <cellStyle name="Comma 2 5 3 2 4 2 2 2" xfId="7397" xr:uid="{8FF58523-9FBF-4C29-89C2-4EAB9CF99BEE}"/>
    <cellStyle name="Comma 2 5 3 2 4 2 2 2 2" xfId="15077" xr:uid="{34C4E6B5-1A03-453C-9967-11621A77CD6D}"/>
    <cellStyle name="Comma 2 5 3 2 4 2 2 2 2 2" xfId="30437" xr:uid="{FA36BE87-AD78-4BB6-B0E8-72AA1FDB83E8}"/>
    <cellStyle name="Comma 2 5 3 2 4 2 2 2 3" xfId="22757" xr:uid="{5E00D10A-4126-4869-9A40-0CEBCA32AEE7}"/>
    <cellStyle name="Comma 2 5 3 2 4 2 2 3" xfId="11237" xr:uid="{A106B7C4-6BA4-49FF-ACB2-56BCA9E24AF4}"/>
    <cellStyle name="Comma 2 5 3 2 4 2 2 3 2" xfId="26597" xr:uid="{11880F00-E48E-4ABA-9245-F789B189935D}"/>
    <cellStyle name="Comma 2 5 3 2 4 2 2 4" xfId="18917" xr:uid="{361B5290-C227-49E8-A75E-9A5D95E4BA2E}"/>
    <cellStyle name="Comma 2 5 3 2 4 2 3" xfId="5477" xr:uid="{4F065DDD-B9B3-4514-859F-7E25A15AD483}"/>
    <cellStyle name="Comma 2 5 3 2 4 2 3 2" xfId="13157" xr:uid="{D424F305-A141-43F2-B984-925E3F9BCAC0}"/>
    <cellStyle name="Comma 2 5 3 2 4 2 3 2 2" xfId="28517" xr:uid="{2C5BB4F8-3218-476C-99F6-1626F86D92B3}"/>
    <cellStyle name="Comma 2 5 3 2 4 2 3 3" xfId="20837" xr:uid="{4B107577-B779-4E7E-8D46-61D1B011300D}"/>
    <cellStyle name="Comma 2 5 3 2 4 2 4" xfId="9317" xr:uid="{CDE07A68-FBCC-4042-A52E-9DC837E9CA74}"/>
    <cellStyle name="Comma 2 5 3 2 4 2 4 2" xfId="24677" xr:uid="{C007441E-89EF-4D9D-B7DB-6BBC3810B394}"/>
    <cellStyle name="Comma 2 5 3 2 4 2 5" xfId="16997" xr:uid="{87B39356-B784-4770-83DD-E42C83C3481D}"/>
    <cellStyle name="Comma 2 5 3 2 4 3" xfId="2597" xr:uid="{9A7EF6AE-DB95-43C4-9063-F69E5B8D916A}"/>
    <cellStyle name="Comma 2 5 3 2 4 3 2" xfId="6437" xr:uid="{51FF7074-D177-4DFF-844C-F4348F1A3C8C}"/>
    <cellStyle name="Comma 2 5 3 2 4 3 2 2" xfId="14117" xr:uid="{253F0BE5-60B4-4EA6-BA9B-B840D787EBEF}"/>
    <cellStyle name="Comma 2 5 3 2 4 3 2 2 2" xfId="29477" xr:uid="{816B5E4D-818D-4DE0-9827-FC6C35721F94}"/>
    <cellStyle name="Comma 2 5 3 2 4 3 2 3" xfId="21797" xr:uid="{95877E49-1A1D-472C-BAB7-00EB23DCD4A3}"/>
    <cellStyle name="Comma 2 5 3 2 4 3 3" xfId="10277" xr:uid="{06A9F44E-0746-4E9D-8DF5-883521EB2852}"/>
    <cellStyle name="Comma 2 5 3 2 4 3 3 2" xfId="25637" xr:uid="{E6FE748B-5975-410F-958B-7174FAAA9C65}"/>
    <cellStyle name="Comma 2 5 3 2 4 3 4" xfId="17957" xr:uid="{F38BBB75-EDE4-4253-B0E8-6BA77ED38DE3}"/>
    <cellStyle name="Comma 2 5 3 2 4 4" xfId="4517" xr:uid="{51E0A49A-FA7A-46C7-8C7A-0E1882C58EDD}"/>
    <cellStyle name="Comma 2 5 3 2 4 4 2" xfId="12197" xr:uid="{B0426393-C214-4622-BAD5-BAE2E164B581}"/>
    <cellStyle name="Comma 2 5 3 2 4 4 2 2" xfId="27557" xr:uid="{A59D17FB-DAC0-4932-BA82-46914D920CC8}"/>
    <cellStyle name="Comma 2 5 3 2 4 4 3" xfId="19877" xr:uid="{D502EABE-CB66-4B3E-A28C-D911F91277A2}"/>
    <cellStyle name="Comma 2 5 3 2 4 5" xfId="8357" xr:uid="{ACF18103-460C-46B7-ADD5-D5886E01CDD8}"/>
    <cellStyle name="Comma 2 5 3 2 4 5 2" xfId="23717" xr:uid="{200E982E-A86E-4DE9-90D0-71E0A08CB4AA}"/>
    <cellStyle name="Comma 2 5 3 2 4 6" xfId="16037" xr:uid="{FA13CA43-C8EF-4409-82CC-C77670B1E403}"/>
    <cellStyle name="Comma 2 5 3 2 5" xfId="1157" xr:uid="{30A04406-2DB8-481C-ADA2-DDA2B8A09449}"/>
    <cellStyle name="Comma 2 5 3 2 5 2" xfId="3077" xr:uid="{BB2728B1-2455-49F6-8469-16B2979F21AC}"/>
    <cellStyle name="Comma 2 5 3 2 5 2 2" xfId="6917" xr:uid="{F7F39103-F908-4CEE-A886-270FAF0864FD}"/>
    <cellStyle name="Comma 2 5 3 2 5 2 2 2" xfId="14597" xr:uid="{0CE1C6D9-EE7E-4D79-9E00-8674008414E6}"/>
    <cellStyle name="Comma 2 5 3 2 5 2 2 2 2" xfId="29957" xr:uid="{7045D6E7-139F-45BD-A9E0-3E639A868DD6}"/>
    <cellStyle name="Comma 2 5 3 2 5 2 2 3" xfId="22277" xr:uid="{816AD670-15F0-4E8B-B8FE-10DE017CDCF2}"/>
    <cellStyle name="Comma 2 5 3 2 5 2 3" xfId="10757" xr:uid="{A3595E6F-B42C-4652-9748-F27EA1D798F3}"/>
    <cellStyle name="Comma 2 5 3 2 5 2 3 2" xfId="26117" xr:uid="{173382AC-3B7A-4334-A600-B303A52FB80F}"/>
    <cellStyle name="Comma 2 5 3 2 5 2 4" xfId="18437" xr:uid="{30F1CB1C-1545-4950-A16A-891A819C6C52}"/>
    <cellStyle name="Comma 2 5 3 2 5 3" xfId="4997" xr:uid="{FCB14EB2-FFA1-460F-BDE5-97E605E8BE7E}"/>
    <cellStyle name="Comma 2 5 3 2 5 3 2" xfId="12677" xr:uid="{4C5FD2C8-F10E-4E60-B660-6A7B29349B61}"/>
    <cellStyle name="Comma 2 5 3 2 5 3 2 2" xfId="28037" xr:uid="{DF0CABE9-A64C-4774-A02E-B7090E8B9511}"/>
    <cellStyle name="Comma 2 5 3 2 5 3 3" xfId="20357" xr:uid="{4F8F4A6B-E3EF-48A1-A2C3-1ABE5453A940}"/>
    <cellStyle name="Comma 2 5 3 2 5 4" xfId="8837" xr:uid="{5508B01F-90ED-413A-BE95-7E32686C7862}"/>
    <cellStyle name="Comma 2 5 3 2 5 4 2" xfId="24197" xr:uid="{33739861-49BC-4329-9056-DB419C5BC2DE}"/>
    <cellStyle name="Comma 2 5 3 2 5 5" xfId="16517" xr:uid="{85A94DED-498A-46EE-AEE0-0FA7D62D8B96}"/>
    <cellStyle name="Comma 2 5 3 2 6" xfId="2117" xr:uid="{773198C8-BF4A-4F63-A2D9-9CF5948C7BBA}"/>
    <cellStyle name="Comma 2 5 3 2 6 2" xfId="5957" xr:uid="{0824F172-25EA-4B1F-98C1-34110F6EFF5D}"/>
    <cellStyle name="Comma 2 5 3 2 6 2 2" xfId="13637" xr:uid="{298C501D-FB18-4F63-8FBA-2915DE614E07}"/>
    <cellStyle name="Comma 2 5 3 2 6 2 2 2" xfId="28997" xr:uid="{97A96A39-3F90-4A59-B2D5-41BEC3E29DEA}"/>
    <cellStyle name="Comma 2 5 3 2 6 2 3" xfId="21317" xr:uid="{D6DF301B-2202-43B0-8F28-47E179F04B2E}"/>
    <cellStyle name="Comma 2 5 3 2 6 3" xfId="9797" xr:uid="{02CA9BE2-1BAD-49CB-B291-7263681046BC}"/>
    <cellStyle name="Comma 2 5 3 2 6 3 2" xfId="25157" xr:uid="{A91CF25C-A208-4D9A-A406-9CA23E4339C2}"/>
    <cellStyle name="Comma 2 5 3 2 6 4" xfId="17477" xr:uid="{F0DA4D0C-C632-4373-A038-A010295C6237}"/>
    <cellStyle name="Comma 2 5 3 2 7" xfId="4037" xr:uid="{52278F79-9203-44D2-B2C4-A57A39B12BC2}"/>
    <cellStyle name="Comma 2 5 3 2 7 2" xfId="11717" xr:uid="{1202652B-1D05-41CF-B17B-C6C123A1A7F7}"/>
    <cellStyle name="Comma 2 5 3 2 7 2 2" xfId="27077" xr:uid="{3134A2BE-33CE-4C84-AF51-18A0ACD9DE50}"/>
    <cellStyle name="Comma 2 5 3 2 7 3" xfId="19397" xr:uid="{31CD5BAF-AE1D-4513-8A73-ED0876F8DDB7}"/>
    <cellStyle name="Comma 2 5 3 2 8" xfId="7877" xr:uid="{CD30727D-F33D-4804-8B01-720B50B91233}"/>
    <cellStyle name="Comma 2 5 3 2 8 2" xfId="23237" xr:uid="{E4BE6E76-3735-45E7-AD95-1A04932274C9}"/>
    <cellStyle name="Comma 2 5 3 2 9" xfId="15557" xr:uid="{195417B2-BDF7-4A27-B597-0E98ECB33066}"/>
    <cellStyle name="Comma 2 5 3 3" xfId="257" xr:uid="{15E5F68D-61D7-419E-87AF-FA63EE6BF8F8}"/>
    <cellStyle name="Comma 2 5 3 3 2" xfId="497" xr:uid="{0F0CEF95-33E6-4F64-B3A5-A0A2B087EDC4}"/>
    <cellStyle name="Comma 2 5 3 3 2 2" xfId="977" xr:uid="{33D9EC0C-E275-41A3-B5B5-250F4281F3DB}"/>
    <cellStyle name="Comma 2 5 3 3 2 2 2" xfId="1937" xr:uid="{F3C813B5-1174-4D48-90BE-65D6DFD913F4}"/>
    <cellStyle name="Comma 2 5 3 3 2 2 2 2" xfId="3857" xr:uid="{2F182DC4-9C9A-40C5-965D-42D3DC140F4D}"/>
    <cellStyle name="Comma 2 5 3 3 2 2 2 2 2" xfId="7697" xr:uid="{E6D9175E-61C7-47EC-9D44-F494941FA14D}"/>
    <cellStyle name="Comma 2 5 3 3 2 2 2 2 2 2" xfId="15377" xr:uid="{3E8538BF-51D3-4618-A768-B234E0C69C4F}"/>
    <cellStyle name="Comma 2 5 3 3 2 2 2 2 2 2 2" xfId="30737" xr:uid="{2AF57226-194A-4308-BB9A-EE4420ABC0A4}"/>
    <cellStyle name="Comma 2 5 3 3 2 2 2 2 2 3" xfId="23057" xr:uid="{9E749CA5-AE52-4E52-AA40-2695F92E73F1}"/>
    <cellStyle name="Comma 2 5 3 3 2 2 2 2 3" xfId="11537" xr:uid="{F99E8EDC-4143-44B0-A09F-3A88B20D4E2D}"/>
    <cellStyle name="Comma 2 5 3 3 2 2 2 2 3 2" xfId="26897" xr:uid="{1BE232D6-7A48-4851-9919-456CF0EACDC9}"/>
    <cellStyle name="Comma 2 5 3 3 2 2 2 2 4" xfId="19217" xr:uid="{B75319C2-C8D0-4218-A3B3-3A4191D39D3D}"/>
    <cellStyle name="Comma 2 5 3 3 2 2 2 3" xfId="5777" xr:uid="{3E19B08D-1E1D-447C-AFC6-9549E1EBD244}"/>
    <cellStyle name="Comma 2 5 3 3 2 2 2 3 2" xfId="13457" xr:uid="{6C3C8BC9-C0A7-4C02-8B5E-C2CFA44B97A1}"/>
    <cellStyle name="Comma 2 5 3 3 2 2 2 3 2 2" xfId="28817" xr:uid="{FB6D71BF-48A2-4364-98A1-621DA899496D}"/>
    <cellStyle name="Comma 2 5 3 3 2 2 2 3 3" xfId="21137" xr:uid="{B863E645-1A41-4DD3-ADB5-B8E9DD61E8E9}"/>
    <cellStyle name="Comma 2 5 3 3 2 2 2 4" xfId="9617" xr:uid="{87D0118C-F545-40CF-A1F3-DA89EF30F2F5}"/>
    <cellStyle name="Comma 2 5 3 3 2 2 2 4 2" xfId="24977" xr:uid="{0DE0B0E3-A7ED-498C-88CE-9426CF4C36F6}"/>
    <cellStyle name="Comma 2 5 3 3 2 2 2 5" xfId="17297" xr:uid="{99A9D304-7ADE-4862-B46E-8FEC77A7144F}"/>
    <cellStyle name="Comma 2 5 3 3 2 2 3" xfId="2897" xr:uid="{BBB761CE-2BB2-408C-982D-1201446FE299}"/>
    <cellStyle name="Comma 2 5 3 3 2 2 3 2" xfId="6737" xr:uid="{BFD6FCDC-F0B7-4292-AB07-2E5B7F3776D8}"/>
    <cellStyle name="Comma 2 5 3 3 2 2 3 2 2" xfId="14417" xr:uid="{46F74A05-F098-46FB-BE52-EC40B6B3916A}"/>
    <cellStyle name="Comma 2 5 3 3 2 2 3 2 2 2" xfId="29777" xr:uid="{6A0A73B4-40E7-41D4-88EC-1A8E137900AD}"/>
    <cellStyle name="Comma 2 5 3 3 2 2 3 2 3" xfId="22097" xr:uid="{314E3BA9-B4A5-48FE-92E0-1410E16A96C0}"/>
    <cellStyle name="Comma 2 5 3 3 2 2 3 3" xfId="10577" xr:uid="{EDC6B2C3-18AE-4F8E-9FB3-749CA961B10E}"/>
    <cellStyle name="Comma 2 5 3 3 2 2 3 3 2" xfId="25937" xr:uid="{E71F274F-6FFE-4F34-8FFD-A34F92882DD7}"/>
    <cellStyle name="Comma 2 5 3 3 2 2 3 4" xfId="18257" xr:uid="{EB27C429-D8ED-46B5-90F3-FE1496F98B84}"/>
    <cellStyle name="Comma 2 5 3 3 2 2 4" xfId="4817" xr:uid="{9CB299DF-9641-4302-B8F8-FD3B4C808908}"/>
    <cellStyle name="Comma 2 5 3 3 2 2 4 2" xfId="12497" xr:uid="{14AD8F70-7633-48E3-BA0C-D93D7DDA5BB4}"/>
    <cellStyle name="Comma 2 5 3 3 2 2 4 2 2" xfId="27857" xr:uid="{E5A6AE53-6AE5-4014-858C-A0BF39E960AD}"/>
    <cellStyle name="Comma 2 5 3 3 2 2 4 3" xfId="20177" xr:uid="{A9B5A325-50F4-4859-8E07-5B48B85B424E}"/>
    <cellStyle name="Comma 2 5 3 3 2 2 5" xfId="8657" xr:uid="{9591AE72-D2B8-4F02-A134-37F32C659875}"/>
    <cellStyle name="Comma 2 5 3 3 2 2 5 2" xfId="24017" xr:uid="{A5A1E7F2-785A-4A15-A8A5-85203CE1CA35}"/>
    <cellStyle name="Comma 2 5 3 3 2 2 6" xfId="16337" xr:uid="{C4CB52C7-643F-44F3-A45C-0E68046F03E8}"/>
    <cellStyle name="Comma 2 5 3 3 2 3" xfId="1457" xr:uid="{F0E0E986-58F5-487A-BE87-E893E8B70309}"/>
    <cellStyle name="Comma 2 5 3 3 2 3 2" xfId="3377" xr:uid="{D6FF7177-46C7-49BA-8798-32AC78A23331}"/>
    <cellStyle name="Comma 2 5 3 3 2 3 2 2" xfId="7217" xr:uid="{4AC09126-CF2B-4E6C-8AB3-FB960CBB2F54}"/>
    <cellStyle name="Comma 2 5 3 3 2 3 2 2 2" xfId="14897" xr:uid="{3642F7F8-65FB-4C4A-9D1C-2FDD5D0B5588}"/>
    <cellStyle name="Comma 2 5 3 3 2 3 2 2 2 2" xfId="30257" xr:uid="{7633A8E2-07E8-49B5-8531-7979B70A3E0D}"/>
    <cellStyle name="Comma 2 5 3 3 2 3 2 2 3" xfId="22577" xr:uid="{BA944B1D-E1C9-4003-99F3-D7C333BC6CA3}"/>
    <cellStyle name="Comma 2 5 3 3 2 3 2 3" xfId="11057" xr:uid="{F74502AD-2C1C-488C-B065-56C4D493C028}"/>
    <cellStyle name="Comma 2 5 3 3 2 3 2 3 2" xfId="26417" xr:uid="{4189F419-F6A6-4F7C-9082-3DC8E8B8946E}"/>
    <cellStyle name="Comma 2 5 3 3 2 3 2 4" xfId="18737" xr:uid="{7812CF77-0A15-4731-BE08-D959B6E1BB64}"/>
    <cellStyle name="Comma 2 5 3 3 2 3 3" xfId="5297" xr:uid="{560523F1-0756-4740-BD86-01746A1D95B6}"/>
    <cellStyle name="Comma 2 5 3 3 2 3 3 2" xfId="12977" xr:uid="{FDFCBBE0-448A-4337-A4FF-7A12DD1D7C54}"/>
    <cellStyle name="Comma 2 5 3 3 2 3 3 2 2" xfId="28337" xr:uid="{248D2595-14A0-4E36-8DF7-F4956138A8C6}"/>
    <cellStyle name="Comma 2 5 3 3 2 3 3 3" xfId="20657" xr:uid="{3CC4786E-E579-4925-AAC4-3AF23F3C7602}"/>
    <cellStyle name="Comma 2 5 3 3 2 3 4" xfId="9137" xr:uid="{EA017E75-5BCD-41F6-A0BD-71EA6F01F66F}"/>
    <cellStyle name="Comma 2 5 3 3 2 3 4 2" xfId="24497" xr:uid="{A9056B49-E917-4889-A5FB-F3D57D6BAD7B}"/>
    <cellStyle name="Comma 2 5 3 3 2 3 5" xfId="16817" xr:uid="{05EBCF81-6719-4738-8DD5-F61F12830F3D}"/>
    <cellStyle name="Comma 2 5 3 3 2 4" xfId="2417" xr:uid="{63658B31-F4EF-483A-808E-DD0796ADE582}"/>
    <cellStyle name="Comma 2 5 3 3 2 4 2" xfId="6257" xr:uid="{466A701F-BF86-4B16-A566-366C20B3C878}"/>
    <cellStyle name="Comma 2 5 3 3 2 4 2 2" xfId="13937" xr:uid="{992C2EE9-E590-455D-96C0-9F12BA24B9EA}"/>
    <cellStyle name="Comma 2 5 3 3 2 4 2 2 2" xfId="29297" xr:uid="{F667C0D9-845A-422A-9A31-8E5A37BBC325}"/>
    <cellStyle name="Comma 2 5 3 3 2 4 2 3" xfId="21617" xr:uid="{BE757FFB-AE41-406F-9FDE-214C4FFA5FE0}"/>
    <cellStyle name="Comma 2 5 3 3 2 4 3" xfId="10097" xr:uid="{2561F2FE-FA10-4DB7-8BEE-C063E758F962}"/>
    <cellStyle name="Comma 2 5 3 3 2 4 3 2" xfId="25457" xr:uid="{32FF8421-5A9B-4EA5-A0C9-ECF4EC82AB0B}"/>
    <cellStyle name="Comma 2 5 3 3 2 4 4" xfId="17777" xr:uid="{DA36328D-5548-4701-810F-D3CE6F0518BF}"/>
    <cellStyle name="Comma 2 5 3 3 2 5" xfId="4337" xr:uid="{C71FF133-D3B4-4AE9-B125-BBEAD68A96F7}"/>
    <cellStyle name="Comma 2 5 3 3 2 5 2" xfId="12017" xr:uid="{D3CC0D9C-314F-4D49-A671-4C53DC43B2C4}"/>
    <cellStyle name="Comma 2 5 3 3 2 5 2 2" xfId="27377" xr:uid="{A044342B-19C2-42E0-B729-5B3668014F98}"/>
    <cellStyle name="Comma 2 5 3 3 2 5 3" xfId="19697" xr:uid="{A37DB0E0-CCAA-459C-A26F-C57643F74201}"/>
    <cellStyle name="Comma 2 5 3 3 2 6" xfId="8177" xr:uid="{D9B3A9A8-0145-4282-85A7-DA9E382EF82C}"/>
    <cellStyle name="Comma 2 5 3 3 2 6 2" xfId="23537" xr:uid="{EFC1D70E-4DF0-4B5E-A60A-1C2BE3C9DF06}"/>
    <cellStyle name="Comma 2 5 3 3 2 7" xfId="15857" xr:uid="{E0F8905D-8688-4C3C-92D8-F89CB7319984}"/>
    <cellStyle name="Comma 2 5 3 3 3" xfId="737" xr:uid="{9B97A2C4-8DDE-495A-9991-63C2B3F8F1E6}"/>
    <cellStyle name="Comma 2 5 3 3 3 2" xfId="1697" xr:uid="{9A8F171F-5AB9-4EA6-A99C-D462220BC785}"/>
    <cellStyle name="Comma 2 5 3 3 3 2 2" xfId="3617" xr:uid="{A2AFB21A-9256-4590-A0CB-470D3D05FBBE}"/>
    <cellStyle name="Comma 2 5 3 3 3 2 2 2" xfId="7457" xr:uid="{7A2B96E0-B2D2-43DD-B7D3-A0D131FEB0ED}"/>
    <cellStyle name="Comma 2 5 3 3 3 2 2 2 2" xfId="15137" xr:uid="{9F4A96BE-1B8E-41AF-8D8E-632701571626}"/>
    <cellStyle name="Comma 2 5 3 3 3 2 2 2 2 2" xfId="30497" xr:uid="{7C5932A8-8823-48F6-A6BF-EF5616000228}"/>
    <cellStyle name="Comma 2 5 3 3 3 2 2 2 3" xfId="22817" xr:uid="{68A2B216-F412-455C-B14F-245A35E9A804}"/>
    <cellStyle name="Comma 2 5 3 3 3 2 2 3" xfId="11297" xr:uid="{C1442A24-65CD-4AC9-9B00-E6EB5F028338}"/>
    <cellStyle name="Comma 2 5 3 3 3 2 2 3 2" xfId="26657" xr:uid="{E09B0A79-CB59-47DC-9A98-E603D3B56EBB}"/>
    <cellStyle name="Comma 2 5 3 3 3 2 2 4" xfId="18977" xr:uid="{81A42354-1A2A-4BAA-9FD3-F29E1BB43B3D}"/>
    <cellStyle name="Comma 2 5 3 3 3 2 3" xfId="5537" xr:uid="{E2F4041E-B30B-4AD4-9245-B29018EF5753}"/>
    <cellStyle name="Comma 2 5 3 3 3 2 3 2" xfId="13217" xr:uid="{AF12ECBE-AA0A-4089-B146-140F4293CECF}"/>
    <cellStyle name="Comma 2 5 3 3 3 2 3 2 2" xfId="28577" xr:uid="{81EB4D5E-2112-4C69-AF1A-73786EA5E6FA}"/>
    <cellStyle name="Comma 2 5 3 3 3 2 3 3" xfId="20897" xr:uid="{EBC1A98E-D666-4D48-85E7-22D01AED798C}"/>
    <cellStyle name="Comma 2 5 3 3 3 2 4" xfId="9377" xr:uid="{2698AEF1-F737-4B35-AD7C-CF051C415F80}"/>
    <cellStyle name="Comma 2 5 3 3 3 2 4 2" xfId="24737" xr:uid="{1A08757D-2CD9-4148-9C31-0C2630787F43}"/>
    <cellStyle name="Comma 2 5 3 3 3 2 5" xfId="17057" xr:uid="{BA92D957-6576-4241-8B03-5F8691A6B724}"/>
    <cellStyle name="Comma 2 5 3 3 3 3" xfId="2657" xr:uid="{46C5E90F-F779-417A-AD7D-F1E77A27E00B}"/>
    <cellStyle name="Comma 2 5 3 3 3 3 2" xfId="6497" xr:uid="{B8AE9B3D-F0CC-4F93-9F55-47C9A1891E9B}"/>
    <cellStyle name="Comma 2 5 3 3 3 3 2 2" xfId="14177" xr:uid="{052E622C-FDA8-4EE3-A362-40BE2C28D746}"/>
    <cellStyle name="Comma 2 5 3 3 3 3 2 2 2" xfId="29537" xr:uid="{D3DB6E89-935B-4058-A108-EB3B25D0422D}"/>
    <cellStyle name="Comma 2 5 3 3 3 3 2 3" xfId="21857" xr:uid="{46ACDF3A-829E-4416-AFCA-9F064A92699A}"/>
    <cellStyle name="Comma 2 5 3 3 3 3 3" xfId="10337" xr:uid="{D6604609-087A-4091-BE49-DA447A1400AD}"/>
    <cellStyle name="Comma 2 5 3 3 3 3 3 2" xfId="25697" xr:uid="{C04ABA8C-33F1-4C6F-9C32-5D05BDE335DA}"/>
    <cellStyle name="Comma 2 5 3 3 3 3 4" xfId="18017" xr:uid="{0CC12FF5-6041-4554-9879-CBE3A2C79EC4}"/>
    <cellStyle name="Comma 2 5 3 3 3 4" xfId="4577" xr:uid="{DA573C7E-A3A3-4B55-AC04-2C7BF7998478}"/>
    <cellStyle name="Comma 2 5 3 3 3 4 2" xfId="12257" xr:uid="{D96E3FD7-1F14-4570-A91A-8EE016391641}"/>
    <cellStyle name="Comma 2 5 3 3 3 4 2 2" xfId="27617" xr:uid="{17EF26D2-4227-4EE6-AC9B-0A51683E7947}"/>
    <cellStyle name="Comma 2 5 3 3 3 4 3" xfId="19937" xr:uid="{F157B942-5C14-4D83-9497-3FBF27851EE1}"/>
    <cellStyle name="Comma 2 5 3 3 3 5" xfId="8417" xr:uid="{B2C9C08B-984F-44D6-AE38-C7DC44214D53}"/>
    <cellStyle name="Comma 2 5 3 3 3 5 2" xfId="23777" xr:uid="{74AB58A3-2B57-4710-AF05-C3AB2EA2B11E}"/>
    <cellStyle name="Comma 2 5 3 3 3 6" xfId="16097" xr:uid="{28E69103-50FA-4CCD-B075-36FB6BD0FD71}"/>
    <cellStyle name="Comma 2 5 3 3 4" xfId="1217" xr:uid="{32EBED82-836F-4B08-9055-CDC336546C87}"/>
    <cellStyle name="Comma 2 5 3 3 4 2" xfId="3137" xr:uid="{530892A2-BD19-46A3-991F-B1C94738FDAB}"/>
    <cellStyle name="Comma 2 5 3 3 4 2 2" xfId="6977" xr:uid="{F8CD90C8-216C-4C51-BED5-84A46C2388FD}"/>
    <cellStyle name="Comma 2 5 3 3 4 2 2 2" xfId="14657" xr:uid="{B67CD1B2-46F2-4C3F-A4AB-96FA661F2E36}"/>
    <cellStyle name="Comma 2 5 3 3 4 2 2 2 2" xfId="30017" xr:uid="{C11040B5-338A-4774-B895-9AB19AAB5B3C}"/>
    <cellStyle name="Comma 2 5 3 3 4 2 2 3" xfId="22337" xr:uid="{90698457-0743-43EB-8DBF-DB2F95D07B60}"/>
    <cellStyle name="Comma 2 5 3 3 4 2 3" xfId="10817" xr:uid="{C77829A6-D3A6-4308-9253-516C87B276A3}"/>
    <cellStyle name="Comma 2 5 3 3 4 2 3 2" xfId="26177" xr:uid="{8C3B67C8-0FAE-4F92-8EA9-E729F512F624}"/>
    <cellStyle name="Comma 2 5 3 3 4 2 4" xfId="18497" xr:uid="{46731D97-B04E-43A6-AB02-B0B7D2B92C07}"/>
    <cellStyle name="Comma 2 5 3 3 4 3" xfId="5057" xr:uid="{C3BA632F-2978-4E40-A9C9-02569F665F85}"/>
    <cellStyle name="Comma 2 5 3 3 4 3 2" xfId="12737" xr:uid="{6D9575DA-0005-42F7-AC4A-12332D608E8E}"/>
    <cellStyle name="Comma 2 5 3 3 4 3 2 2" xfId="28097" xr:uid="{CB086075-6C44-435D-840D-390DCBBB0C3A}"/>
    <cellStyle name="Comma 2 5 3 3 4 3 3" xfId="20417" xr:uid="{556180B3-84E7-4DFE-91B6-B6E593B38276}"/>
    <cellStyle name="Comma 2 5 3 3 4 4" xfId="8897" xr:uid="{A8D27740-E733-4509-9C59-D299A74A7D88}"/>
    <cellStyle name="Comma 2 5 3 3 4 4 2" xfId="24257" xr:uid="{7DB49F71-FF50-4BD9-8AA6-A959F91B9B42}"/>
    <cellStyle name="Comma 2 5 3 3 4 5" xfId="16577" xr:uid="{FEC01EB9-D2BD-4956-9ED8-B1DD979CF9E8}"/>
    <cellStyle name="Comma 2 5 3 3 5" xfId="2177" xr:uid="{2EBD4136-D1D4-4C94-94FD-11B6355D9FB9}"/>
    <cellStyle name="Comma 2 5 3 3 5 2" xfId="6017" xr:uid="{60E49E97-D792-4C4A-9C1B-FFE43CA9D1B6}"/>
    <cellStyle name="Comma 2 5 3 3 5 2 2" xfId="13697" xr:uid="{02F62ECD-E66D-46BC-97E9-D5913C8516E9}"/>
    <cellStyle name="Comma 2 5 3 3 5 2 2 2" xfId="29057" xr:uid="{93AE9715-6686-4273-8011-3E528A129DCF}"/>
    <cellStyle name="Comma 2 5 3 3 5 2 3" xfId="21377" xr:uid="{9FAEE020-094D-4529-9148-64061AEB4401}"/>
    <cellStyle name="Comma 2 5 3 3 5 3" xfId="9857" xr:uid="{88D74672-1EB9-4659-9AFA-0641C3E56098}"/>
    <cellStyle name="Comma 2 5 3 3 5 3 2" xfId="25217" xr:uid="{F54F6AE1-3405-4B05-AC86-AA35D08158AF}"/>
    <cellStyle name="Comma 2 5 3 3 5 4" xfId="17537" xr:uid="{483704FC-7D45-4A83-9ED7-8384908D4DD5}"/>
    <cellStyle name="Comma 2 5 3 3 6" xfId="4097" xr:uid="{F09EAA04-9114-4905-A886-7310E4404307}"/>
    <cellStyle name="Comma 2 5 3 3 6 2" xfId="11777" xr:uid="{BC564136-068A-4F65-B8CD-59E96291F9E4}"/>
    <cellStyle name="Comma 2 5 3 3 6 2 2" xfId="27137" xr:uid="{87581A2A-23B3-4045-964A-54072C27C1BD}"/>
    <cellStyle name="Comma 2 5 3 3 6 3" xfId="19457" xr:uid="{75F0F46B-4C9A-4F3D-B571-E8B338F02AAB}"/>
    <cellStyle name="Comma 2 5 3 3 7" xfId="7937" xr:uid="{BC9B4F6E-2487-4E76-BA66-2F0E39E05173}"/>
    <cellStyle name="Comma 2 5 3 3 7 2" xfId="23297" xr:uid="{F0D26C0F-5022-499A-8453-8BBF5EDA9372}"/>
    <cellStyle name="Comma 2 5 3 3 8" xfId="15617" xr:uid="{7FCB4508-5E1C-40B6-9F7A-33045BED1CBA}"/>
    <cellStyle name="Comma 2 5 3 4" xfId="377" xr:uid="{7F8B618A-D3D1-4167-803C-612773EB6409}"/>
    <cellStyle name="Comma 2 5 3 4 2" xfId="857" xr:uid="{D471C2DD-ECEA-4CFB-B4BC-6B5FCF68C66E}"/>
    <cellStyle name="Comma 2 5 3 4 2 2" xfId="1817" xr:uid="{C92A014A-96DF-4069-885E-7046856E4B3D}"/>
    <cellStyle name="Comma 2 5 3 4 2 2 2" xfId="3737" xr:uid="{1A8742A2-445B-4262-8780-0AC3E2F333AC}"/>
    <cellStyle name="Comma 2 5 3 4 2 2 2 2" xfId="7577" xr:uid="{F9A77DA9-00FC-4FA4-8A15-A5B73B0D046E}"/>
    <cellStyle name="Comma 2 5 3 4 2 2 2 2 2" xfId="15257" xr:uid="{7C447F4A-D42A-4DE4-875D-DD479EF65BFB}"/>
    <cellStyle name="Comma 2 5 3 4 2 2 2 2 2 2" xfId="30617" xr:uid="{34C7D5F0-69C3-4C15-A956-48FC9258E347}"/>
    <cellStyle name="Comma 2 5 3 4 2 2 2 2 3" xfId="22937" xr:uid="{CDB6B2C3-3B7A-4A3A-9396-1ACA9A5039EE}"/>
    <cellStyle name="Comma 2 5 3 4 2 2 2 3" xfId="11417" xr:uid="{EADE6627-3C5C-44F4-91E2-DDFD91738167}"/>
    <cellStyle name="Comma 2 5 3 4 2 2 2 3 2" xfId="26777" xr:uid="{DA5370E0-1962-4729-8E98-477819071C29}"/>
    <cellStyle name="Comma 2 5 3 4 2 2 2 4" xfId="19097" xr:uid="{E75FF869-581B-4A37-B912-04C314705D61}"/>
    <cellStyle name="Comma 2 5 3 4 2 2 3" xfId="5657" xr:uid="{5F3CB23E-3BD2-417A-8AE0-1C4A2B8B44DD}"/>
    <cellStyle name="Comma 2 5 3 4 2 2 3 2" xfId="13337" xr:uid="{150D1FD9-7846-4A90-B561-665F7E597D33}"/>
    <cellStyle name="Comma 2 5 3 4 2 2 3 2 2" xfId="28697" xr:uid="{95EEBC66-43EA-49DE-BD4C-07D43B3521A0}"/>
    <cellStyle name="Comma 2 5 3 4 2 2 3 3" xfId="21017" xr:uid="{0F4EA775-D1E9-4FE3-A3CF-D77F9E42F988}"/>
    <cellStyle name="Comma 2 5 3 4 2 2 4" xfId="9497" xr:uid="{329CF0DB-5395-4254-8134-2FC058E442D0}"/>
    <cellStyle name="Comma 2 5 3 4 2 2 4 2" xfId="24857" xr:uid="{BC62EC7D-F238-4058-9CC4-D58D0ACED3F2}"/>
    <cellStyle name="Comma 2 5 3 4 2 2 5" xfId="17177" xr:uid="{712D0BE1-DEC1-450A-B4BD-07EDC364C47A}"/>
    <cellStyle name="Comma 2 5 3 4 2 3" xfId="2777" xr:uid="{3E17D509-3FA7-458F-A720-F77651B5DDAF}"/>
    <cellStyle name="Comma 2 5 3 4 2 3 2" xfId="6617" xr:uid="{455B1439-6C6E-4F33-B5F4-322C287CD91F}"/>
    <cellStyle name="Comma 2 5 3 4 2 3 2 2" xfId="14297" xr:uid="{9360107A-B53C-495B-9A83-13F74CEB33CF}"/>
    <cellStyle name="Comma 2 5 3 4 2 3 2 2 2" xfId="29657" xr:uid="{EFBD0280-5846-4B32-8766-B7DCA748F6CE}"/>
    <cellStyle name="Comma 2 5 3 4 2 3 2 3" xfId="21977" xr:uid="{46C0834B-D845-4E16-99B3-A1B381608ED5}"/>
    <cellStyle name="Comma 2 5 3 4 2 3 3" xfId="10457" xr:uid="{3DA1238E-F8A3-41A7-B178-14DF1DF50285}"/>
    <cellStyle name="Comma 2 5 3 4 2 3 3 2" xfId="25817" xr:uid="{8312B1B8-E24C-4216-A144-55C048D06FB8}"/>
    <cellStyle name="Comma 2 5 3 4 2 3 4" xfId="18137" xr:uid="{C525D8A0-6DE4-46EF-A3C7-0B0206FC7160}"/>
    <cellStyle name="Comma 2 5 3 4 2 4" xfId="4697" xr:uid="{E204F492-3ED7-4639-B117-EE6FA80620AC}"/>
    <cellStyle name="Comma 2 5 3 4 2 4 2" xfId="12377" xr:uid="{FF9A20A2-0594-4A8B-9529-470451C88153}"/>
    <cellStyle name="Comma 2 5 3 4 2 4 2 2" xfId="27737" xr:uid="{274557F8-0816-4712-9DFF-BFD4F41EDD23}"/>
    <cellStyle name="Comma 2 5 3 4 2 4 3" xfId="20057" xr:uid="{7D055440-9571-495A-B0F2-0FC2092CBF59}"/>
    <cellStyle name="Comma 2 5 3 4 2 5" xfId="8537" xr:uid="{1C9E41A1-C027-45D0-80F7-CD5A45BD9276}"/>
    <cellStyle name="Comma 2 5 3 4 2 5 2" xfId="23897" xr:uid="{94537AAA-E219-4BE1-94F0-6C3256A3A9D9}"/>
    <cellStyle name="Comma 2 5 3 4 2 6" xfId="16217" xr:uid="{22046F0B-2DA5-4666-B161-A035D7212AF9}"/>
    <cellStyle name="Comma 2 5 3 4 3" xfId="1337" xr:uid="{6A26D822-4AEE-4E48-BA81-5A137CA575D7}"/>
    <cellStyle name="Comma 2 5 3 4 3 2" xfId="3257" xr:uid="{318B2ECD-286C-4EAA-AB70-5FCAEF76A6AC}"/>
    <cellStyle name="Comma 2 5 3 4 3 2 2" xfId="7097" xr:uid="{2A75857B-0E14-431C-B45C-71A10FF6CE86}"/>
    <cellStyle name="Comma 2 5 3 4 3 2 2 2" xfId="14777" xr:uid="{061CA066-A8E9-488F-92B1-7B78549CCB22}"/>
    <cellStyle name="Comma 2 5 3 4 3 2 2 2 2" xfId="30137" xr:uid="{8CA1F761-416A-43E7-B221-B1A927954E7D}"/>
    <cellStyle name="Comma 2 5 3 4 3 2 2 3" xfId="22457" xr:uid="{8284A8FF-1A3E-4375-B948-5F3518D2D511}"/>
    <cellStyle name="Comma 2 5 3 4 3 2 3" xfId="10937" xr:uid="{54113CFE-61DC-4207-9EBF-892945210C75}"/>
    <cellStyle name="Comma 2 5 3 4 3 2 3 2" xfId="26297" xr:uid="{E4824470-533F-4EF6-9B49-4C5A57C95A35}"/>
    <cellStyle name="Comma 2 5 3 4 3 2 4" xfId="18617" xr:uid="{79958268-A1B8-455B-A997-3C54BEC51401}"/>
    <cellStyle name="Comma 2 5 3 4 3 3" xfId="5177" xr:uid="{07513103-CD4E-4DDE-B816-75BCE2C8E5A7}"/>
    <cellStyle name="Comma 2 5 3 4 3 3 2" xfId="12857" xr:uid="{B278FA3F-518D-4569-B8D3-74AED91B385A}"/>
    <cellStyle name="Comma 2 5 3 4 3 3 2 2" xfId="28217" xr:uid="{A644D409-7484-4441-8B4D-B1067D649FF3}"/>
    <cellStyle name="Comma 2 5 3 4 3 3 3" xfId="20537" xr:uid="{014D8B8D-DF7B-43ED-8B8E-87328E6CC78E}"/>
    <cellStyle name="Comma 2 5 3 4 3 4" xfId="9017" xr:uid="{A94769E3-0A83-43CF-A43F-E8CF6DFF2C84}"/>
    <cellStyle name="Comma 2 5 3 4 3 4 2" xfId="24377" xr:uid="{69AFD246-9409-4B09-B85D-28161027A9C2}"/>
    <cellStyle name="Comma 2 5 3 4 3 5" xfId="16697" xr:uid="{95971129-91BE-4298-88F9-6192948C3317}"/>
    <cellStyle name="Comma 2 5 3 4 4" xfId="2297" xr:uid="{6F97BE47-047A-4726-BD51-7B92CF44EE85}"/>
    <cellStyle name="Comma 2 5 3 4 4 2" xfId="6137" xr:uid="{8ABD640C-6C19-4520-92D1-A49F02BAC376}"/>
    <cellStyle name="Comma 2 5 3 4 4 2 2" xfId="13817" xr:uid="{E54BDF85-87EB-439F-9224-8BA1E5554D28}"/>
    <cellStyle name="Comma 2 5 3 4 4 2 2 2" xfId="29177" xr:uid="{71C679DC-BC80-4AA5-BE2F-017156C7EABF}"/>
    <cellStyle name="Comma 2 5 3 4 4 2 3" xfId="21497" xr:uid="{E1786258-80E3-4D0E-8BDB-02F963A37B07}"/>
    <cellStyle name="Comma 2 5 3 4 4 3" xfId="9977" xr:uid="{28E49523-CD1E-487B-A0A1-0DA462DAF400}"/>
    <cellStyle name="Comma 2 5 3 4 4 3 2" xfId="25337" xr:uid="{0BD94216-36BB-47B9-ADAC-FF82CA99626D}"/>
    <cellStyle name="Comma 2 5 3 4 4 4" xfId="17657" xr:uid="{B86911FC-CD8B-4065-B692-33DAD807BA44}"/>
    <cellStyle name="Comma 2 5 3 4 5" xfId="4217" xr:uid="{89EB82FA-973F-497C-AF81-65080411190F}"/>
    <cellStyle name="Comma 2 5 3 4 5 2" xfId="11897" xr:uid="{CB086636-3DAB-47F7-BA75-31AADE43F509}"/>
    <cellStyle name="Comma 2 5 3 4 5 2 2" xfId="27257" xr:uid="{8C7C80FC-319C-44A0-BBA6-DEDBC3A529A1}"/>
    <cellStyle name="Comma 2 5 3 4 5 3" xfId="19577" xr:uid="{AF4F4857-965E-424F-9234-984137F0E868}"/>
    <cellStyle name="Comma 2 5 3 4 6" xfId="8057" xr:uid="{35F85806-75AE-41C8-8D9C-308CE3017FBA}"/>
    <cellStyle name="Comma 2 5 3 4 6 2" xfId="23417" xr:uid="{08F1EE35-E2E2-49E9-924F-707249E4D5A5}"/>
    <cellStyle name="Comma 2 5 3 4 7" xfId="15737" xr:uid="{7CDD1E6A-DBC5-406B-8D4A-DE3A36822DC2}"/>
    <cellStyle name="Comma 2 5 3 5" xfId="617" xr:uid="{F9E5C2D2-C4D5-45C3-BF59-B6A7A16ADEEA}"/>
    <cellStyle name="Comma 2 5 3 5 2" xfId="1577" xr:uid="{44737534-79C2-4B37-B7AE-91E2A9BFE3B4}"/>
    <cellStyle name="Comma 2 5 3 5 2 2" xfId="3497" xr:uid="{63FE44E1-7D4C-43C4-B818-73BDF7A94331}"/>
    <cellStyle name="Comma 2 5 3 5 2 2 2" xfId="7337" xr:uid="{594EDBEF-A566-4225-A079-6C0616724A35}"/>
    <cellStyle name="Comma 2 5 3 5 2 2 2 2" xfId="15017" xr:uid="{60AD788A-2EA8-42D9-BE5E-1182FD7403D0}"/>
    <cellStyle name="Comma 2 5 3 5 2 2 2 2 2" xfId="30377" xr:uid="{1E170CBF-E166-40C0-998C-684D83F285DB}"/>
    <cellStyle name="Comma 2 5 3 5 2 2 2 3" xfId="22697" xr:uid="{0DBD9B47-0699-4653-8037-EFC209A7DE8E}"/>
    <cellStyle name="Comma 2 5 3 5 2 2 3" xfId="11177" xr:uid="{4ACA4DD2-AC02-4B90-907D-D7A38E68D6C0}"/>
    <cellStyle name="Comma 2 5 3 5 2 2 3 2" xfId="26537" xr:uid="{09030032-4183-4A51-9AF0-354F1FB78337}"/>
    <cellStyle name="Comma 2 5 3 5 2 2 4" xfId="18857" xr:uid="{2FCA5B20-C569-4C3C-9B29-7785B649F210}"/>
    <cellStyle name="Comma 2 5 3 5 2 3" xfId="5417" xr:uid="{8C30A226-BDCD-4BE5-BC56-593AB061FEA7}"/>
    <cellStyle name="Comma 2 5 3 5 2 3 2" xfId="13097" xr:uid="{43F5BAE2-1387-49AF-A8EA-99807A6426DE}"/>
    <cellStyle name="Comma 2 5 3 5 2 3 2 2" xfId="28457" xr:uid="{C85AE7E8-06C0-4743-8D37-02119719D49B}"/>
    <cellStyle name="Comma 2 5 3 5 2 3 3" xfId="20777" xr:uid="{B3FA7A32-8B59-4D62-A726-E42E35379A6C}"/>
    <cellStyle name="Comma 2 5 3 5 2 4" xfId="9257" xr:uid="{69A15733-2818-41AD-A30A-1EE809D8DB0E}"/>
    <cellStyle name="Comma 2 5 3 5 2 4 2" xfId="24617" xr:uid="{82A22086-E0E3-4CDD-863B-D50BE60DA231}"/>
    <cellStyle name="Comma 2 5 3 5 2 5" xfId="16937" xr:uid="{53B5A3B2-94CA-4A64-8BBB-19A3EA37618C}"/>
    <cellStyle name="Comma 2 5 3 5 3" xfId="2537" xr:uid="{85A22C32-8F24-48B3-BDA5-0AD2613C0F02}"/>
    <cellStyle name="Comma 2 5 3 5 3 2" xfId="6377" xr:uid="{B17FA350-745B-4F31-87CC-ECD563CD9282}"/>
    <cellStyle name="Comma 2 5 3 5 3 2 2" xfId="14057" xr:uid="{07C72343-65E0-42A1-AA0F-3D59C9A24D27}"/>
    <cellStyle name="Comma 2 5 3 5 3 2 2 2" xfId="29417" xr:uid="{A2ED7B03-C4BB-4ECD-A608-C9C9A5635881}"/>
    <cellStyle name="Comma 2 5 3 5 3 2 3" xfId="21737" xr:uid="{CDE07E83-A6BE-4801-87D9-ACB3220DBCF1}"/>
    <cellStyle name="Comma 2 5 3 5 3 3" xfId="10217" xr:uid="{560D2BFA-FBD6-4E69-8D0E-733D7D516DA9}"/>
    <cellStyle name="Comma 2 5 3 5 3 3 2" xfId="25577" xr:uid="{A68C4D09-F73F-40C6-B38D-4104BBC19F5D}"/>
    <cellStyle name="Comma 2 5 3 5 3 4" xfId="17897" xr:uid="{0878E7E4-C592-4995-A09B-3FA3D30F5A57}"/>
    <cellStyle name="Comma 2 5 3 5 4" xfId="4457" xr:uid="{9E58EB4B-DFA9-40D9-A57D-6E1BF6B43776}"/>
    <cellStyle name="Comma 2 5 3 5 4 2" xfId="12137" xr:uid="{741EB733-CC4E-44AC-9726-7543AA511CEA}"/>
    <cellStyle name="Comma 2 5 3 5 4 2 2" xfId="27497" xr:uid="{B04447C5-EF04-4598-AE44-2ADFAF5FD600}"/>
    <cellStyle name="Comma 2 5 3 5 4 3" xfId="19817" xr:uid="{85B2B785-15FE-46F1-906A-773AD8CF4A23}"/>
    <cellStyle name="Comma 2 5 3 5 5" xfId="8297" xr:uid="{E3C10ADF-2D11-409F-8FC7-B7A788FC7E05}"/>
    <cellStyle name="Comma 2 5 3 5 5 2" xfId="23657" xr:uid="{41FC7042-5198-4491-92AF-8393F230E6CD}"/>
    <cellStyle name="Comma 2 5 3 5 6" xfId="15977" xr:uid="{B160CB46-31E7-45EE-AE07-D15ABAEE7505}"/>
    <cellStyle name="Comma 2 5 3 6" xfId="1097" xr:uid="{537E8B4C-3063-4F4A-8608-EE0253F3A0F6}"/>
    <cellStyle name="Comma 2 5 3 6 2" xfId="3017" xr:uid="{79689815-70E7-419B-A624-A051089F290B}"/>
    <cellStyle name="Comma 2 5 3 6 2 2" xfId="6857" xr:uid="{5602F4DF-C3AC-452E-BF31-104B4BCC97C3}"/>
    <cellStyle name="Comma 2 5 3 6 2 2 2" xfId="14537" xr:uid="{CEBFE024-3397-4A85-BAC3-558C60A599AD}"/>
    <cellStyle name="Comma 2 5 3 6 2 2 2 2" xfId="29897" xr:uid="{84E74509-4AB7-49BD-A1EA-24A16E2C79E0}"/>
    <cellStyle name="Comma 2 5 3 6 2 2 3" xfId="22217" xr:uid="{B10D5DFF-7151-4770-95D1-ED41BEB82ADC}"/>
    <cellStyle name="Comma 2 5 3 6 2 3" xfId="10697" xr:uid="{50EA6F36-6B3F-4060-AD17-C25F14B64ABD}"/>
    <cellStyle name="Comma 2 5 3 6 2 3 2" xfId="26057" xr:uid="{AFA6E040-51EF-4E64-B7B4-F23AA5E54B49}"/>
    <cellStyle name="Comma 2 5 3 6 2 4" xfId="18377" xr:uid="{6ADA58DA-E853-4978-9DBB-CB84413C811B}"/>
    <cellStyle name="Comma 2 5 3 6 3" xfId="4937" xr:uid="{7E460205-23F1-4F63-A940-2FD67A232D77}"/>
    <cellStyle name="Comma 2 5 3 6 3 2" xfId="12617" xr:uid="{804A791C-6BE8-4055-A3FF-F7CA1399B34C}"/>
    <cellStyle name="Comma 2 5 3 6 3 2 2" xfId="27977" xr:uid="{7C9D4379-F2C1-4A2E-9AAB-46171DAE0062}"/>
    <cellStyle name="Comma 2 5 3 6 3 3" xfId="20297" xr:uid="{8B9A5F10-B2F9-49D4-8D6C-1BE214A940CB}"/>
    <cellStyle name="Comma 2 5 3 6 4" xfId="8777" xr:uid="{FB89B550-A99D-4BFE-BD9A-3F2B3AB5AE5E}"/>
    <cellStyle name="Comma 2 5 3 6 4 2" xfId="24137" xr:uid="{364F39B7-F61F-4C40-9A11-8D77FDBEE29E}"/>
    <cellStyle name="Comma 2 5 3 6 5" xfId="16457" xr:uid="{9E5B9E28-DB41-42F2-A902-C1326D79C88A}"/>
    <cellStyle name="Comma 2 5 3 7" xfId="2057" xr:uid="{7BC0666B-C81B-4F1F-B031-6B0259459C61}"/>
    <cellStyle name="Comma 2 5 3 7 2" xfId="5897" xr:uid="{9514DAE9-13C4-4969-84BB-71873EB7DA28}"/>
    <cellStyle name="Comma 2 5 3 7 2 2" xfId="13577" xr:uid="{EE21B489-EEA1-4552-B1EF-50DF03D85474}"/>
    <cellStyle name="Comma 2 5 3 7 2 2 2" xfId="28937" xr:uid="{D0FCBA41-A901-4C27-A486-DF80118D5B69}"/>
    <cellStyle name="Comma 2 5 3 7 2 3" xfId="21257" xr:uid="{28E1C419-CD82-4F85-AF77-B27BFA5AB7DD}"/>
    <cellStyle name="Comma 2 5 3 7 3" xfId="9737" xr:uid="{0298EA2D-4D80-40DF-97B7-C99FE10CA11F}"/>
    <cellStyle name="Comma 2 5 3 7 3 2" xfId="25097" xr:uid="{01320D7C-808B-4990-B9A5-1B5AE0EE043C}"/>
    <cellStyle name="Comma 2 5 3 7 4" xfId="17417" xr:uid="{D73197CA-1FDC-4C2E-902C-304CB1377875}"/>
    <cellStyle name="Comma 2 5 3 8" xfId="3977" xr:uid="{132E1D4A-DAE1-43F7-AC8C-49855DA6DC20}"/>
    <cellStyle name="Comma 2 5 3 8 2" xfId="11657" xr:uid="{A151A399-73CF-4E16-B1A4-F40DCE170937}"/>
    <cellStyle name="Comma 2 5 3 8 2 2" xfId="27017" xr:uid="{7EE0AFE0-53F5-4F8A-B0BC-1A983983C061}"/>
    <cellStyle name="Comma 2 5 3 8 3" xfId="19337" xr:uid="{B778373E-A610-44E1-B800-BA219E3D77BC}"/>
    <cellStyle name="Comma 2 5 3 9" xfId="7817" xr:uid="{FEFFD6F1-AE82-4049-AF76-79B787C1A0AA}"/>
    <cellStyle name="Comma 2 5 3 9 2" xfId="23177" xr:uid="{ACC78178-8B6F-4E1C-AEB6-78C9D88D249D}"/>
    <cellStyle name="Comma 2 5 4" xfId="167" xr:uid="{0DB2D4A4-2025-4ED0-9FE6-6D09955F559D}"/>
    <cellStyle name="Comma 2 5 4 2" xfId="287" xr:uid="{DEA4F023-ADBE-49FD-96AF-8DFE8CC78376}"/>
    <cellStyle name="Comma 2 5 4 2 2" xfId="527" xr:uid="{F6E0B2DC-D7A3-42A6-97F8-7A6E7649B8AE}"/>
    <cellStyle name="Comma 2 5 4 2 2 2" xfId="1007" xr:uid="{E0F1222D-296F-459F-81EA-12CB77A14800}"/>
    <cellStyle name="Comma 2 5 4 2 2 2 2" xfId="1967" xr:uid="{86AA282F-560F-4D2D-98B7-4D7FE4C85266}"/>
    <cellStyle name="Comma 2 5 4 2 2 2 2 2" xfId="3887" xr:uid="{AB8B3FEF-EB5F-4C7C-99E0-6873B278F5D9}"/>
    <cellStyle name="Comma 2 5 4 2 2 2 2 2 2" xfId="7727" xr:uid="{EAD6A1EE-A320-4C90-917A-D1356CC4998B}"/>
    <cellStyle name="Comma 2 5 4 2 2 2 2 2 2 2" xfId="15407" xr:uid="{18A71B9D-0CFB-4369-82CB-33A9CC376B9A}"/>
    <cellStyle name="Comma 2 5 4 2 2 2 2 2 2 2 2" xfId="30767" xr:uid="{CE47ACCC-6B92-457B-8445-4EAEFE0D4AE2}"/>
    <cellStyle name="Comma 2 5 4 2 2 2 2 2 2 3" xfId="23087" xr:uid="{96A67795-A841-4D76-BE4C-7DE44089192E}"/>
    <cellStyle name="Comma 2 5 4 2 2 2 2 2 3" xfId="11567" xr:uid="{AA267466-F4FB-47ED-9B12-E2B31C7B64A8}"/>
    <cellStyle name="Comma 2 5 4 2 2 2 2 2 3 2" xfId="26927" xr:uid="{72DB7B7A-3485-42BA-A722-8CEE7AADF1E4}"/>
    <cellStyle name="Comma 2 5 4 2 2 2 2 2 4" xfId="19247" xr:uid="{42A97328-378C-42E4-9593-EA9B2C712B6C}"/>
    <cellStyle name="Comma 2 5 4 2 2 2 2 3" xfId="5807" xr:uid="{FB6EC410-39C5-430D-9773-93F1D5EB2E1E}"/>
    <cellStyle name="Comma 2 5 4 2 2 2 2 3 2" xfId="13487" xr:uid="{4BB7E3CB-C523-4398-87BB-3801B17A37C5}"/>
    <cellStyle name="Comma 2 5 4 2 2 2 2 3 2 2" xfId="28847" xr:uid="{6245BE59-037B-4312-97A8-07D60F62D3E3}"/>
    <cellStyle name="Comma 2 5 4 2 2 2 2 3 3" xfId="21167" xr:uid="{B54147EB-22BF-43E8-ABD8-0011219E262A}"/>
    <cellStyle name="Comma 2 5 4 2 2 2 2 4" xfId="9647" xr:uid="{A93481FE-75FE-47DE-A47D-94BC2E51BBC0}"/>
    <cellStyle name="Comma 2 5 4 2 2 2 2 4 2" xfId="25007" xr:uid="{FB0B2B0A-FE83-4BFD-B386-B6BC887B9636}"/>
    <cellStyle name="Comma 2 5 4 2 2 2 2 5" xfId="17327" xr:uid="{66FAEDF7-AFEE-4D0D-A851-C79676E1F98C}"/>
    <cellStyle name="Comma 2 5 4 2 2 2 3" xfId="2927" xr:uid="{4C49E7EA-E36F-4012-A619-8AB8EC19FC55}"/>
    <cellStyle name="Comma 2 5 4 2 2 2 3 2" xfId="6767" xr:uid="{02554F53-1CB9-454C-A2FF-0957DBE4F62F}"/>
    <cellStyle name="Comma 2 5 4 2 2 2 3 2 2" xfId="14447" xr:uid="{A377B035-FDFF-44A3-969B-8D097AA868D8}"/>
    <cellStyle name="Comma 2 5 4 2 2 2 3 2 2 2" xfId="29807" xr:uid="{8A39A49D-D59F-4687-AC2A-AD009F8E2500}"/>
    <cellStyle name="Comma 2 5 4 2 2 2 3 2 3" xfId="22127" xr:uid="{D49A509E-5BC2-4F98-93AA-298A469E0726}"/>
    <cellStyle name="Comma 2 5 4 2 2 2 3 3" xfId="10607" xr:uid="{4DEE8568-A99B-4E14-BBA6-1DEAAF9C3842}"/>
    <cellStyle name="Comma 2 5 4 2 2 2 3 3 2" xfId="25967" xr:uid="{47FBA8C8-866D-4F7A-B6BC-F7F2897BEE5E}"/>
    <cellStyle name="Comma 2 5 4 2 2 2 3 4" xfId="18287" xr:uid="{88F1555F-57F3-4150-B423-63E01AE6E5B2}"/>
    <cellStyle name="Comma 2 5 4 2 2 2 4" xfId="4847" xr:uid="{B5593EF4-F6BF-4A00-A9B3-7F06D1AC094B}"/>
    <cellStyle name="Comma 2 5 4 2 2 2 4 2" xfId="12527" xr:uid="{6E2F2C14-23A2-4B79-892F-E9297FC16B49}"/>
    <cellStyle name="Comma 2 5 4 2 2 2 4 2 2" xfId="27887" xr:uid="{1301541E-A9B7-4E4A-BBFB-9E574C4B01F7}"/>
    <cellStyle name="Comma 2 5 4 2 2 2 4 3" xfId="20207" xr:uid="{72CF01F3-FDB9-41A1-BD60-430E17BBB278}"/>
    <cellStyle name="Comma 2 5 4 2 2 2 5" xfId="8687" xr:uid="{C747BC4F-B4C8-4827-984E-C38F8338DC78}"/>
    <cellStyle name="Comma 2 5 4 2 2 2 5 2" xfId="24047" xr:uid="{ABC31542-2472-49C8-A9C4-12D74196301C}"/>
    <cellStyle name="Comma 2 5 4 2 2 2 6" xfId="16367" xr:uid="{624E5F54-3833-4AE8-8727-52C96BFE07DC}"/>
    <cellStyle name="Comma 2 5 4 2 2 3" xfId="1487" xr:uid="{2ADA9D33-571B-4D22-9190-787A4C01AA8F}"/>
    <cellStyle name="Comma 2 5 4 2 2 3 2" xfId="3407" xr:uid="{43945111-A719-4335-B186-61CDD5D8F9C2}"/>
    <cellStyle name="Comma 2 5 4 2 2 3 2 2" xfId="7247" xr:uid="{55783692-7621-4E20-938F-4274A67A30BF}"/>
    <cellStyle name="Comma 2 5 4 2 2 3 2 2 2" xfId="14927" xr:uid="{86F6011A-66C2-4DC4-B94B-DF568D9880C2}"/>
    <cellStyle name="Comma 2 5 4 2 2 3 2 2 2 2" xfId="30287" xr:uid="{216E24F3-1395-4B31-B9B7-D5E86FBF4EC1}"/>
    <cellStyle name="Comma 2 5 4 2 2 3 2 2 3" xfId="22607" xr:uid="{7A661026-25BD-49DF-8DA0-740DEBE15A12}"/>
    <cellStyle name="Comma 2 5 4 2 2 3 2 3" xfId="11087" xr:uid="{FDF5621F-1B37-4365-AE7C-C2950C645DC7}"/>
    <cellStyle name="Comma 2 5 4 2 2 3 2 3 2" xfId="26447" xr:uid="{8F30A5F5-B2DD-48E1-BE12-5C4DC30BC5F2}"/>
    <cellStyle name="Comma 2 5 4 2 2 3 2 4" xfId="18767" xr:uid="{02A68660-0444-4462-875A-5476E5410BF3}"/>
    <cellStyle name="Comma 2 5 4 2 2 3 3" xfId="5327" xr:uid="{1658E5C3-533B-413C-983C-D01CE2A9C713}"/>
    <cellStyle name="Comma 2 5 4 2 2 3 3 2" xfId="13007" xr:uid="{7717B428-677C-4445-A5FC-870F416ED3E8}"/>
    <cellStyle name="Comma 2 5 4 2 2 3 3 2 2" xfId="28367" xr:uid="{3B9FE75B-491B-4F19-B6D6-6ACD38A3968B}"/>
    <cellStyle name="Comma 2 5 4 2 2 3 3 3" xfId="20687" xr:uid="{6A779C12-5B40-4005-8B40-A593C42C0FC0}"/>
    <cellStyle name="Comma 2 5 4 2 2 3 4" xfId="9167" xr:uid="{28F31F59-A1E8-4B64-A8F3-D94E92DE8C10}"/>
    <cellStyle name="Comma 2 5 4 2 2 3 4 2" xfId="24527" xr:uid="{B183E34A-9A5F-4C4A-B111-0E16BDF1252A}"/>
    <cellStyle name="Comma 2 5 4 2 2 3 5" xfId="16847" xr:uid="{C03C8E55-5AB7-4333-AC23-63BEF93E9FE4}"/>
    <cellStyle name="Comma 2 5 4 2 2 4" xfId="2447" xr:uid="{D767B2AA-2A8E-439D-A4B0-04FD627AAD3F}"/>
    <cellStyle name="Comma 2 5 4 2 2 4 2" xfId="6287" xr:uid="{00B9CAB2-2350-4365-B398-26BF53D0ADA6}"/>
    <cellStyle name="Comma 2 5 4 2 2 4 2 2" xfId="13967" xr:uid="{9E2D2CC8-CDD2-4721-9C0A-9CA8EAFDD01D}"/>
    <cellStyle name="Comma 2 5 4 2 2 4 2 2 2" xfId="29327" xr:uid="{3C23F434-5D92-4F03-958F-722270F4A902}"/>
    <cellStyle name="Comma 2 5 4 2 2 4 2 3" xfId="21647" xr:uid="{848097CC-8FEB-40B3-B556-0EA882661D3E}"/>
    <cellStyle name="Comma 2 5 4 2 2 4 3" xfId="10127" xr:uid="{B18CD252-9FF0-478D-A085-EDA63C15323A}"/>
    <cellStyle name="Comma 2 5 4 2 2 4 3 2" xfId="25487" xr:uid="{BB5FFA88-114A-4AA5-B037-93D51A02E457}"/>
    <cellStyle name="Comma 2 5 4 2 2 4 4" xfId="17807" xr:uid="{180361AB-961D-4FAF-9A5F-2831481B0AE3}"/>
    <cellStyle name="Comma 2 5 4 2 2 5" xfId="4367" xr:uid="{6B8D602F-3C7D-494F-AE33-A20C9A1B100E}"/>
    <cellStyle name="Comma 2 5 4 2 2 5 2" xfId="12047" xr:uid="{88997762-3CC2-48F6-8F13-B799B5F7865F}"/>
    <cellStyle name="Comma 2 5 4 2 2 5 2 2" xfId="27407" xr:uid="{EC2EC17C-8E68-488D-AF55-74C8399B4D3C}"/>
    <cellStyle name="Comma 2 5 4 2 2 5 3" xfId="19727" xr:uid="{9EBE1A40-4A60-436C-83E0-F66B7EE8BC3B}"/>
    <cellStyle name="Comma 2 5 4 2 2 6" xfId="8207" xr:uid="{B5C71E72-DCAB-4729-8F14-B47D1EF79E96}"/>
    <cellStyle name="Comma 2 5 4 2 2 6 2" xfId="23567" xr:uid="{D3884901-6F65-41C8-B098-E7690DEC113B}"/>
    <cellStyle name="Comma 2 5 4 2 2 7" xfId="15887" xr:uid="{355E3F6D-B1E9-4097-A908-9AE208D8F436}"/>
    <cellStyle name="Comma 2 5 4 2 3" xfId="767" xr:uid="{13F0DB3A-EFBD-423B-B567-C36CB352514C}"/>
    <cellStyle name="Comma 2 5 4 2 3 2" xfId="1727" xr:uid="{06F5951F-FEDA-46E5-BC11-F20D1D2C8923}"/>
    <cellStyle name="Comma 2 5 4 2 3 2 2" xfId="3647" xr:uid="{12B1BE2A-6398-481C-8BB4-EA16F538F0C1}"/>
    <cellStyle name="Comma 2 5 4 2 3 2 2 2" xfId="7487" xr:uid="{306EEABA-96FB-4D7A-8CD5-9F7ADA530417}"/>
    <cellStyle name="Comma 2 5 4 2 3 2 2 2 2" xfId="15167" xr:uid="{5B6A47FD-7109-4EB2-8CD6-325AAFED8F80}"/>
    <cellStyle name="Comma 2 5 4 2 3 2 2 2 2 2" xfId="30527" xr:uid="{341F0890-5C71-4E1E-BCA5-6F6093C4DF99}"/>
    <cellStyle name="Comma 2 5 4 2 3 2 2 2 3" xfId="22847" xr:uid="{A34863A6-16E1-41C1-955D-18DF2612411C}"/>
    <cellStyle name="Comma 2 5 4 2 3 2 2 3" xfId="11327" xr:uid="{20DE5FF6-66CA-4579-8D54-5B234D8AEA8E}"/>
    <cellStyle name="Comma 2 5 4 2 3 2 2 3 2" xfId="26687" xr:uid="{54841679-FEDC-4F48-9A1D-5B952F7F0C59}"/>
    <cellStyle name="Comma 2 5 4 2 3 2 2 4" xfId="19007" xr:uid="{2750ACB8-386C-4E44-BFB4-0BBEC582F1B8}"/>
    <cellStyle name="Comma 2 5 4 2 3 2 3" xfId="5567" xr:uid="{18A9B6FB-101F-4FA2-A40C-681C8DB6A227}"/>
    <cellStyle name="Comma 2 5 4 2 3 2 3 2" xfId="13247" xr:uid="{7C6274A8-59EC-48BA-A90C-FAAF008926F6}"/>
    <cellStyle name="Comma 2 5 4 2 3 2 3 2 2" xfId="28607" xr:uid="{40E0F4A7-E97A-4CD4-8EA9-C8949C4C1F3C}"/>
    <cellStyle name="Comma 2 5 4 2 3 2 3 3" xfId="20927" xr:uid="{E7D4DAE8-12A9-4A29-A2FD-8FDF281AB920}"/>
    <cellStyle name="Comma 2 5 4 2 3 2 4" xfId="9407" xr:uid="{05A4B264-E469-4991-83A1-BF6BAB4771C8}"/>
    <cellStyle name="Comma 2 5 4 2 3 2 4 2" xfId="24767" xr:uid="{D42EAB09-4285-4A7B-BB6D-E06BBF956859}"/>
    <cellStyle name="Comma 2 5 4 2 3 2 5" xfId="17087" xr:uid="{4358FC95-3106-43CA-8608-E05427DF98ED}"/>
    <cellStyle name="Comma 2 5 4 2 3 3" xfId="2687" xr:uid="{8A231DEB-1AB6-4248-9AEF-8E56CE29E287}"/>
    <cellStyle name="Comma 2 5 4 2 3 3 2" xfId="6527" xr:uid="{A4E48297-97F0-4D4C-9239-81BF4A5E0C2C}"/>
    <cellStyle name="Comma 2 5 4 2 3 3 2 2" xfId="14207" xr:uid="{923C53D1-E312-4C14-9255-41E9A1343FE3}"/>
    <cellStyle name="Comma 2 5 4 2 3 3 2 2 2" xfId="29567" xr:uid="{56C75DB7-D245-4B24-A474-3F3B5C12518D}"/>
    <cellStyle name="Comma 2 5 4 2 3 3 2 3" xfId="21887" xr:uid="{DE4FF9C1-C7D6-45BF-AA5E-20BA8F38F639}"/>
    <cellStyle name="Comma 2 5 4 2 3 3 3" xfId="10367" xr:uid="{9D0EBC02-F8EE-4B71-AF08-6AA3B211F5A3}"/>
    <cellStyle name="Comma 2 5 4 2 3 3 3 2" xfId="25727" xr:uid="{FD6A3F15-74EA-4320-B9D6-866A60B05CB2}"/>
    <cellStyle name="Comma 2 5 4 2 3 3 4" xfId="18047" xr:uid="{794D019D-AD5F-4DC3-94E4-8C3764663583}"/>
    <cellStyle name="Comma 2 5 4 2 3 4" xfId="4607" xr:uid="{988D3E58-D40A-4011-A5E9-7EAEBF7A4BFC}"/>
    <cellStyle name="Comma 2 5 4 2 3 4 2" xfId="12287" xr:uid="{CAFF882F-B3A2-4B32-9F05-3F8E6BD4D055}"/>
    <cellStyle name="Comma 2 5 4 2 3 4 2 2" xfId="27647" xr:uid="{D8F9CC42-77EE-4871-8193-3808DB0BB19F}"/>
    <cellStyle name="Comma 2 5 4 2 3 4 3" xfId="19967" xr:uid="{46483028-4CCD-4469-93C9-F8F28EC532F2}"/>
    <cellStyle name="Comma 2 5 4 2 3 5" xfId="8447" xr:uid="{2C4272A4-0EB0-4802-801F-818DEA89C7B0}"/>
    <cellStyle name="Comma 2 5 4 2 3 5 2" xfId="23807" xr:uid="{F596971E-2816-4876-9C3B-381759420DD7}"/>
    <cellStyle name="Comma 2 5 4 2 3 6" xfId="16127" xr:uid="{45693206-215F-4D2F-A26B-34299B458171}"/>
    <cellStyle name="Comma 2 5 4 2 4" xfId="1247" xr:uid="{446DF84E-2B5A-46ED-9F71-0115E1C5063F}"/>
    <cellStyle name="Comma 2 5 4 2 4 2" xfId="3167" xr:uid="{B8A56D86-E824-4101-8390-3118315B6202}"/>
    <cellStyle name="Comma 2 5 4 2 4 2 2" xfId="7007" xr:uid="{5D9EA271-0AE9-4510-9BDB-545B7BDC1E75}"/>
    <cellStyle name="Comma 2 5 4 2 4 2 2 2" xfId="14687" xr:uid="{82160D26-F618-4095-B7B8-D6BC39FDA416}"/>
    <cellStyle name="Comma 2 5 4 2 4 2 2 2 2" xfId="30047" xr:uid="{F5A0639F-10D3-46BE-A59F-6F63216B2429}"/>
    <cellStyle name="Comma 2 5 4 2 4 2 2 3" xfId="22367" xr:uid="{87F5930B-4871-42A5-B77B-6413BB4A570B}"/>
    <cellStyle name="Comma 2 5 4 2 4 2 3" xfId="10847" xr:uid="{A8D975FB-CD85-49B5-A246-4929971CD78C}"/>
    <cellStyle name="Comma 2 5 4 2 4 2 3 2" xfId="26207" xr:uid="{935AD17E-92DC-47D7-94B2-8B7A7A5395FD}"/>
    <cellStyle name="Comma 2 5 4 2 4 2 4" xfId="18527" xr:uid="{B6DEDC16-59BA-466E-8B8F-23FD0E297FC1}"/>
    <cellStyle name="Comma 2 5 4 2 4 3" xfId="5087" xr:uid="{92DF9541-0F37-40FE-9761-A45E13009778}"/>
    <cellStyle name="Comma 2 5 4 2 4 3 2" xfId="12767" xr:uid="{25B45A14-880C-413A-9121-78D15F6538FE}"/>
    <cellStyle name="Comma 2 5 4 2 4 3 2 2" xfId="28127" xr:uid="{9001C530-5170-47A8-80A9-AA488A485A35}"/>
    <cellStyle name="Comma 2 5 4 2 4 3 3" xfId="20447" xr:uid="{430BD793-E278-45DF-8534-276C8C43E482}"/>
    <cellStyle name="Comma 2 5 4 2 4 4" xfId="8927" xr:uid="{A969F948-1EC7-4A2D-86EC-9C338F0FA0A0}"/>
    <cellStyle name="Comma 2 5 4 2 4 4 2" xfId="24287" xr:uid="{53B928F9-449E-45F3-935E-99CAF4F5DBF8}"/>
    <cellStyle name="Comma 2 5 4 2 4 5" xfId="16607" xr:uid="{BC852FCD-8082-4502-89A3-4011707388BB}"/>
    <cellStyle name="Comma 2 5 4 2 5" xfId="2207" xr:uid="{E5DA862F-113A-46F4-ADD4-9FA2AE178EAF}"/>
    <cellStyle name="Comma 2 5 4 2 5 2" xfId="6047" xr:uid="{DE3F66E8-919E-47FD-AD3D-EF3CA7910EC2}"/>
    <cellStyle name="Comma 2 5 4 2 5 2 2" xfId="13727" xr:uid="{EE0803E7-FBBF-4D63-9239-5DB1BCE34D80}"/>
    <cellStyle name="Comma 2 5 4 2 5 2 2 2" xfId="29087" xr:uid="{22331F12-3F84-4B87-8747-5CFE56E3BDBB}"/>
    <cellStyle name="Comma 2 5 4 2 5 2 3" xfId="21407" xr:uid="{F2F3ED99-18AC-4BF3-88A5-0F35A9EA2DCC}"/>
    <cellStyle name="Comma 2 5 4 2 5 3" xfId="9887" xr:uid="{7952EC49-BD3C-4CFF-A2B4-89DDB338F966}"/>
    <cellStyle name="Comma 2 5 4 2 5 3 2" xfId="25247" xr:uid="{D8D35889-80B5-46CA-B3FE-A97F9AACBF71}"/>
    <cellStyle name="Comma 2 5 4 2 5 4" xfId="17567" xr:uid="{63B384D2-E416-4B9B-8FA6-99DBA280024F}"/>
    <cellStyle name="Comma 2 5 4 2 6" xfId="4127" xr:uid="{71E373CE-FBF2-4E5F-B1EF-880B13E22662}"/>
    <cellStyle name="Comma 2 5 4 2 6 2" xfId="11807" xr:uid="{C9DF16F9-C338-40DB-8F71-79074AB1B4F2}"/>
    <cellStyle name="Comma 2 5 4 2 6 2 2" xfId="27167" xr:uid="{42B2647A-243E-4455-9E07-AB08D3D3C2E1}"/>
    <cellStyle name="Comma 2 5 4 2 6 3" xfId="19487" xr:uid="{C7BF6A1D-0724-429A-A164-FFFDEFA7E9F9}"/>
    <cellStyle name="Comma 2 5 4 2 7" xfId="7967" xr:uid="{DB3D3E1F-1D1E-4134-BC43-5EE00F4A7682}"/>
    <cellStyle name="Comma 2 5 4 2 7 2" xfId="23327" xr:uid="{C2FE5938-2863-4FF2-B3F9-B283676C525E}"/>
    <cellStyle name="Comma 2 5 4 2 8" xfId="15647" xr:uid="{6D60B38C-F029-43F7-9057-746285E18EF5}"/>
    <cellStyle name="Comma 2 5 4 3" xfId="407" xr:uid="{44C44E2F-A550-4F80-80B9-ED6B1E70F314}"/>
    <cellStyle name="Comma 2 5 4 3 2" xfId="887" xr:uid="{BC654A00-37E7-4AB0-B622-0359145D809F}"/>
    <cellStyle name="Comma 2 5 4 3 2 2" xfId="1847" xr:uid="{60B39299-F831-41AD-9B31-06ABABA3C354}"/>
    <cellStyle name="Comma 2 5 4 3 2 2 2" xfId="3767" xr:uid="{4814BD7E-42D9-4B2A-8CB6-029A60CFA203}"/>
    <cellStyle name="Comma 2 5 4 3 2 2 2 2" xfId="7607" xr:uid="{2EB3612A-1F08-4F45-8A1D-14B0F12AE97E}"/>
    <cellStyle name="Comma 2 5 4 3 2 2 2 2 2" xfId="15287" xr:uid="{77DC0C5B-6688-4760-8C87-714CAAF87B67}"/>
    <cellStyle name="Comma 2 5 4 3 2 2 2 2 2 2" xfId="30647" xr:uid="{E464779A-03C4-409B-AEA4-69F4D0A689B2}"/>
    <cellStyle name="Comma 2 5 4 3 2 2 2 2 3" xfId="22967" xr:uid="{EC823F2E-2940-4FFA-A8D3-2FF988F3E5A7}"/>
    <cellStyle name="Comma 2 5 4 3 2 2 2 3" xfId="11447" xr:uid="{28873A59-6F2C-4357-B078-9985F4362C5A}"/>
    <cellStyle name="Comma 2 5 4 3 2 2 2 3 2" xfId="26807" xr:uid="{2B7767AD-DC1A-4E8A-B76E-BC87220427A6}"/>
    <cellStyle name="Comma 2 5 4 3 2 2 2 4" xfId="19127" xr:uid="{D8A47219-BDEF-46FD-BCD3-7AA24C4A4647}"/>
    <cellStyle name="Comma 2 5 4 3 2 2 3" xfId="5687" xr:uid="{F5283A24-57A0-4E5F-8277-5E07676B8B59}"/>
    <cellStyle name="Comma 2 5 4 3 2 2 3 2" xfId="13367" xr:uid="{E4DE8217-1582-4931-AAA3-41C8CF40A97D}"/>
    <cellStyle name="Comma 2 5 4 3 2 2 3 2 2" xfId="28727" xr:uid="{AED5B9E9-B23C-41A5-9595-826EB15B7EB3}"/>
    <cellStyle name="Comma 2 5 4 3 2 2 3 3" xfId="21047" xr:uid="{2D3CA62C-ADDD-4C84-B286-72B651A7FFE1}"/>
    <cellStyle name="Comma 2 5 4 3 2 2 4" xfId="9527" xr:uid="{4C9E1E23-BCB3-4273-8001-9E0294C03620}"/>
    <cellStyle name="Comma 2 5 4 3 2 2 4 2" xfId="24887" xr:uid="{9C5B3A37-295D-4A72-A54C-860191A89A30}"/>
    <cellStyle name="Comma 2 5 4 3 2 2 5" xfId="17207" xr:uid="{ED49DF4A-6F77-4A02-9939-18891A39CE86}"/>
    <cellStyle name="Comma 2 5 4 3 2 3" xfId="2807" xr:uid="{817CAF26-10E0-46E8-A1FF-1FF44825245F}"/>
    <cellStyle name="Comma 2 5 4 3 2 3 2" xfId="6647" xr:uid="{C423B41C-3F89-4FBA-AB97-B0E9A297D47F}"/>
    <cellStyle name="Comma 2 5 4 3 2 3 2 2" xfId="14327" xr:uid="{89B06164-0264-49C4-85D0-65903D220C59}"/>
    <cellStyle name="Comma 2 5 4 3 2 3 2 2 2" xfId="29687" xr:uid="{44703363-91E2-485F-8D8C-80C498478D79}"/>
    <cellStyle name="Comma 2 5 4 3 2 3 2 3" xfId="22007" xr:uid="{D64A46B8-245B-4F03-B221-0A14B584979D}"/>
    <cellStyle name="Comma 2 5 4 3 2 3 3" xfId="10487" xr:uid="{204D39D5-C383-4F8E-A962-A28BA939B301}"/>
    <cellStyle name="Comma 2 5 4 3 2 3 3 2" xfId="25847" xr:uid="{1461943B-FD56-4683-80A6-88D4ADDCD02B}"/>
    <cellStyle name="Comma 2 5 4 3 2 3 4" xfId="18167" xr:uid="{3A6AC75C-2B68-46F1-B07E-164FC7944342}"/>
    <cellStyle name="Comma 2 5 4 3 2 4" xfId="4727" xr:uid="{4E3346C5-FB18-432D-AD14-05B582BC8C80}"/>
    <cellStyle name="Comma 2 5 4 3 2 4 2" xfId="12407" xr:uid="{8E0B03DF-AC40-4165-9E36-376F501C8CF5}"/>
    <cellStyle name="Comma 2 5 4 3 2 4 2 2" xfId="27767" xr:uid="{DC9AF604-CE33-4BDF-AC6E-3D528D528B05}"/>
    <cellStyle name="Comma 2 5 4 3 2 4 3" xfId="20087" xr:uid="{800117FF-73B8-4D72-AD25-EC4D3A9DAAEC}"/>
    <cellStyle name="Comma 2 5 4 3 2 5" xfId="8567" xr:uid="{72F76D14-8A2F-472D-90A8-26B801A4C2B7}"/>
    <cellStyle name="Comma 2 5 4 3 2 5 2" xfId="23927" xr:uid="{9E5C5E20-7961-48AF-837F-E9A29B49B5E0}"/>
    <cellStyle name="Comma 2 5 4 3 2 6" xfId="16247" xr:uid="{D419BE84-7AEC-48E1-A8F5-2B4D141F8A3E}"/>
    <cellStyle name="Comma 2 5 4 3 3" xfId="1367" xr:uid="{38A8080A-F810-4CDA-A279-CA718F3E2B6B}"/>
    <cellStyle name="Comma 2 5 4 3 3 2" xfId="3287" xr:uid="{52A091F8-1E1E-4D76-B482-2135E4EFE90A}"/>
    <cellStyle name="Comma 2 5 4 3 3 2 2" xfId="7127" xr:uid="{9248BF09-9F22-4ED7-8CD3-B1F0022A1726}"/>
    <cellStyle name="Comma 2 5 4 3 3 2 2 2" xfId="14807" xr:uid="{EA7DDACA-54DF-4DF1-BA6D-CBA562F69CE4}"/>
    <cellStyle name="Comma 2 5 4 3 3 2 2 2 2" xfId="30167" xr:uid="{EF56FEC7-4979-4A92-9396-E06453190CFE}"/>
    <cellStyle name="Comma 2 5 4 3 3 2 2 3" xfId="22487" xr:uid="{C728968D-34C0-4DA6-967C-790386594519}"/>
    <cellStyle name="Comma 2 5 4 3 3 2 3" xfId="10967" xr:uid="{FEDD07C0-CB8B-409B-A016-0758BE958C8D}"/>
    <cellStyle name="Comma 2 5 4 3 3 2 3 2" xfId="26327" xr:uid="{CC7F231F-AD55-4426-875A-3FB3FFB39FE1}"/>
    <cellStyle name="Comma 2 5 4 3 3 2 4" xfId="18647" xr:uid="{108D6343-BAA6-426A-9CE8-AE9025BC8B28}"/>
    <cellStyle name="Comma 2 5 4 3 3 3" xfId="5207" xr:uid="{E8CCC0B8-8F1E-4FD4-A03F-C6A3A71A6627}"/>
    <cellStyle name="Comma 2 5 4 3 3 3 2" xfId="12887" xr:uid="{FD7416B2-1012-44C6-8282-B98EA4F2858C}"/>
    <cellStyle name="Comma 2 5 4 3 3 3 2 2" xfId="28247" xr:uid="{A4DF12B9-ACF6-44A0-A624-0A0E7F3B32AB}"/>
    <cellStyle name="Comma 2 5 4 3 3 3 3" xfId="20567" xr:uid="{3B4B35F9-95A9-45DE-81BD-6FEBE8850067}"/>
    <cellStyle name="Comma 2 5 4 3 3 4" xfId="9047" xr:uid="{AFB57A59-D4E8-46C9-BEB4-E3663ADB6C9C}"/>
    <cellStyle name="Comma 2 5 4 3 3 4 2" xfId="24407" xr:uid="{65676F10-604D-406A-A99D-DBE8ABC5666C}"/>
    <cellStyle name="Comma 2 5 4 3 3 5" xfId="16727" xr:uid="{2A4F548B-0500-4A4B-9B16-C67A74F7E1D4}"/>
    <cellStyle name="Comma 2 5 4 3 4" xfId="2327" xr:uid="{E75A9671-F222-4CAD-91E9-6EF2975306EC}"/>
    <cellStyle name="Comma 2 5 4 3 4 2" xfId="6167" xr:uid="{F4674DCE-7974-4488-89BC-AD16E71FCE1B}"/>
    <cellStyle name="Comma 2 5 4 3 4 2 2" xfId="13847" xr:uid="{2142D7D2-66D3-4087-85D4-3DAF800E8737}"/>
    <cellStyle name="Comma 2 5 4 3 4 2 2 2" xfId="29207" xr:uid="{807ADDDC-5CB5-4DCF-A181-D116F9ADCE9C}"/>
    <cellStyle name="Comma 2 5 4 3 4 2 3" xfId="21527" xr:uid="{AC2451F9-7019-49D6-B6DD-0325AEEFCDAB}"/>
    <cellStyle name="Comma 2 5 4 3 4 3" xfId="10007" xr:uid="{6D8D2D99-FD1C-4802-AE58-FD8C91C107F1}"/>
    <cellStyle name="Comma 2 5 4 3 4 3 2" xfId="25367" xr:uid="{45A2C1B9-7B0A-43C5-8548-3CF9EE69E396}"/>
    <cellStyle name="Comma 2 5 4 3 4 4" xfId="17687" xr:uid="{BFF965AB-2321-4673-B854-40AB232FD398}"/>
    <cellStyle name="Comma 2 5 4 3 5" xfId="4247" xr:uid="{09998DEF-B14B-40E8-A504-FDD8E4CE6641}"/>
    <cellStyle name="Comma 2 5 4 3 5 2" xfId="11927" xr:uid="{0107A9CC-CDC9-4F3B-BC44-B378668D77E1}"/>
    <cellStyle name="Comma 2 5 4 3 5 2 2" xfId="27287" xr:uid="{4B3B3532-9C36-443B-9766-3C4AB6ECA4FA}"/>
    <cellStyle name="Comma 2 5 4 3 5 3" xfId="19607" xr:uid="{47335280-CA55-4BA3-A8C7-C6909ABF95E7}"/>
    <cellStyle name="Comma 2 5 4 3 6" xfId="8087" xr:uid="{7B20F289-9F5D-4821-A4DA-8215D8392DAB}"/>
    <cellStyle name="Comma 2 5 4 3 6 2" xfId="23447" xr:uid="{E9AB4619-962B-4B6A-B3AE-82D339AD2C58}"/>
    <cellStyle name="Comma 2 5 4 3 7" xfId="15767" xr:uid="{BC308ED8-1D28-49DA-904D-5A3D18DE4230}"/>
    <cellStyle name="Comma 2 5 4 4" xfId="647" xr:uid="{646F0EA4-59E9-4A4F-A990-CE6D55E39782}"/>
    <cellStyle name="Comma 2 5 4 4 2" xfId="1607" xr:uid="{CEADE90D-B9FC-4CD7-A7A4-C38D9ACAE341}"/>
    <cellStyle name="Comma 2 5 4 4 2 2" xfId="3527" xr:uid="{67A39220-3339-43D2-B9F3-1C298F26F175}"/>
    <cellStyle name="Comma 2 5 4 4 2 2 2" xfId="7367" xr:uid="{7F4059F0-D11E-46DE-8EC7-2CF654EEF171}"/>
    <cellStyle name="Comma 2 5 4 4 2 2 2 2" xfId="15047" xr:uid="{ED54C59A-4D2A-49F2-BA72-EA191223A31D}"/>
    <cellStyle name="Comma 2 5 4 4 2 2 2 2 2" xfId="30407" xr:uid="{2DE48F08-AE1E-46B1-A092-C1342CEDE364}"/>
    <cellStyle name="Comma 2 5 4 4 2 2 2 3" xfId="22727" xr:uid="{7C2C6484-5C2A-4858-AF29-A3DE57C6B9C6}"/>
    <cellStyle name="Comma 2 5 4 4 2 2 3" xfId="11207" xr:uid="{51E72C11-1C78-4A1B-AA39-B0568DA588F8}"/>
    <cellStyle name="Comma 2 5 4 4 2 2 3 2" xfId="26567" xr:uid="{57E0DA5F-CE8B-435E-B342-FD41FD193049}"/>
    <cellStyle name="Comma 2 5 4 4 2 2 4" xfId="18887" xr:uid="{B7C06A4E-C15B-4648-8545-1E2A39F57230}"/>
    <cellStyle name="Comma 2 5 4 4 2 3" xfId="5447" xr:uid="{B98C586C-6F20-4991-94C7-695A50E44034}"/>
    <cellStyle name="Comma 2 5 4 4 2 3 2" xfId="13127" xr:uid="{1DB2FDBD-CFC4-4453-9DC0-43E5926EFCA3}"/>
    <cellStyle name="Comma 2 5 4 4 2 3 2 2" xfId="28487" xr:uid="{10E12D7E-8787-4D38-BAB4-AECF7D2B4B55}"/>
    <cellStyle name="Comma 2 5 4 4 2 3 3" xfId="20807" xr:uid="{67DAACEF-0335-40C7-99E4-D7861C6F6FAD}"/>
    <cellStyle name="Comma 2 5 4 4 2 4" xfId="9287" xr:uid="{E3391737-42E0-46CD-9D89-4AD36AEC87DC}"/>
    <cellStyle name="Comma 2 5 4 4 2 4 2" xfId="24647" xr:uid="{10B13FED-224C-46B7-ACAF-CCAF3B5D47EB}"/>
    <cellStyle name="Comma 2 5 4 4 2 5" xfId="16967" xr:uid="{C7A4D6CA-369B-4437-9370-E400AC350F46}"/>
    <cellStyle name="Comma 2 5 4 4 3" xfId="2567" xr:uid="{E6358284-A1DC-480C-B1B7-4110D34ED6D9}"/>
    <cellStyle name="Comma 2 5 4 4 3 2" xfId="6407" xr:uid="{8531F6EC-F132-4300-A847-6B5BEBFF8F75}"/>
    <cellStyle name="Comma 2 5 4 4 3 2 2" xfId="14087" xr:uid="{728092C5-D5A3-4A0A-AC5C-F79A66325669}"/>
    <cellStyle name="Comma 2 5 4 4 3 2 2 2" xfId="29447" xr:uid="{400B1370-5AAC-436D-9CDF-4B037523E779}"/>
    <cellStyle name="Comma 2 5 4 4 3 2 3" xfId="21767" xr:uid="{8D1963C6-6233-4FB3-9C3D-AEDA140FFB3E}"/>
    <cellStyle name="Comma 2 5 4 4 3 3" xfId="10247" xr:uid="{CE141455-F6E5-4B60-94F0-15F9F54307E6}"/>
    <cellStyle name="Comma 2 5 4 4 3 3 2" xfId="25607" xr:uid="{0C970588-B0DC-4288-9D0D-93E3F725B791}"/>
    <cellStyle name="Comma 2 5 4 4 3 4" xfId="17927" xr:uid="{D47C6B13-E7D8-4414-8F4D-C994596287DD}"/>
    <cellStyle name="Comma 2 5 4 4 4" xfId="4487" xr:uid="{A5F06664-17BB-4E53-A001-4FF44CF16D76}"/>
    <cellStyle name="Comma 2 5 4 4 4 2" xfId="12167" xr:uid="{52F1DBEF-C892-4A5C-B9E8-9E8733040CCC}"/>
    <cellStyle name="Comma 2 5 4 4 4 2 2" xfId="27527" xr:uid="{1CB2CD60-E7F9-4673-8321-501A86542B3A}"/>
    <cellStyle name="Comma 2 5 4 4 4 3" xfId="19847" xr:uid="{FF587259-DA96-4DFA-BE21-766270341A10}"/>
    <cellStyle name="Comma 2 5 4 4 5" xfId="8327" xr:uid="{E556722C-6F84-4A86-ADD3-1495ABA1E5EE}"/>
    <cellStyle name="Comma 2 5 4 4 5 2" xfId="23687" xr:uid="{6AEF026B-C9E3-4190-8380-AAF1C8767141}"/>
    <cellStyle name="Comma 2 5 4 4 6" xfId="16007" xr:uid="{B00529EB-CCBD-4270-B222-061E17231310}"/>
    <cellStyle name="Comma 2 5 4 5" xfId="1127" xr:uid="{986E4C35-36C7-4577-BA82-97B72CBC4F55}"/>
    <cellStyle name="Comma 2 5 4 5 2" xfId="3047" xr:uid="{354BDBC3-9BE0-4D8C-AE2A-7883C627F906}"/>
    <cellStyle name="Comma 2 5 4 5 2 2" xfId="6887" xr:uid="{514F0494-1EBE-4CC4-85CF-D28EF938D161}"/>
    <cellStyle name="Comma 2 5 4 5 2 2 2" xfId="14567" xr:uid="{9A7971B3-30DD-44A3-8A9A-A999C67217EB}"/>
    <cellStyle name="Comma 2 5 4 5 2 2 2 2" xfId="29927" xr:uid="{D5454AA6-7583-496A-B060-6DB9191BAB65}"/>
    <cellStyle name="Comma 2 5 4 5 2 2 3" xfId="22247" xr:uid="{C667FEB6-D97E-4423-9771-B19DDAE43A17}"/>
    <cellStyle name="Comma 2 5 4 5 2 3" xfId="10727" xr:uid="{EEF582DE-0D44-42DB-A10E-C432712344FD}"/>
    <cellStyle name="Comma 2 5 4 5 2 3 2" xfId="26087" xr:uid="{B97A098D-7A63-4D24-ABAF-B63908114BB5}"/>
    <cellStyle name="Comma 2 5 4 5 2 4" xfId="18407" xr:uid="{C52C2CA7-BA9F-4F1A-9D2C-69438AF148C3}"/>
    <cellStyle name="Comma 2 5 4 5 3" xfId="4967" xr:uid="{A0D38977-2018-4A58-B60A-764388F71523}"/>
    <cellStyle name="Comma 2 5 4 5 3 2" xfId="12647" xr:uid="{480CD688-CC3C-4381-8041-C9564008E949}"/>
    <cellStyle name="Comma 2 5 4 5 3 2 2" xfId="28007" xr:uid="{D1464446-969A-4F21-8477-D9BA43506E12}"/>
    <cellStyle name="Comma 2 5 4 5 3 3" xfId="20327" xr:uid="{4E650CF5-63D3-485A-8E3D-A265E397DE90}"/>
    <cellStyle name="Comma 2 5 4 5 4" xfId="8807" xr:uid="{0048E0EB-D42A-4336-AA41-2AEA827553B3}"/>
    <cellStyle name="Comma 2 5 4 5 4 2" xfId="24167" xr:uid="{94BC9926-ED83-489D-9D4D-AC18E12BFCBC}"/>
    <cellStyle name="Comma 2 5 4 5 5" xfId="16487" xr:uid="{C5397E29-8841-43B5-8722-F40B42903689}"/>
    <cellStyle name="Comma 2 5 4 6" xfId="2087" xr:uid="{29526165-D1DF-436A-AB51-8AEA3AEC6A37}"/>
    <cellStyle name="Comma 2 5 4 6 2" xfId="5927" xr:uid="{FD925343-4298-48FB-B707-615D3857A1B9}"/>
    <cellStyle name="Comma 2 5 4 6 2 2" xfId="13607" xr:uid="{2ED2A300-9026-48A8-B60D-DC36A5B5FFDD}"/>
    <cellStyle name="Comma 2 5 4 6 2 2 2" xfId="28967" xr:uid="{3DB8CACB-A08E-4BA8-A3D8-48511EC5FB20}"/>
    <cellStyle name="Comma 2 5 4 6 2 3" xfId="21287" xr:uid="{49572D62-3F35-4739-A433-AA213C52E338}"/>
    <cellStyle name="Comma 2 5 4 6 3" xfId="9767" xr:uid="{48AC27AD-AEB4-4C54-81FE-62BDF8090C8F}"/>
    <cellStyle name="Comma 2 5 4 6 3 2" xfId="25127" xr:uid="{A5CF6BFC-B86C-4954-BEFE-925DCC09D9E5}"/>
    <cellStyle name="Comma 2 5 4 6 4" xfId="17447" xr:uid="{E6D97991-AB53-4A32-969F-9CCF93C9D9FE}"/>
    <cellStyle name="Comma 2 5 4 7" xfId="4007" xr:uid="{62ABC040-8676-41D8-9A14-E68E419E4185}"/>
    <cellStyle name="Comma 2 5 4 7 2" xfId="11687" xr:uid="{F6684A24-3EB4-4B78-9199-FB9C3D6F393E}"/>
    <cellStyle name="Comma 2 5 4 7 2 2" xfId="27047" xr:uid="{ECEB874A-A399-4045-9372-0EF270258EF7}"/>
    <cellStyle name="Comma 2 5 4 7 3" xfId="19367" xr:uid="{AD4BCC8E-E6D0-452E-87A0-03FB47A754D3}"/>
    <cellStyle name="Comma 2 5 4 8" xfId="7847" xr:uid="{37980F0E-7E3A-48B2-95C1-CD3866D8472D}"/>
    <cellStyle name="Comma 2 5 4 8 2" xfId="23207" xr:uid="{96F4294D-3931-438E-A317-6A094F941D2E}"/>
    <cellStyle name="Comma 2 5 4 9" xfId="15527" xr:uid="{C7985869-7FD9-4F6A-82C2-F9464E853A8F}"/>
    <cellStyle name="Comma 2 5 5" xfId="227" xr:uid="{0745E12F-62B4-4DCF-A66D-C3C805D51317}"/>
    <cellStyle name="Comma 2 5 5 2" xfId="467" xr:uid="{B6A6D9CA-D005-4280-A2C0-8649154088D8}"/>
    <cellStyle name="Comma 2 5 5 2 2" xfId="947" xr:uid="{9942BC42-2E1C-4187-96D8-E3C77CAD44D3}"/>
    <cellStyle name="Comma 2 5 5 2 2 2" xfId="1907" xr:uid="{F1BC3085-7FD3-4F28-9680-D4FCF69E2FFC}"/>
    <cellStyle name="Comma 2 5 5 2 2 2 2" xfId="3827" xr:uid="{91A8400A-DB62-4047-B78E-1F4B7D2FDCC1}"/>
    <cellStyle name="Comma 2 5 5 2 2 2 2 2" xfId="7667" xr:uid="{39F030E7-2912-420E-A976-2B7E86FAE0A6}"/>
    <cellStyle name="Comma 2 5 5 2 2 2 2 2 2" xfId="15347" xr:uid="{7C10E1A1-145E-4B2D-95E8-7751F66D995E}"/>
    <cellStyle name="Comma 2 5 5 2 2 2 2 2 2 2" xfId="30707" xr:uid="{3AF79031-B25A-4FFC-81BD-2A4F7BBC7A70}"/>
    <cellStyle name="Comma 2 5 5 2 2 2 2 2 3" xfId="23027" xr:uid="{2912AE84-1BA6-41E0-9427-CA40CF57138D}"/>
    <cellStyle name="Comma 2 5 5 2 2 2 2 3" xfId="11507" xr:uid="{00DE2DA9-10A0-466E-9FB3-A2715041A528}"/>
    <cellStyle name="Comma 2 5 5 2 2 2 2 3 2" xfId="26867" xr:uid="{D2704957-A1E9-4327-B504-F85399C31916}"/>
    <cellStyle name="Comma 2 5 5 2 2 2 2 4" xfId="19187" xr:uid="{E6578993-5BF3-4F38-924C-6D632E50306E}"/>
    <cellStyle name="Comma 2 5 5 2 2 2 3" xfId="5747" xr:uid="{A5A6C235-F5CF-4EFD-905C-84199745E4DE}"/>
    <cellStyle name="Comma 2 5 5 2 2 2 3 2" xfId="13427" xr:uid="{AFFD3250-77DC-4110-AD10-63F89CE3054D}"/>
    <cellStyle name="Comma 2 5 5 2 2 2 3 2 2" xfId="28787" xr:uid="{10895072-A43F-4D48-8831-9FA9737B7484}"/>
    <cellStyle name="Comma 2 5 5 2 2 2 3 3" xfId="21107" xr:uid="{FA6EBDE0-87F5-4BEC-9EA1-0770D81C590E}"/>
    <cellStyle name="Comma 2 5 5 2 2 2 4" xfId="9587" xr:uid="{2BA898A5-7929-41FD-80B8-B097D6BDF742}"/>
    <cellStyle name="Comma 2 5 5 2 2 2 4 2" xfId="24947" xr:uid="{81FDF4D0-14B9-40C6-9A5A-A90B3C782617}"/>
    <cellStyle name="Comma 2 5 5 2 2 2 5" xfId="17267" xr:uid="{2B006B67-2E33-47D1-A9BC-96F1B4DF7164}"/>
    <cellStyle name="Comma 2 5 5 2 2 3" xfId="2867" xr:uid="{F75597B4-42E2-45D3-8913-B7EA6EF804DD}"/>
    <cellStyle name="Comma 2 5 5 2 2 3 2" xfId="6707" xr:uid="{28E98D63-4DE9-4BDE-8113-D5F173A36ED1}"/>
    <cellStyle name="Comma 2 5 5 2 2 3 2 2" xfId="14387" xr:uid="{AB586883-AAC9-49C2-84BB-1EDD8E4465F1}"/>
    <cellStyle name="Comma 2 5 5 2 2 3 2 2 2" xfId="29747" xr:uid="{80009314-1AF6-422A-B21B-CBDCA4E96D14}"/>
    <cellStyle name="Comma 2 5 5 2 2 3 2 3" xfId="22067" xr:uid="{48D6ECDE-363F-438D-BC93-3B5B2A114F98}"/>
    <cellStyle name="Comma 2 5 5 2 2 3 3" xfId="10547" xr:uid="{D44DCDC1-18C4-435C-B74F-D95348FA6178}"/>
    <cellStyle name="Comma 2 5 5 2 2 3 3 2" xfId="25907" xr:uid="{CB227D88-9F60-43C1-95EF-F4924640F798}"/>
    <cellStyle name="Comma 2 5 5 2 2 3 4" xfId="18227" xr:uid="{08737290-6C94-4050-8227-34F3101E2FEC}"/>
    <cellStyle name="Comma 2 5 5 2 2 4" xfId="4787" xr:uid="{5A0D2316-B82F-48C2-AE4B-0274083AA709}"/>
    <cellStyle name="Comma 2 5 5 2 2 4 2" xfId="12467" xr:uid="{9A792AAE-A02B-4BCA-98B1-95D9852B0D19}"/>
    <cellStyle name="Comma 2 5 5 2 2 4 2 2" xfId="27827" xr:uid="{AEBBE24C-8EE7-4F2D-9D84-C943D946C671}"/>
    <cellStyle name="Comma 2 5 5 2 2 4 3" xfId="20147" xr:uid="{D466016B-5980-41BB-9767-9DE3E73CB199}"/>
    <cellStyle name="Comma 2 5 5 2 2 5" xfId="8627" xr:uid="{9F85D6DB-A017-490F-9D70-A0766FAB9104}"/>
    <cellStyle name="Comma 2 5 5 2 2 5 2" xfId="23987" xr:uid="{6677C33C-E5A2-4423-8326-5A2F164C38F1}"/>
    <cellStyle name="Comma 2 5 5 2 2 6" xfId="16307" xr:uid="{6384E0EC-91A4-4EF2-9A9D-9EE0ED0B3207}"/>
    <cellStyle name="Comma 2 5 5 2 3" xfId="1427" xr:uid="{7F2B25A9-DE4F-422A-9266-ECCB93B30D40}"/>
    <cellStyle name="Comma 2 5 5 2 3 2" xfId="3347" xr:uid="{46BFDD47-2A8B-4B55-B8D7-7CEE71227EA3}"/>
    <cellStyle name="Comma 2 5 5 2 3 2 2" xfId="7187" xr:uid="{EDAA2689-F53D-4A28-96F1-EE97AEE6C693}"/>
    <cellStyle name="Comma 2 5 5 2 3 2 2 2" xfId="14867" xr:uid="{F5763413-644C-4F9F-ADA0-2C128BC0131F}"/>
    <cellStyle name="Comma 2 5 5 2 3 2 2 2 2" xfId="30227" xr:uid="{81FEDEB0-3941-438B-8AEC-27A88569CC02}"/>
    <cellStyle name="Comma 2 5 5 2 3 2 2 3" xfId="22547" xr:uid="{2138958D-DB9F-49FF-99A2-95AC23FDB960}"/>
    <cellStyle name="Comma 2 5 5 2 3 2 3" xfId="11027" xr:uid="{C11CE2C1-B2A5-4276-8D2D-234ECD700EE8}"/>
    <cellStyle name="Comma 2 5 5 2 3 2 3 2" xfId="26387" xr:uid="{0AAEC654-A428-4161-BFA2-278714AB4FD7}"/>
    <cellStyle name="Comma 2 5 5 2 3 2 4" xfId="18707" xr:uid="{829BD021-1BC3-4EFF-9C09-3A187A3CFEC3}"/>
    <cellStyle name="Comma 2 5 5 2 3 3" xfId="5267" xr:uid="{B2CFFD3E-8466-43B4-8D6A-758F5E3F6A6A}"/>
    <cellStyle name="Comma 2 5 5 2 3 3 2" xfId="12947" xr:uid="{A97A89E0-4ACF-49AB-8127-9F28E76C6C12}"/>
    <cellStyle name="Comma 2 5 5 2 3 3 2 2" xfId="28307" xr:uid="{281E66B3-4F93-43A7-9DE4-91BD53EB2B13}"/>
    <cellStyle name="Comma 2 5 5 2 3 3 3" xfId="20627" xr:uid="{58BB5B84-9089-42ED-9684-F585A717A32F}"/>
    <cellStyle name="Comma 2 5 5 2 3 4" xfId="9107" xr:uid="{536BA5F3-A191-4ADC-A52D-709C9399BFEE}"/>
    <cellStyle name="Comma 2 5 5 2 3 4 2" xfId="24467" xr:uid="{9CB97C83-4594-43F5-AEAA-17601F7E2DD4}"/>
    <cellStyle name="Comma 2 5 5 2 3 5" xfId="16787" xr:uid="{891B945A-5227-4B07-B817-6A9B2F3EE23A}"/>
    <cellStyle name="Comma 2 5 5 2 4" xfId="2387" xr:uid="{BC2F6C52-B47B-48EC-B7BB-694E9F4F0E41}"/>
    <cellStyle name="Comma 2 5 5 2 4 2" xfId="6227" xr:uid="{428EA0C2-1431-48D1-8E50-1F33FA787F2E}"/>
    <cellStyle name="Comma 2 5 5 2 4 2 2" xfId="13907" xr:uid="{A5E34580-AFC0-4CCE-B2C7-AA5DB1975CA5}"/>
    <cellStyle name="Comma 2 5 5 2 4 2 2 2" xfId="29267" xr:uid="{1E275CB3-DD87-46AD-BC37-6C4385BCAC8C}"/>
    <cellStyle name="Comma 2 5 5 2 4 2 3" xfId="21587" xr:uid="{B7293E52-9FC8-4161-90DE-25E0F5A136F4}"/>
    <cellStyle name="Comma 2 5 5 2 4 3" xfId="10067" xr:uid="{4CDA29C2-ACA4-4D85-9187-232B96E158EE}"/>
    <cellStyle name="Comma 2 5 5 2 4 3 2" xfId="25427" xr:uid="{9651C20F-F0C4-4AAC-B697-44FDB72F21A2}"/>
    <cellStyle name="Comma 2 5 5 2 4 4" xfId="17747" xr:uid="{12CBCBC7-E0BA-4290-AB57-6482FAC91DE4}"/>
    <cellStyle name="Comma 2 5 5 2 5" xfId="4307" xr:uid="{B3F1F49B-295B-482E-BE6B-8A9DBCF2E9F4}"/>
    <cellStyle name="Comma 2 5 5 2 5 2" xfId="11987" xr:uid="{5A234448-38FB-456A-AA81-07661E1ECDDC}"/>
    <cellStyle name="Comma 2 5 5 2 5 2 2" xfId="27347" xr:uid="{B987D6ED-817E-429E-9C58-49E20C92D8CC}"/>
    <cellStyle name="Comma 2 5 5 2 5 3" xfId="19667" xr:uid="{1193121C-F7C0-4386-AA57-E9568046D2FA}"/>
    <cellStyle name="Comma 2 5 5 2 6" xfId="8147" xr:uid="{7513D7BF-6A36-4603-BB83-8BF477FF0359}"/>
    <cellStyle name="Comma 2 5 5 2 6 2" xfId="23507" xr:uid="{F0973E1A-C997-4AAB-B825-A62EDE549CFB}"/>
    <cellStyle name="Comma 2 5 5 2 7" xfId="15827" xr:uid="{46B8F4C8-7F2B-4AEA-B0AD-17E528858CF7}"/>
    <cellStyle name="Comma 2 5 5 3" xfId="707" xr:uid="{7261778A-C4CA-4816-9B76-86CFC4A180C5}"/>
    <cellStyle name="Comma 2 5 5 3 2" xfId="1667" xr:uid="{8FC0AC26-2942-4F13-86BE-B2C57E6035D2}"/>
    <cellStyle name="Comma 2 5 5 3 2 2" xfId="3587" xr:uid="{93CF8077-61B8-4BF9-AC44-7993719AABA0}"/>
    <cellStyle name="Comma 2 5 5 3 2 2 2" xfId="7427" xr:uid="{820D44B2-BE1F-44BD-9A5B-C0C63CF398A3}"/>
    <cellStyle name="Comma 2 5 5 3 2 2 2 2" xfId="15107" xr:uid="{BE1AC846-80EC-4BB5-84B6-6AEBD6217015}"/>
    <cellStyle name="Comma 2 5 5 3 2 2 2 2 2" xfId="30467" xr:uid="{C569087C-93A9-49BC-ACE4-8709D66311F5}"/>
    <cellStyle name="Comma 2 5 5 3 2 2 2 3" xfId="22787" xr:uid="{794517CE-96EB-4443-9E4F-716033044826}"/>
    <cellStyle name="Comma 2 5 5 3 2 2 3" xfId="11267" xr:uid="{53A7DE4D-F938-43E9-B4A1-6955C270D92E}"/>
    <cellStyle name="Comma 2 5 5 3 2 2 3 2" xfId="26627" xr:uid="{7C50C731-B2A2-4BC0-87F6-F70948EDA5B3}"/>
    <cellStyle name="Comma 2 5 5 3 2 2 4" xfId="18947" xr:uid="{DEECC88F-BFB0-4010-A700-3E47D0FEC486}"/>
    <cellStyle name="Comma 2 5 5 3 2 3" xfId="5507" xr:uid="{4AFA85ED-DAF7-4F24-99E8-54BFE10BEF69}"/>
    <cellStyle name="Comma 2 5 5 3 2 3 2" xfId="13187" xr:uid="{324491B4-52D3-45AD-BA0D-8E4C69D88B14}"/>
    <cellStyle name="Comma 2 5 5 3 2 3 2 2" xfId="28547" xr:uid="{B60221D4-C969-439B-AC78-1CC0928E025B}"/>
    <cellStyle name="Comma 2 5 5 3 2 3 3" xfId="20867" xr:uid="{F557CE75-5E41-4F7A-A461-13669212BAE6}"/>
    <cellStyle name="Comma 2 5 5 3 2 4" xfId="9347" xr:uid="{D9EEA204-900C-4749-B50B-35FAC123FD40}"/>
    <cellStyle name="Comma 2 5 5 3 2 4 2" xfId="24707" xr:uid="{1CC9250B-2679-4899-A152-25AADE48D18B}"/>
    <cellStyle name="Comma 2 5 5 3 2 5" xfId="17027" xr:uid="{22A96A16-DEF4-40E5-9DAA-142847A0DD68}"/>
    <cellStyle name="Comma 2 5 5 3 3" xfId="2627" xr:uid="{279D9224-C913-403E-BDA3-41604A6252EF}"/>
    <cellStyle name="Comma 2 5 5 3 3 2" xfId="6467" xr:uid="{34F61CF5-3AC4-4526-B091-ECCC872E6964}"/>
    <cellStyle name="Comma 2 5 5 3 3 2 2" xfId="14147" xr:uid="{12C0FD7F-07E1-4A97-860A-4EA90737462C}"/>
    <cellStyle name="Comma 2 5 5 3 3 2 2 2" xfId="29507" xr:uid="{F83379C1-E90C-4C08-AA33-8468340FE5DC}"/>
    <cellStyle name="Comma 2 5 5 3 3 2 3" xfId="21827" xr:uid="{84E840AD-8ACF-4EA8-9296-C60BB99336F2}"/>
    <cellStyle name="Comma 2 5 5 3 3 3" xfId="10307" xr:uid="{CBE4EBE4-5B00-452D-940C-C187C1328607}"/>
    <cellStyle name="Comma 2 5 5 3 3 3 2" xfId="25667" xr:uid="{CBB5EB34-7F0D-46F5-9E21-105BA65C0C4C}"/>
    <cellStyle name="Comma 2 5 5 3 3 4" xfId="17987" xr:uid="{F126DE74-15D8-48B2-913E-509567A030AF}"/>
    <cellStyle name="Comma 2 5 5 3 4" xfId="4547" xr:uid="{E43948D8-7B89-4C66-8765-A1AA2854634F}"/>
    <cellStyle name="Comma 2 5 5 3 4 2" xfId="12227" xr:uid="{69CB763B-7A20-48D7-889C-0B1ABF2FDE7C}"/>
    <cellStyle name="Comma 2 5 5 3 4 2 2" xfId="27587" xr:uid="{91AA551E-AB9C-4AB7-A0FE-CFD71FE141FB}"/>
    <cellStyle name="Comma 2 5 5 3 4 3" xfId="19907" xr:uid="{4D7ACFE0-2474-430E-A502-E4F02D1583CF}"/>
    <cellStyle name="Comma 2 5 5 3 5" xfId="8387" xr:uid="{AF6F2270-2BF4-4977-8358-0D587144D81E}"/>
    <cellStyle name="Comma 2 5 5 3 5 2" xfId="23747" xr:uid="{02EBAA6E-8167-482A-AA6E-AD9B210B8648}"/>
    <cellStyle name="Comma 2 5 5 3 6" xfId="16067" xr:uid="{82F8D8F0-082A-43BD-81F9-86791AFB77F6}"/>
    <cellStyle name="Comma 2 5 5 4" xfId="1187" xr:uid="{2DA16626-4455-4D29-863D-CC333C4ABE08}"/>
    <cellStyle name="Comma 2 5 5 4 2" xfId="3107" xr:uid="{15DFC53B-232F-487C-B05B-1619E1A2CA1B}"/>
    <cellStyle name="Comma 2 5 5 4 2 2" xfId="6947" xr:uid="{D8ACDFAF-0AE4-4547-A549-E26FDF8B30C6}"/>
    <cellStyle name="Comma 2 5 5 4 2 2 2" xfId="14627" xr:uid="{320E1A8B-39FC-4B0B-95C1-D827DF229C58}"/>
    <cellStyle name="Comma 2 5 5 4 2 2 2 2" xfId="29987" xr:uid="{44636CA3-2067-45DF-A7C2-4B3EB2F89FC4}"/>
    <cellStyle name="Comma 2 5 5 4 2 2 3" xfId="22307" xr:uid="{78A82B19-3B6B-4684-9075-3E08A32E3C21}"/>
    <cellStyle name="Comma 2 5 5 4 2 3" xfId="10787" xr:uid="{3229516F-5B53-441A-8C3A-5F162FC277F2}"/>
    <cellStyle name="Comma 2 5 5 4 2 3 2" xfId="26147" xr:uid="{526DCA27-BBAE-43BA-BCCA-61AFE301CC0C}"/>
    <cellStyle name="Comma 2 5 5 4 2 4" xfId="18467" xr:uid="{E39F0212-1519-4F87-B37F-BA9B52822356}"/>
    <cellStyle name="Comma 2 5 5 4 3" xfId="5027" xr:uid="{59E9091A-1DD4-4935-B036-30DE74CC4944}"/>
    <cellStyle name="Comma 2 5 5 4 3 2" xfId="12707" xr:uid="{8520BB46-5443-45C9-A938-413C53868457}"/>
    <cellStyle name="Comma 2 5 5 4 3 2 2" xfId="28067" xr:uid="{B06E7653-003F-406A-9594-BDEAF10638AC}"/>
    <cellStyle name="Comma 2 5 5 4 3 3" xfId="20387" xr:uid="{6C4B0F1F-EE53-48FD-9FA7-5F8314777190}"/>
    <cellStyle name="Comma 2 5 5 4 4" xfId="8867" xr:uid="{67FF8927-CB34-4766-9B54-E88C0FB3A9EA}"/>
    <cellStyle name="Comma 2 5 5 4 4 2" xfId="24227" xr:uid="{14A8C60E-872B-4F63-8543-32304F1016C3}"/>
    <cellStyle name="Comma 2 5 5 4 5" xfId="16547" xr:uid="{649F7E97-F145-463D-AC30-461482ACFD45}"/>
    <cellStyle name="Comma 2 5 5 5" xfId="2147" xr:uid="{BB516846-9A4F-4179-B7DF-F58732BCC7C0}"/>
    <cellStyle name="Comma 2 5 5 5 2" xfId="5987" xr:uid="{BFCBFEFA-C520-4F1A-850C-FB7DBAD61D85}"/>
    <cellStyle name="Comma 2 5 5 5 2 2" xfId="13667" xr:uid="{0C17A316-0450-4C62-98D1-65FD199435F7}"/>
    <cellStyle name="Comma 2 5 5 5 2 2 2" xfId="29027" xr:uid="{BAD599A1-F20D-4BC6-B232-A3E5E15AE5B1}"/>
    <cellStyle name="Comma 2 5 5 5 2 3" xfId="21347" xr:uid="{AB409656-7523-4854-BF55-05AC3E6314E1}"/>
    <cellStyle name="Comma 2 5 5 5 3" xfId="9827" xr:uid="{95E67E0A-C687-4A16-A169-FF420517C0F3}"/>
    <cellStyle name="Comma 2 5 5 5 3 2" xfId="25187" xr:uid="{D3C9F6B5-3A53-44F2-BE06-0B5D363F8C07}"/>
    <cellStyle name="Comma 2 5 5 5 4" xfId="17507" xr:uid="{B2F793F5-96CF-478C-9CC7-26208A88AF39}"/>
    <cellStyle name="Comma 2 5 5 6" xfId="4067" xr:uid="{56933B7A-9800-431C-86B7-83B849137FEA}"/>
    <cellStyle name="Comma 2 5 5 6 2" xfId="11747" xr:uid="{774BB6E7-5E26-47A7-A914-3789C7B1F9F3}"/>
    <cellStyle name="Comma 2 5 5 6 2 2" xfId="27107" xr:uid="{A0B08C20-8411-464C-9BBB-63285B5AC603}"/>
    <cellStyle name="Comma 2 5 5 6 3" xfId="19427" xr:uid="{D63BB473-AAC3-425B-9D09-9ED0DB11BA5F}"/>
    <cellStyle name="Comma 2 5 5 7" xfId="7907" xr:uid="{1629BA06-0C88-4287-A27C-CCFD3E40A666}"/>
    <cellStyle name="Comma 2 5 5 7 2" xfId="23267" xr:uid="{3701CA96-7C2A-4D8B-92EE-413231A864DB}"/>
    <cellStyle name="Comma 2 5 5 8" xfId="15587" xr:uid="{21907721-2548-4E8E-955C-050666E13DEC}"/>
    <cellStyle name="Comma 2 5 6" xfId="347" xr:uid="{5D2CD11C-3B69-443E-9AB0-FE57148D6554}"/>
    <cellStyle name="Comma 2 5 6 2" xfId="827" xr:uid="{6664B14F-7C17-4A1C-9FAC-43B7AA232B7C}"/>
    <cellStyle name="Comma 2 5 6 2 2" xfId="1787" xr:uid="{CC664CB1-963F-4A20-B7C8-68249D226433}"/>
    <cellStyle name="Comma 2 5 6 2 2 2" xfId="3707" xr:uid="{8C104681-6DE0-406C-B5EC-1B0B42003ABA}"/>
    <cellStyle name="Comma 2 5 6 2 2 2 2" xfId="7547" xr:uid="{25C5AED9-3FC2-4CBD-ACC0-DC5AFE314581}"/>
    <cellStyle name="Comma 2 5 6 2 2 2 2 2" xfId="15227" xr:uid="{78740B49-7EEF-45D6-84AB-1626261D9B1F}"/>
    <cellStyle name="Comma 2 5 6 2 2 2 2 2 2" xfId="30587" xr:uid="{FA81DBEA-AA0F-424A-A194-C916B1742B16}"/>
    <cellStyle name="Comma 2 5 6 2 2 2 2 3" xfId="22907" xr:uid="{ADFF6BC7-DAB6-4F94-A749-BF2C8F3B6F82}"/>
    <cellStyle name="Comma 2 5 6 2 2 2 3" xfId="11387" xr:uid="{A77E7A3F-A35E-4AB1-8C74-4786A0792BC9}"/>
    <cellStyle name="Comma 2 5 6 2 2 2 3 2" xfId="26747" xr:uid="{A51AFEA3-3B0C-48FD-8BD7-EBEB2350B4C8}"/>
    <cellStyle name="Comma 2 5 6 2 2 2 4" xfId="19067" xr:uid="{81715BA7-D7F2-43C7-95B7-D77147C49B8C}"/>
    <cellStyle name="Comma 2 5 6 2 2 3" xfId="5627" xr:uid="{9F5B7176-F292-4B8E-969C-4F0B9A560094}"/>
    <cellStyle name="Comma 2 5 6 2 2 3 2" xfId="13307" xr:uid="{9335F2FC-E00A-4699-9AC4-E7ADFED6B03C}"/>
    <cellStyle name="Comma 2 5 6 2 2 3 2 2" xfId="28667" xr:uid="{94A56FDF-775C-404F-8166-AECDF0722C33}"/>
    <cellStyle name="Comma 2 5 6 2 2 3 3" xfId="20987" xr:uid="{45BDCBE4-049E-4FC8-8022-9F8E016D43DF}"/>
    <cellStyle name="Comma 2 5 6 2 2 4" xfId="9467" xr:uid="{FE43AB7D-CBF1-423F-85BF-7025A2780A0F}"/>
    <cellStyle name="Comma 2 5 6 2 2 4 2" xfId="24827" xr:uid="{29F7E74A-35B3-4530-85F1-ACCD14C0C1CD}"/>
    <cellStyle name="Comma 2 5 6 2 2 5" xfId="17147" xr:uid="{9E7F08F6-06C9-4A80-9127-CE2F06C6B65B}"/>
    <cellStyle name="Comma 2 5 6 2 3" xfId="2747" xr:uid="{C9BA0BDD-A3E1-42C4-BD63-DFCD919D3FA4}"/>
    <cellStyle name="Comma 2 5 6 2 3 2" xfId="6587" xr:uid="{C313A53B-A4E1-48D4-88C4-619AE5615847}"/>
    <cellStyle name="Comma 2 5 6 2 3 2 2" xfId="14267" xr:uid="{A063B246-593A-44F4-918C-90C5C12AE91B}"/>
    <cellStyle name="Comma 2 5 6 2 3 2 2 2" xfId="29627" xr:uid="{A7AF888D-B682-481E-B7CC-98890840822E}"/>
    <cellStyle name="Comma 2 5 6 2 3 2 3" xfId="21947" xr:uid="{2DA0EE70-ECB1-420F-B1B1-55A15698F83B}"/>
    <cellStyle name="Comma 2 5 6 2 3 3" xfId="10427" xr:uid="{4F9B6701-40D3-4686-9BA0-D5B1753F5CD4}"/>
    <cellStyle name="Comma 2 5 6 2 3 3 2" xfId="25787" xr:uid="{77360816-71DE-458C-B62B-5CDCB35D80D9}"/>
    <cellStyle name="Comma 2 5 6 2 3 4" xfId="18107" xr:uid="{2D252E6D-25FB-4B40-9F6A-9D6A3D9127E5}"/>
    <cellStyle name="Comma 2 5 6 2 4" xfId="4667" xr:uid="{3552F472-F4D4-4C2C-9AB8-43DDD5D1D058}"/>
    <cellStyle name="Comma 2 5 6 2 4 2" xfId="12347" xr:uid="{66F39676-A858-4D64-B854-742798AD9CF6}"/>
    <cellStyle name="Comma 2 5 6 2 4 2 2" xfId="27707" xr:uid="{5639B243-787F-41E4-9F5E-6336DA733D1F}"/>
    <cellStyle name="Comma 2 5 6 2 4 3" xfId="20027" xr:uid="{174F0C42-6A4B-4B7C-A468-FE1DCAAC6BD8}"/>
    <cellStyle name="Comma 2 5 6 2 5" xfId="8507" xr:uid="{2A79EFC2-B1CD-4D50-A7FE-9B303340D402}"/>
    <cellStyle name="Comma 2 5 6 2 5 2" xfId="23867" xr:uid="{061F7B12-4024-41E1-A3D8-B44FCC34A91A}"/>
    <cellStyle name="Comma 2 5 6 2 6" xfId="16187" xr:uid="{143DB7FF-B582-41F1-B6A1-2BC2DE994D50}"/>
    <cellStyle name="Comma 2 5 6 3" xfId="1307" xr:uid="{C2F5EBF2-7B2D-4F97-BD9A-520598864DB9}"/>
    <cellStyle name="Comma 2 5 6 3 2" xfId="3227" xr:uid="{A9674097-05F9-4324-B465-8E8889FEF119}"/>
    <cellStyle name="Comma 2 5 6 3 2 2" xfId="7067" xr:uid="{94916A50-EEA9-46F6-88B9-8A66D3F03EED}"/>
    <cellStyle name="Comma 2 5 6 3 2 2 2" xfId="14747" xr:uid="{F44F8131-D79D-4EFB-9EB2-6D31D73A5B08}"/>
    <cellStyle name="Comma 2 5 6 3 2 2 2 2" xfId="30107" xr:uid="{D7442391-1C53-4A77-ACC9-F778EE8B79B4}"/>
    <cellStyle name="Comma 2 5 6 3 2 2 3" xfId="22427" xr:uid="{6A4E6E82-39FC-47B0-9A09-3A2CC360FDB0}"/>
    <cellStyle name="Comma 2 5 6 3 2 3" xfId="10907" xr:uid="{8175B678-9B70-4800-867E-43D63C715533}"/>
    <cellStyle name="Comma 2 5 6 3 2 3 2" xfId="26267" xr:uid="{40EAB0B0-B0DE-4458-B7FD-B9B2BC122C4F}"/>
    <cellStyle name="Comma 2 5 6 3 2 4" xfId="18587" xr:uid="{1F53E522-8193-4F03-B6FA-5193BFA631ED}"/>
    <cellStyle name="Comma 2 5 6 3 3" xfId="5147" xr:uid="{04AA5284-84D5-4AEB-A5CF-6EFC24163293}"/>
    <cellStyle name="Comma 2 5 6 3 3 2" xfId="12827" xr:uid="{232AC76C-6F09-4629-BAA0-B36AF4DAF8AD}"/>
    <cellStyle name="Comma 2 5 6 3 3 2 2" xfId="28187" xr:uid="{9B1BD6E3-91F3-40EE-872F-BB53689EF41A}"/>
    <cellStyle name="Comma 2 5 6 3 3 3" xfId="20507" xr:uid="{C18F64AF-3DEB-4DBE-BF21-C61DE73E3C6D}"/>
    <cellStyle name="Comma 2 5 6 3 4" xfId="8987" xr:uid="{0DC3F707-3175-4AC9-9E88-BF005CB3F6B3}"/>
    <cellStyle name="Comma 2 5 6 3 4 2" xfId="24347" xr:uid="{4AB477C1-4A9F-4626-B739-FF21A7301C00}"/>
    <cellStyle name="Comma 2 5 6 3 5" xfId="16667" xr:uid="{F77F0010-B60D-4C17-A213-C290AB204C73}"/>
    <cellStyle name="Comma 2 5 6 4" xfId="2267" xr:uid="{ACA6E587-26E6-43BE-AE6E-1DA4AB648562}"/>
    <cellStyle name="Comma 2 5 6 4 2" xfId="6107" xr:uid="{C8816DB7-A6B6-4724-9DE3-BEC9FE4CE154}"/>
    <cellStyle name="Comma 2 5 6 4 2 2" xfId="13787" xr:uid="{F1A6B802-6C3C-4590-BE3D-273576A7D726}"/>
    <cellStyle name="Comma 2 5 6 4 2 2 2" xfId="29147" xr:uid="{AAC1834E-3380-4E52-B26C-01A1A7DC61C1}"/>
    <cellStyle name="Comma 2 5 6 4 2 3" xfId="21467" xr:uid="{615EE025-878B-4B63-80A5-6372897D987F}"/>
    <cellStyle name="Comma 2 5 6 4 3" xfId="9947" xr:uid="{FA12FF13-D3A0-4156-9715-D979F987FD7E}"/>
    <cellStyle name="Comma 2 5 6 4 3 2" xfId="25307" xr:uid="{05435029-EAEF-4A47-A315-E64BD02A22AB}"/>
    <cellStyle name="Comma 2 5 6 4 4" xfId="17627" xr:uid="{FA05D4F3-7FAC-4CA0-8426-D2F040EE3A71}"/>
    <cellStyle name="Comma 2 5 6 5" xfId="4187" xr:uid="{315FA998-B3C2-491C-8D57-DEABACFAB35F}"/>
    <cellStyle name="Comma 2 5 6 5 2" xfId="11867" xr:uid="{8C030E91-0F71-4DB4-9A32-534919563870}"/>
    <cellStyle name="Comma 2 5 6 5 2 2" xfId="27227" xr:uid="{E971FCE5-B1B5-4AB6-B670-DE07D13F96E1}"/>
    <cellStyle name="Comma 2 5 6 5 3" xfId="19547" xr:uid="{C613BD0D-BD12-4CB7-857D-53CE3E370247}"/>
    <cellStyle name="Comma 2 5 6 6" xfId="8027" xr:uid="{2E047AC8-A782-478A-A88B-28976157195E}"/>
    <cellStyle name="Comma 2 5 6 6 2" xfId="23387" xr:uid="{C9A2101B-1D74-4D04-877A-0A3FCA3BDAE0}"/>
    <cellStyle name="Comma 2 5 6 7" xfId="15707" xr:uid="{A8476F32-BDAA-4A05-AE62-EC6FCF684817}"/>
    <cellStyle name="Comma 2 5 7" xfId="587" xr:uid="{17B99C28-F55C-4B5A-8323-C7A8CE1295AC}"/>
    <cellStyle name="Comma 2 5 7 2" xfId="1547" xr:uid="{558CC99A-D951-4402-849B-E2C1AA499D4C}"/>
    <cellStyle name="Comma 2 5 7 2 2" xfId="3467" xr:uid="{509671F6-F389-49F6-A67B-C308C924F49E}"/>
    <cellStyle name="Comma 2 5 7 2 2 2" xfId="7307" xr:uid="{9BC587B3-D61C-421E-8046-39C57DCFCC8F}"/>
    <cellStyle name="Comma 2 5 7 2 2 2 2" xfId="14987" xr:uid="{D8370686-BC31-4FE8-A233-2A4EBBF574B0}"/>
    <cellStyle name="Comma 2 5 7 2 2 2 2 2" xfId="30347" xr:uid="{777F85D3-324F-472F-A772-AACED1DB8F81}"/>
    <cellStyle name="Comma 2 5 7 2 2 2 3" xfId="22667" xr:uid="{AC191C1C-44A4-4EC7-B5B6-2551C96AAE36}"/>
    <cellStyle name="Comma 2 5 7 2 2 3" xfId="11147" xr:uid="{913EC927-A46A-465F-A6A3-2D1985A75176}"/>
    <cellStyle name="Comma 2 5 7 2 2 3 2" xfId="26507" xr:uid="{A8D80A55-0C49-4D46-93CF-E0BA055AAC19}"/>
    <cellStyle name="Comma 2 5 7 2 2 4" xfId="18827" xr:uid="{50E688F5-247F-4B5D-862C-C15B9DDA0A29}"/>
    <cellStyle name="Comma 2 5 7 2 3" xfId="5387" xr:uid="{DC4AD2A1-8EBE-4357-8FED-07E19669EEAD}"/>
    <cellStyle name="Comma 2 5 7 2 3 2" xfId="13067" xr:uid="{E21CC2EB-39C1-4E23-8714-450B332BDEA3}"/>
    <cellStyle name="Comma 2 5 7 2 3 2 2" xfId="28427" xr:uid="{1EA6DB99-A1C7-4B59-A1D6-20C581EAA059}"/>
    <cellStyle name="Comma 2 5 7 2 3 3" xfId="20747" xr:uid="{5BA93A47-3B21-4640-906C-1779218FB995}"/>
    <cellStyle name="Comma 2 5 7 2 4" xfId="9227" xr:uid="{BBB0A828-2406-4CD7-A61C-807FFB6724B7}"/>
    <cellStyle name="Comma 2 5 7 2 4 2" xfId="24587" xr:uid="{9982BFB7-B4B7-43B9-A4FD-692B489ECB07}"/>
    <cellStyle name="Comma 2 5 7 2 5" xfId="16907" xr:uid="{39A50DDF-3820-40D6-8A53-87A8302D4F9F}"/>
    <cellStyle name="Comma 2 5 7 3" xfId="2507" xr:uid="{CF2A9000-00B9-4BEB-B1EF-8015386F0C91}"/>
    <cellStyle name="Comma 2 5 7 3 2" xfId="6347" xr:uid="{3E9DA63D-79D7-459E-9EAC-3B0D0E281C17}"/>
    <cellStyle name="Comma 2 5 7 3 2 2" xfId="14027" xr:uid="{3F348A73-7C5E-4141-90DC-EEE00EFCD022}"/>
    <cellStyle name="Comma 2 5 7 3 2 2 2" xfId="29387" xr:uid="{DD3654E7-A322-4567-80BC-EA933E227CBC}"/>
    <cellStyle name="Comma 2 5 7 3 2 3" xfId="21707" xr:uid="{F6602B2D-D8F8-4804-8941-2EC4F2C3D59F}"/>
    <cellStyle name="Comma 2 5 7 3 3" xfId="10187" xr:uid="{DF38B5F9-6EEC-42D7-A1F1-73C28C056338}"/>
    <cellStyle name="Comma 2 5 7 3 3 2" xfId="25547" xr:uid="{396DF7D3-FF6A-42B5-AF3A-889CC6D7BAEA}"/>
    <cellStyle name="Comma 2 5 7 3 4" xfId="17867" xr:uid="{59610385-5535-4874-A105-883F2B68CE74}"/>
    <cellStyle name="Comma 2 5 7 4" xfId="4427" xr:uid="{CD31C689-1909-40AA-83A3-CA980BE2F263}"/>
    <cellStyle name="Comma 2 5 7 4 2" xfId="12107" xr:uid="{E245C25A-F0F1-41D7-B5B7-93EDC29BDC54}"/>
    <cellStyle name="Comma 2 5 7 4 2 2" xfId="27467" xr:uid="{921099D0-7A3E-4BD4-97FE-8398D410F1A7}"/>
    <cellStyle name="Comma 2 5 7 4 3" xfId="19787" xr:uid="{3D7147B0-8B44-462B-9C41-8B85ED5FE80A}"/>
    <cellStyle name="Comma 2 5 7 5" xfId="8267" xr:uid="{7594295C-108C-4A1B-9165-EE56C48031C4}"/>
    <cellStyle name="Comma 2 5 7 5 2" xfId="23627" xr:uid="{334E1074-1BF7-4BDE-A44E-1E2EFB4CA6C8}"/>
    <cellStyle name="Comma 2 5 7 6" xfId="15947" xr:uid="{E5EBE7B8-A597-4AD6-BFC9-BFEAF9BDA3D3}"/>
    <cellStyle name="Comma 2 5 8" xfId="1067" xr:uid="{DEFA9125-0DF7-4429-A556-B946A70246F0}"/>
    <cellStyle name="Comma 2 5 8 2" xfId="2987" xr:uid="{61DAF71C-02DA-4112-8CA8-0B696D1B2558}"/>
    <cellStyle name="Comma 2 5 8 2 2" xfId="6827" xr:uid="{1ACB76DA-8597-4164-9096-4E6B123F974C}"/>
    <cellStyle name="Comma 2 5 8 2 2 2" xfId="14507" xr:uid="{5A845209-61FF-4A87-8088-BB41F3DB6800}"/>
    <cellStyle name="Comma 2 5 8 2 2 2 2" xfId="29867" xr:uid="{F8C6F8CF-C0C7-43F2-BD46-5537CAB0EC56}"/>
    <cellStyle name="Comma 2 5 8 2 2 3" xfId="22187" xr:uid="{358DB200-6F2C-49DD-BC24-6329A537905C}"/>
    <cellStyle name="Comma 2 5 8 2 3" xfId="10667" xr:uid="{0A570B2A-AD6A-4CDD-ADF0-062A9FC98824}"/>
    <cellStyle name="Comma 2 5 8 2 3 2" xfId="26027" xr:uid="{690AE76D-862B-4044-938A-A73EDCE1E318}"/>
    <cellStyle name="Comma 2 5 8 2 4" xfId="18347" xr:uid="{5DCEE523-AE1B-4BFA-91FB-461091088755}"/>
    <cellStyle name="Comma 2 5 8 3" xfId="4907" xr:uid="{C66C9709-B5FE-4E39-AE24-AE2818AA1DEF}"/>
    <cellStyle name="Comma 2 5 8 3 2" xfId="12587" xr:uid="{15DF3830-321E-4C16-A48C-CA62EEA86BC0}"/>
    <cellStyle name="Comma 2 5 8 3 2 2" xfId="27947" xr:uid="{E3B631C7-3B41-48D9-B778-1275ABCF40CA}"/>
    <cellStyle name="Comma 2 5 8 3 3" xfId="20267" xr:uid="{995451D4-FD3C-4A1F-ADEB-96B6855265AC}"/>
    <cellStyle name="Comma 2 5 8 4" xfId="8747" xr:uid="{C6CBA761-5E75-4ABB-BD96-DF322C7BBA15}"/>
    <cellStyle name="Comma 2 5 8 4 2" xfId="24107" xr:uid="{E5041940-9116-4FBC-90E5-164E770EEC20}"/>
    <cellStyle name="Comma 2 5 8 5" xfId="16427" xr:uid="{B61F41C7-03E4-47FB-B268-CEF2DFF7FE92}"/>
    <cellStyle name="Comma 2 5 9" xfId="2027" xr:uid="{2DE43EAF-9416-47AA-A9BB-D495AB1EBBEB}"/>
    <cellStyle name="Comma 2 5 9 2" xfId="5867" xr:uid="{962E91BB-F9C3-43BD-AE66-9DF7C8B2A2A4}"/>
    <cellStyle name="Comma 2 5 9 2 2" xfId="13547" xr:uid="{161602B9-0708-4375-A759-EDAA75948B8D}"/>
    <cellStyle name="Comma 2 5 9 2 2 2" xfId="28907" xr:uid="{EF77557D-6829-4B12-BC56-818F1B273D78}"/>
    <cellStyle name="Comma 2 5 9 2 3" xfId="21227" xr:uid="{E2550E1A-B1AE-436B-A52D-5FBD11228174}"/>
    <cellStyle name="Comma 2 5 9 3" xfId="9707" xr:uid="{A53EB28D-6F86-4531-8C1A-067361F76DC5}"/>
    <cellStyle name="Comma 2 5 9 3 2" xfId="25067" xr:uid="{EB3BE827-B78E-40B0-A1A4-F6FABC9E2663}"/>
    <cellStyle name="Comma 2 5 9 4" xfId="17387" xr:uid="{D96CCB17-4796-457C-87E6-D29D6DF335B1}"/>
    <cellStyle name="Comma 2 6" xfId="112" xr:uid="{9745830F-BBF5-421E-A5FB-947A362AC547}"/>
    <cellStyle name="Comma 2 6 10" xfId="7792" xr:uid="{87318361-8A21-4B05-A1B8-98659540FDA5}"/>
    <cellStyle name="Comma 2 6 10 2" xfId="23152" xr:uid="{2C6EBA31-DCCF-40EC-8736-50F332AFE948}"/>
    <cellStyle name="Comma 2 6 11" xfId="15472" xr:uid="{7A861884-5120-4555-9743-595C66914E95}"/>
    <cellStyle name="Comma 2 6 2" xfId="142" xr:uid="{7144DDFE-C8DE-441F-98E1-C808A9848AC1}"/>
    <cellStyle name="Comma 2 6 2 10" xfId="15502" xr:uid="{0B9CA297-0B47-4047-8F68-52F31FCFD16C}"/>
    <cellStyle name="Comma 2 6 2 2" xfId="202" xr:uid="{5C00D756-972F-42BA-951E-D1128713888B}"/>
    <cellStyle name="Comma 2 6 2 2 2" xfId="322" xr:uid="{5AF00720-816A-4E8D-8B70-E1239BF58BCB}"/>
    <cellStyle name="Comma 2 6 2 2 2 2" xfId="562" xr:uid="{0F3556EB-2412-4138-85D9-A9AA8C1B399C}"/>
    <cellStyle name="Comma 2 6 2 2 2 2 2" xfId="1042" xr:uid="{1FDE8BF9-2513-4046-8756-A10AB7768AD6}"/>
    <cellStyle name="Comma 2 6 2 2 2 2 2 2" xfId="2002" xr:uid="{CE4EFECF-64C3-497B-B63B-8561AB5A0459}"/>
    <cellStyle name="Comma 2 6 2 2 2 2 2 2 2" xfId="3922" xr:uid="{B587015B-EFDF-4B67-A711-2C0ED25F24B1}"/>
    <cellStyle name="Comma 2 6 2 2 2 2 2 2 2 2" xfId="7762" xr:uid="{2067EA38-6B3C-41AC-A484-1199B43AAA8D}"/>
    <cellStyle name="Comma 2 6 2 2 2 2 2 2 2 2 2" xfId="15442" xr:uid="{32E743FD-5260-496E-970F-0B178E1C61C8}"/>
    <cellStyle name="Comma 2 6 2 2 2 2 2 2 2 2 2 2" xfId="30802" xr:uid="{E56CD2D7-9CEC-4822-8D1A-CBF878029A09}"/>
    <cellStyle name="Comma 2 6 2 2 2 2 2 2 2 2 3" xfId="23122" xr:uid="{4595DE90-0C4E-4C18-B90F-7BAE5A341B3F}"/>
    <cellStyle name="Comma 2 6 2 2 2 2 2 2 2 3" xfId="11602" xr:uid="{B9226096-885C-4D50-A246-3CC530735AF5}"/>
    <cellStyle name="Comma 2 6 2 2 2 2 2 2 2 3 2" xfId="26962" xr:uid="{4538188B-08B5-4190-B8EE-8FE7D0C95169}"/>
    <cellStyle name="Comma 2 6 2 2 2 2 2 2 2 4" xfId="19282" xr:uid="{793AEBAB-7CF7-4CC9-83B8-4D67C42290A4}"/>
    <cellStyle name="Comma 2 6 2 2 2 2 2 2 3" xfId="5842" xr:uid="{469AB4D7-AC4B-485B-891F-DA88D603E67A}"/>
    <cellStyle name="Comma 2 6 2 2 2 2 2 2 3 2" xfId="13522" xr:uid="{ECF465EE-5579-435C-901D-007DD1263D0A}"/>
    <cellStyle name="Comma 2 6 2 2 2 2 2 2 3 2 2" xfId="28882" xr:uid="{14F567B0-30A0-455A-8061-24790028E85C}"/>
    <cellStyle name="Comma 2 6 2 2 2 2 2 2 3 3" xfId="21202" xr:uid="{41F48011-7457-4308-9157-3DEEA12DA6E6}"/>
    <cellStyle name="Comma 2 6 2 2 2 2 2 2 4" xfId="9682" xr:uid="{7CC6D29D-EEA8-450D-86E8-406E430FB2B8}"/>
    <cellStyle name="Comma 2 6 2 2 2 2 2 2 4 2" xfId="25042" xr:uid="{57D98CB2-F1E2-4AFC-80B4-E84B2757E026}"/>
    <cellStyle name="Comma 2 6 2 2 2 2 2 2 5" xfId="17362" xr:uid="{67DD4BA5-8F62-486B-848A-18C705598263}"/>
    <cellStyle name="Comma 2 6 2 2 2 2 2 3" xfId="2962" xr:uid="{10D99410-6CA7-47B2-8E72-EDB29265CED8}"/>
    <cellStyle name="Comma 2 6 2 2 2 2 2 3 2" xfId="6802" xr:uid="{4E0983E9-8858-47FD-A7C4-C5E1A32170B0}"/>
    <cellStyle name="Comma 2 6 2 2 2 2 2 3 2 2" xfId="14482" xr:uid="{77E905F2-CFF5-4505-90EF-BB0C00BD36DB}"/>
    <cellStyle name="Comma 2 6 2 2 2 2 2 3 2 2 2" xfId="29842" xr:uid="{CEE815F9-8D39-4207-B911-7670E4BA9D6F}"/>
    <cellStyle name="Comma 2 6 2 2 2 2 2 3 2 3" xfId="22162" xr:uid="{B3CB9265-9498-44FC-892E-EF6CB7176A59}"/>
    <cellStyle name="Comma 2 6 2 2 2 2 2 3 3" xfId="10642" xr:uid="{F3C09ADE-E804-4331-BE2F-9E440BDE2253}"/>
    <cellStyle name="Comma 2 6 2 2 2 2 2 3 3 2" xfId="26002" xr:uid="{43412DA7-3AC3-4D42-9FAE-062642EC5F18}"/>
    <cellStyle name="Comma 2 6 2 2 2 2 2 3 4" xfId="18322" xr:uid="{153019AB-D13B-4465-BB78-63FED514B950}"/>
    <cellStyle name="Comma 2 6 2 2 2 2 2 4" xfId="4882" xr:uid="{C0DD55B8-61E4-43E6-84DC-4C39FA00BE8B}"/>
    <cellStyle name="Comma 2 6 2 2 2 2 2 4 2" xfId="12562" xr:uid="{FBC83E2B-9DE8-4CAC-9034-F80CE81878F6}"/>
    <cellStyle name="Comma 2 6 2 2 2 2 2 4 2 2" xfId="27922" xr:uid="{2DD2380F-0CB6-49F8-8269-462F0052C2AA}"/>
    <cellStyle name="Comma 2 6 2 2 2 2 2 4 3" xfId="20242" xr:uid="{3D5EC01D-08AA-4A53-B481-6015586E2545}"/>
    <cellStyle name="Comma 2 6 2 2 2 2 2 5" xfId="8722" xr:uid="{06AE9FDB-ED1D-462F-95C1-5E7CE7F00F9D}"/>
    <cellStyle name="Comma 2 6 2 2 2 2 2 5 2" xfId="24082" xr:uid="{77ABBF66-6D20-4477-AB48-EE422F12F045}"/>
    <cellStyle name="Comma 2 6 2 2 2 2 2 6" xfId="16402" xr:uid="{2C1FB108-E4BF-4E44-9E61-059FA503DC4D}"/>
    <cellStyle name="Comma 2 6 2 2 2 2 3" xfId="1522" xr:uid="{8FA8F268-0CF7-440D-AC4D-091939C14BC9}"/>
    <cellStyle name="Comma 2 6 2 2 2 2 3 2" xfId="3442" xr:uid="{79441A22-7CA7-4EFA-85DE-09DE824DAE0C}"/>
    <cellStyle name="Comma 2 6 2 2 2 2 3 2 2" xfId="7282" xr:uid="{A4276212-83B5-4BC0-825A-3B010BA75540}"/>
    <cellStyle name="Comma 2 6 2 2 2 2 3 2 2 2" xfId="14962" xr:uid="{A7020918-FE99-4EF6-BC20-FEFBB57C4B1A}"/>
    <cellStyle name="Comma 2 6 2 2 2 2 3 2 2 2 2" xfId="30322" xr:uid="{90F5EB77-F2E4-473B-9427-CCDD2DCB45C6}"/>
    <cellStyle name="Comma 2 6 2 2 2 2 3 2 2 3" xfId="22642" xr:uid="{BCA924BB-1892-4B4B-A7AC-B2C34F8320D9}"/>
    <cellStyle name="Comma 2 6 2 2 2 2 3 2 3" xfId="11122" xr:uid="{A306066C-1D79-4F0A-A477-F51B8B01B78C}"/>
    <cellStyle name="Comma 2 6 2 2 2 2 3 2 3 2" xfId="26482" xr:uid="{E524D282-A33E-4BE2-B7B5-38F1C922347B}"/>
    <cellStyle name="Comma 2 6 2 2 2 2 3 2 4" xfId="18802" xr:uid="{D81CECA9-0BE3-483C-9444-0FC53A033B47}"/>
    <cellStyle name="Comma 2 6 2 2 2 2 3 3" xfId="5362" xr:uid="{553EA159-D7BB-4DC0-A2B8-596E99AF82D4}"/>
    <cellStyle name="Comma 2 6 2 2 2 2 3 3 2" xfId="13042" xr:uid="{1303653C-E46F-4E62-80DD-F26F28A779D6}"/>
    <cellStyle name="Comma 2 6 2 2 2 2 3 3 2 2" xfId="28402" xr:uid="{397CE701-07E9-48AF-B789-D37AA26306FF}"/>
    <cellStyle name="Comma 2 6 2 2 2 2 3 3 3" xfId="20722" xr:uid="{9E60BB5E-2BC8-4DA1-99E6-4C7255DA7CF2}"/>
    <cellStyle name="Comma 2 6 2 2 2 2 3 4" xfId="9202" xr:uid="{56D5D266-D314-48F1-A9C6-080A70E7C0EA}"/>
    <cellStyle name="Comma 2 6 2 2 2 2 3 4 2" xfId="24562" xr:uid="{02FD4310-D249-4817-9C0A-5C74B2150549}"/>
    <cellStyle name="Comma 2 6 2 2 2 2 3 5" xfId="16882" xr:uid="{DDFC82E5-7B0C-401D-82C1-187AC587FF2D}"/>
    <cellStyle name="Comma 2 6 2 2 2 2 4" xfId="2482" xr:uid="{E1A69EA8-F493-4878-8538-B332B23A31CD}"/>
    <cellStyle name="Comma 2 6 2 2 2 2 4 2" xfId="6322" xr:uid="{3AE43FED-36D3-40D4-AAEC-0F16CF96F060}"/>
    <cellStyle name="Comma 2 6 2 2 2 2 4 2 2" xfId="14002" xr:uid="{62315F88-158B-4BC1-B0FE-F665A6781D0E}"/>
    <cellStyle name="Comma 2 6 2 2 2 2 4 2 2 2" xfId="29362" xr:uid="{62281D80-E20B-4616-A932-8DADC9F10A53}"/>
    <cellStyle name="Comma 2 6 2 2 2 2 4 2 3" xfId="21682" xr:uid="{68EA3342-A458-4801-8E4E-C64CB481A948}"/>
    <cellStyle name="Comma 2 6 2 2 2 2 4 3" xfId="10162" xr:uid="{B0BC0B82-70EE-4397-B572-DE9195FA2F3B}"/>
    <cellStyle name="Comma 2 6 2 2 2 2 4 3 2" xfId="25522" xr:uid="{56A8A9EE-1938-45B8-8809-F8509E1CB753}"/>
    <cellStyle name="Comma 2 6 2 2 2 2 4 4" xfId="17842" xr:uid="{354C93BA-C268-4A43-A95A-03AD5E136F22}"/>
    <cellStyle name="Comma 2 6 2 2 2 2 5" xfId="4402" xr:uid="{B5E32468-6822-4EC1-8CB6-C41FB838D15A}"/>
    <cellStyle name="Comma 2 6 2 2 2 2 5 2" xfId="12082" xr:uid="{CC18D65C-8D49-49BD-9537-C99954B024DC}"/>
    <cellStyle name="Comma 2 6 2 2 2 2 5 2 2" xfId="27442" xr:uid="{E0080AFB-653D-48E2-A92A-5A55717C21C7}"/>
    <cellStyle name="Comma 2 6 2 2 2 2 5 3" xfId="19762" xr:uid="{1300C287-2FB7-47EF-8A91-53453B9B7C11}"/>
    <cellStyle name="Comma 2 6 2 2 2 2 6" xfId="8242" xr:uid="{7AAAE7FA-2750-4B83-A795-CD9521267CDC}"/>
    <cellStyle name="Comma 2 6 2 2 2 2 6 2" xfId="23602" xr:uid="{3E10BC54-7423-4D65-9377-53CFB3CB4C72}"/>
    <cellStyle name="Comma 2 6 2 2 2 2 7" xfId="15922" xr:uid="{A7C0502B-35A5-4581-90BF-A9C5B972D7C5}"/>
    <cellStyle name="Comma 2 6 2 2 2 3" xfId="802" xr:uid="{E25D7204-FF0D-4A41-91C3-4E0FFC524C38}"/>
    <cellStyle name="Comma 2 6 2 2 2 3 2" xfId="1762" xr:uid="{8D67551F-9A0A-41DA-A453-25B1D16CE521}"/>
    <cellStyle name="Comma 2 6 2 2 2 3 2 2" xfId="3682" xr:uid="{4463F8F3-958B-436F-A062-5B1A108F6494}"/>
    <cellStyle name="Comma 2 6 2 2 2 3 2 2 2" xfId="7522" xr:uid="{DC90AE80-22BE-49E3-A22F-72F7AD798F76}"/>
    <cellStyle name="Comma 2 6 2 2 2 3 2 2 2 2" xfId="15202" xr:uid="{AB22847E-828B-45D9-B3E0-425A6F61CB30}"/>
    <cellStyle name="Comma 2 6 2 2 2 3 2 2 2 2 2" xfId="30562" xr:uid="{D59E4D43-0F48-4C91-A243-D4DD27A13AF2}"/>
    <cellStyle name="Comma 2 6 2 2 2 3 2 2 2 3" xfId="22882" xr:uid="{8E9DA8D6-B70C-4456-B6FE-9FFF2116CD20}"/>
    <cellStyle name="Comma 2 6 2 2 2 3 2 2 3" xfId="11362" xr:uid="{FA7D7484-35DE-4031-9A34-CB665E3ABC53}"/>
    <cellStyle name="Comma 2 6 2 2 2 3 2 2 3 2" xfId="26722" xr:uid="{70499170-F891-4D0C-9EA1-7B650549AAA3}"/>
    <cellStyle name="Comma 2 6 2 2 2 3 2 2 4" xfId="19042" xr:uid="{D1EF2574-12F7-4468-A3D2-7A169254A86A}"/>
    <cellStyle name="Comma 2 6 2 2 2 3 2 3" xfId="5602" xr:uid="{DAD7B8B1-99DA-4FAC-B214-EDE8CC6AA4C1}"/>
    <cellStyle name="Comma 2 6 2 2 2 3 2 3 2" xfId="13282" xr:uid="{D3BA560D-55B7-4A7A-92A7-A8EA9F659DCC}"/>
    <cellStyle name="Comma 2 6 2 2 2 3 2 3 2 2" xfId="28642" xr:uid="{895B35C4-78BD-40E5-A04F-32CB8CA44A3D}"/>
    <cellStyle name="Comma 2 6 2 2 2 3 2 3 3" xfId="20962" xr:uid="{845EFF3B-C750-4014-A3C2-1705004C2B59}"/>
    <cellStyle name="Comma 2 6 2 2 2 3 2 4" xfId="9442" xr:uid="{F1D67C5A-FE75-4461-A88B-301AC7C727F6}"/>
    <cellStyle name="Comma 2 6 2 2 2 3 2 4 2" xfId="24802" xr:uid="{21339CE5-486C-435F-8C92-D750718FE536}"/>
    <cellStyle name="Comma 2 6 2 2 2 3 2 5" xfId="17122" xr:uid="{9C23C50F-1C0A-428F-8205-D1CC5AA2088B}"/>
    <cellStyle name="Comma 2 6 2 2 2 3 3" xfId="2722" xr:uid="{2A4FE63A-C0F1-4AFF-8EDC-4B8762C08645}"/>
    <cellStyle name="Comma 2 6 2 2 2 3 3 2" xfId="6562" xr:uid="{33F3F824-15F6-423F-B68A-3EF919878A2A}"/>
    <cellStyle name="Comma 2 6 2 2 2 3 3 2 2" xfId="14242" xr:uid="{58546711-0425-411B-9E9F-06F2F11FC879}"/>
    <cellStyle name="Comma 2 6 2 2 2 3 3 2 2 2" xfId="29602" xr:uid="{AD523033-3FE5-434B-B8B4-D284F8ADD53C}"/>
    <cellStyle name="Comma 2 6 2 2 2 3 3 2 3" xfId="21922" xr:uid="{2801D834-269E-4032-A7F1-D247A408E30B}"/>
    <cellStyle name="Comma 2 6 2 2 2 3 3 3" xfId="10402" xr:uid="{78A59BA0-D147-439F-98AC-A5E82C270689}"/>
    <cellStyle name="Comma 2 6 2 2 2 3 3 3 2" xfId="25762" xr:uid="{708E0A56-4759-428F-B8B3-95A9C81D19B7}"/>
    <cellStyle name="Comma 2 6 2 2 2 3 3 4" xfId="18082" xr:uid="{00DC9EB6-0D45-4F6C-9232-5C3C09A3D09B}"/>
    <cellStyle name="Comma 2 6 2 2 2 3 4" xfId="4642" xr:uid="{D92DCB47-153B-4EA2-BF0D-7078BFB76FF3}"/>
    <cellStyle name="Comma 2 6 2 2 2 3 4 2" xfId="12322" xr:uid="{48753F60-DC8E-4C40-B5B4-6D6B9EF9FA42}"/>
    <cellStyle name="Comma 2 6 2 2 2 3 4 2 2" xfId="27682" xr:uid="{928DA03D-512F-4F04-B8D8-754976402D38}"/>
    <cellStyle name="Comma 2 6 2 2 2 3 4 3" xfId="20002" xr:uid="{5E44AB65-570C-4242-888C-68425E51DD57}"/>
    <cellStyle name="Comma 2 6 2 2 2 3 5" xfId="8482" xr:uid="{A62793A8-2518-45AB-872D-E163A88F59CF}"/>
    <cellStyle name="Comma 2 6 2 2 2 3 5 2" xfId="23842" xr:uid="{93C9F3B7-ADA7-4E8D-85D8-22B79FFBAF04}"/>
    <cellStyle name="Comma 2 6 2 2 2 3 6" xfId="16162" xr:uid="{8956ECCF-1F61-4B69-A4DF-67F0032E1B8B}"/>
    <cellStyle name="Comma 2 6 2 2 2 4" xfId="1282" xr:uid="{8BFD54C5-A774-4052-B254-290EBF84CC3D}"/>
    <cellStyle name="Comma 2 6 2 2 2 4 2" xfId="3202" xr:uid="{714D263B-D3CA-436D-AABC-EE8451431CF7}"/>
    <cellStyle name="Comma 2 6 2 2 2 4 2 2" xfId="7042" xr:uid="{7B550458-CB1C-46A8-9558-8A29AB7BC28D}"/>
    <cellStyle name="Comma 2 6 2 2 2 4 2 2 2" xfId="14722" xr:uid="{1CF4057B-1AA5-4129-B9D2-266C498804C7}"/>
    <cellStyle name="Comma 2 6 2 2 2 4 2 2 2 2" xfId="30082" xr:uid="{6EF4D39A-E853-4355-8331-AF47843820DB}"/>
    <cellStyle name="Comma 2 6 2 2 2 4 2 2 3" xfId="22402" xr:uid="{894A6B87-0454-4ED4-B954-DB11D21C916B}"/>
    <cellStyle name="Comma 2 6 2 2 2 4 2 3" xfId="10882" xr:uid="{C0C9D43A-D386-42CA-B66A-8058C26471A7}"/>
    <cellStyle name="Comma 2 6 2 2 2 4 2 3 2" xfId="26242" xr:uid="{5213F453-CD2E-4679-893E-8EC2ADCC5CE6}"/>
    <cellStyle name="Comma 2 6 2 2 2 4 2 4" xfId="18562" xr:uid="{58C8C7B7-59DE-41FE-A17D-711EF4CBB0F8}"/>
    <cellStyle name="Comma 2 6 2 2 2 4 3" xfId="5122" xr:uid="{740A0D2D-20F7-4FC0-9F97-AA6FE37C51D7}"/>
    <cellStyle name="Comma 2 6 2 2 2 4 3 2" xfId="12802" xr:uid="{8946A4CC-202A-44A9-93B6-17C2129B5C7C}"/>
    <cellStyle name="Comma 2 6 2 2 2 4 3 2 2" xfId="28162" xr:uid="{8AA989F9-6D35-4967-BFDF-D47F1BE77560}"/>
    <cellStyle name="Comma 2 6 2 2 2 4 3 3" xfId="20482" xr:uid="{310BCFFA-0FB7-4F53-866B-6CD0E72F7DA4}"/>
    <cellStyle name="Comma 2 6 2 2 2 4 4" xfId="8962" xr:uid="{07036B7A-7250-44F9-8801-C00CFAC2E2CF}"/>
    <cellStyle name="Comma 2 6 2 2 2 4 4 2" xfId="24322" xr:uid="{5A1027B4-6B5F-4E7A-84CF-5EB1780C84A0}"/>
    <cellStyle name="Comma 2 6 2 2 2 4 5" xfId="16642" xr:uid="{EB173567-0B19-4CB7-8233-F27D8F9BCCFD}"/>
    <cellStyle name="Comma 2 6 2 2 2 5" xfId="2242" xr:uid="{A9287785-1013-4FD7-A174-D77B1FE30B4A}"/>
    <cellStyle name="Comma 2 6 2 2 2 5 2" xfId="6082" xr:uid="{8E8C0754-635E-45A3-9445-AE59226CCC5D}"/>
    <cellStyle name="Comma 2 6 2 2 2 5 2 2" xfId="13762" xr:uid="{F891C876-1C8B-4BDD-954E-06C73E593652}"/>
    <cellStyle name="Comma 2 6 2 2 2 5 2 2 2" xfId="29122" xr:uid="{E277AFC2-6626-4F53-8BCF-2C2DEFEC8BF2}"/>
    <cellStyle name="Comma 2 6 2 2 2 5 2 3" xfId="21442" xr:uid="{DE54DE2D-5E05-47E1-999A-8141283CE7B2}"/>
    <cellStyle name="Comma 2 6 2 2 2 5 3" xfId="9922" xr:uid="{1968BCE6-0DDF-4ADE-934B-38ECF75F9020}"/>
    <cellStyle name="Comma 2 6 2 2 2 5 3 2" xfId="25282" xr:uid="{80A67B0A-C3E5-463C-BB41-48A02CF92CF0}"/>
    <cellStyle name="Comma 2 6 2 2 2 5 4" xfId="17602" xr:uid="{EA4607EC-654F-4D29-9CB1-3B4B4822EB32}"/>
    <cellStyle name="Comma 2 6 2 2 2 6" xfId="4162" xr:uid="{E8944562-A48C-4472-9F7B-0C18687A9DF0}"/>
    <cellStyle name="Comma 2 6 2 2 2 6 2" xfId="11842" xr:uid="{31B9A508-5E10-4FB1-A3B2-4076F3281A13}"/>
    <cellStyle name="Comma 2 6 2 2 2 6 2 2" xfId="27202" xr:uid="{7B26479E-FD74-4323-A1E1-7A276CF72381}"/>
    <cellStyle name="Comma 2 6 2 2 2 6 3" xfId="19522" xr:uid="{8C22CF66-2E54-4B50-8A6E-670D68797AF9}"/>
    <cellStyle name="Comma 2 6 2 2 2 7" xfId="8002" xr:uid="{F1A318DB-A99E-47EC-873F-9BDFDF7BA7B2}"/>
    <cellStyle name="Comma 2 6 2 2 2 7 2" xfId="23362" xr:uid="{0A3CCA32-EF93-43E6-A756-DB10EAA0DE68}"/>
    <cellStyle name="Comma 2 6 2 2 2 8" xfId="15682" xr:uid="{27A5B67A-53AC-4604-9130-E44C41B42CA0}"/>
    <cellStyle name="Comma 2 6 2 2 3" xfId="442" xr:uid="{F63800F0-2D1F-404A-97DC-E9FCDDC65CE7}"/>
    <cellStyle name="Comma 2 6 2 2 3 2" xfId="922" xr:uid="{B9F4E0F9-1523-47E4-95B2-903002E8DA59}"/>
    <cellStyle name="Comma 2 6 2 2 3 2 2" xfId="1882" xr:uid="{1648CCE4-C5EB-41BE-971A-E1C99362BCE2}"/>
    <cellStyle name="Comma 2 6 2 2 3 2 2 2" xfId="3802" xr:uid="{BBA8524C-233E-49DA-8893-2F77336E3268}"/>
    <cellStyle name="Comma 2 6 2 2 3 2 2 2 2" xfId="7642" xr:uid="{6F53F73D-DC05-44F4-846B-D7C3C8E2BF86}"/>
    <cellStyle name="Comma 2 6 2 2 3 2 2 2 2 2" xfId="15322" xr:uid="{0CEFCCA6-8F65-4CA3-A2A7-280429888D9C}"/>
    <cellStyle name="Comma 2 6 2 2 3 2 2 2 2 2 2" xfId="30682" xr:uid="{30B99CF4-C7A0-42FE-9EA3-F06C7FDD7ADE}"/>
    <cellStyle name="Comma 2 6 2 2 3 2 2 2 2 3" xfId="23002" xr:uid="{D3B4DF6A-5C4C-450D-988B-3CDD357D0B77}"/>
    <cellStyle name="Comma 2 6 2 2 3 2 2 2 3" xfId="11482" xr:uid="{DCE97ACA-B852-4238-B5CB-A9971C46579B}"/>
    <cellStyle name="Comma 2 6 2 2 3 2 2 2 3 2" xfId="26842" xr:uid="{F1BB35AE-9056-494B-B215-78ABD10867F5}"/>
    <cellStyle name="Comma 2 6 2 2 3 2 2 2 4" xfId="19162" xr:uid="{8AC8B8E2-95A1-4ED1-BA45-A1AE213E1919}"/>
    <cellStyle name="Comma 2 6 2 2 3 2 2 3" xfId="5722" xr:uid="{638C97A8-CAC9-413A-B5BA-917C14C22525}"/>
    <cellStyle name="Comma 2 6 2 2 3 2 2 3 2" xfId="13402" xr:uid="{23CCD10A-6ED5-458B-AB5B-B07ECA25065B}"/>
    <cellStyle name="Comma 2 6 2 2 3 2 2 3 2 2" xfId="28762" xr:uid="{A61EBB7E-E101-429B-A2F5-5B3533E2F5B6}"/>
    <cellStyle name="Comma 2 6 2 2 3 2 2 3 3" xfId="21082" xr:uid="{1736B7FE-6BBA-48B5-A7CC-C5CE1501587D}"/>
    <cellStyle name="Comma 2 6 2 2 3 2 2 4" xfId="9562" xr:uid="{02E0761D-CCE6-456B-BECD-D91623061B9C}"/>
    <cellStyle name="Comma 2 6 2 2 3 2 2 4 2" xfId="24922" xr:uid="{F7600865-5D28-4848-90D9-3FC11BBD912F}"/>
    <cellStyle name="Comma 2 6 2 2 3 2 2 5" xfId="17242" xr:uid="{0829AD47-BA36-44B3-A952-51ECFAE70C4C}"/>
    <cellStyle name="Comma 2 6 2 2 3 2 3" xfId="2842" xr:uid="{4ADDD9EF-CAF5-4D20-9F27-D2FCE0B1AA25}"/>
    <cellStyle name="Comma 2 6 2 2 3 2 3 2" xfId="6682" xr:uid="{5B74691B-82BB-4637-AC2E-005F52F54F8C}"/>
    <cellStyle name="Comma 2 6 2 2 3 2 3 2 2" xfId="14362" xr:uid="{7C4D5F8C-5D15-453C-8E51-E4F397CA162C}"/>
    <cellStyle name="Comma 2 6 2 2 3 2 3 2 2 2" xfId="29722" xr:uid="{08843EBA-5705-469A-A902-7D39A1079534}"/>
    <cellStyle name="Comma 2 6 2 2 3 2 3 2 3" xfId="22042" xr:uid="{BA056134-445A-4652-8825-1522713C0A55}"/>
    <cellStyle name="Comma 2 6 2 2 3 2 3 3" xfId="10522" xr:uid="{8E3F54F7-B6BD-489B-9674-C5544493D5FA}"/>
    <cellStyle name="Comma 2 6 2 2 3 2 3 3 2" xfId="25882" xr:uid="{D7223CE0-270D-4742-BC9F-6C0005EE88B0}"/>
    <cellStyle name="Comma 2 6 2 2 3 2 3 4" xfId="18202" xr:uid="{7DCC46BA-3455-4E16-B020-88887F50A8C0}"/>
    <cellStyle name="Comma 2 6 2 2 3 2 4" xfId="4762" xr:uid="{36A6356C-7A44-4DEB-A004-297F26B12FE1}"/>
    <cellStyle name="Comma 2 6 2 2 3 2 4 2" xfId="12442" xr:uid="{B3C7503F-F02F-4D23-A030-7CD0A4ECF6D4}"/>
    <cellStyle name="Comma 2 6 2 2 3 2 4 2 2" xfId="27802" xr:uid="{6C6635EE-46C9-4505-AF60-29059DE7EEB0}"/>
    <cellStyle name="Comma 2 6 2 2 3 2 4 3" xfId="20122" xr:uid="{577C75D2-A31B-4D36-B808-123B5F9ABC2F}"/>
    <cellStyle name="Comma 2 6 2 2 3 2 5" xfId="8602" xr:uid="{15F70DBD-9240-45CD-8754-8F2CC0A92D3B}"/>
    <cellStyle name="Comma 2 6 2 2 3 2 5 2" xfId="23962" xr:uid="{D6A15742-20AC-4F16-B0A3-C8BF4FCA4285}"/>
    <cellStyle name="Comma 2 6 2 2 3 2 6" xfId="16282" xr:uid="{095067B4-9681-44BA-A3D6-70E4AB9DB706}"/>
    <cellStyle name="Comma 2 6 2 2 3 3" xfId="1402" xr:uid="{E9257C60-AD5E-4EE4-8A5D-7983F1995229}"/>
    <cellStyle name="Comma 2 6 2 2 3 3 2" xfId="3322" xr:uid="{1A5C6FE8-E2E4-450F-94A3-2E26FA08E2CB}"/>
    <cellStyle name="Comma 2 6 2 2 3 3 2 2" xfId="7162" xr:uid="{975F726F-C1CF-4116-9953-72394FA1A4F3}"/>
    <cellStyle name="Comma 2 6 2 2 3 3 2 2 2" xfId="14842" xr:uid="{0621D1FD-87FB-4600-B6A9-74D4EA205282}"/>
    <cellStyle name="Comma 2 6 2 2 3 3 2 2 2 2" xfId="30202" xr:uid="{BC026089-DF81-4962-B4C8-0FCA79B93412}"/>
    <cellStyle name="Comma 2 6 2 2 3 3 2 2 3" xfId="22522" xr:uid="{545783F0-E0D9-4CC4-89EB-B37733035932}"/>
    <cellStyle name="Comma 2 6 2 2 3 3 2 3" xfId="11002" xr:uid="{7F07E174-6CF9-4DEE-B9DA-DC8C807EDA1B}"/>
    <cellStyle name="Comma 2 6 2 2 3 3 2 3 2" xfId="26362" xr:uid="{00A8C38D-3B73-4F95-8172-8C895A03B711}"/>
    <cellStyle name="Comma 2 6 2 2 3 3 2 4" xfId="18682" xr:uid="{187F423A-467C-418E-A52C-379620087289}"/>
    <cellStyle name="Comma 2 6 2 2 3 3 3" xfId="5242" xr:uid="{FC4BAE19-25E3-430B-ADCA-665875690D15}"/>
    <cellStyle name="Comma 2 6 2 2 3 3 3 2" xfId="12922" xr:uid="{DE392418-73F7-4DD4-835A-C14EC564AB2A}"/>
    <cellStyle name="Comma 2 6 2 2 3 3 3 2 2" xfId="28282" xr:uid="{552EB4DC-D44B-40E3-8A61-6305CDF41BD2}"/>
    <cellStyle name="Comma 2 6 2 2 3 3 3 3" xfId="20602" xr:uid="{5BFBFC35-5225-41FC-BD2B-1C64FC38CD5E}"/>
    <cellStyle name="Comma 2 6 2 2 3 3 4" xfId="9082" xr:uid="{69E8844E-DF5E-435B-8C6F-5BD21375ADDE}"/>
    <cellStyle name="Comma 2 6 2 2 3 3 4 2" xfId="24442" xr:uid="{46FC805A-47F4-4E07-99BF-AFB397BB2A9E}"/>
    <cellStyle name="Comma 2 6 2 2 3 3 5" xfId="16762" xr:uid="{7F90B322-59C6-46F2-AF9B-ACE18672D7D7}"/>
    <cellStyle name="Comma 2 6 2 2 3 4" xfId="2362" xr:uid="{0AED128C-9C8D-4D62-940D-862898BDADFE}"/>
    <cellStyle name="Comma 2 6 2 2 3 4 2" xfId="6202" xr:uid="{9681C5FB-2DE0-449D-B62F-9007DA94932B}"/>
    <cellStyle name="Comma 2 6 2 2 3 4 2 2" xfId="13882" xr:uid="{D65C0253-7DC2-4BE1-8721-5D08A76DB5A9}"/>
    <cellStyle name="Comma 2 6 2 2 3 4 2 2 2" xfId="29242" xr:uid="{26172B08-F45E-489B-BBA3-339FBA8E468D}"/>
    <cellStyle name="Comma 2 6 2 2 3 4 2 3" xfId="21562" xr:uid="{C0CBBD20-DAEF-43BF-9AA3-D0336233681E}"/>
    <cellStyle name="Comma 2 6 2 2 3 4 3" xfId="10042" xr:uid="{40E54E42-DAB1-4F07-811C-951C81CA9B3A}"/>
    <cellStyle name="Comma 2 6 2 2 3 4 3 2" xfId="25402" xr:uid="{0B1F1C41-FBED-44D5-8D34-CCCA817B40E8}"/>
    <cellStyle name="Comma 2 6 2 2 3 4 4" xfId="17722" xr:uid="{A70CE681-3668-4715-B566-78D635B761DE}"/>
    <cellStyle name="Comma 2 6 2 2 3 5" xfId="4282" xr:uid="{F1B90308-7010-44E5-BDBD-84C09B38D079}"/>
    <cellStyle name="Comma 2 6 2 2 3 5 2" xfId="11962" xr:uid="{8FE66F4B-FD74-46CB-B1E4-4C54D51CA1C2}"/>
    <cellStyle name="Comma 2 6 2 2 3 5 2 2" xfId="27322" xr:uid="{BDFB3605-4029-446B-AAAA-AA5F036F7F39}"/>
    <cellStyle name="Comma 2 6 2 2 3 5 3" xfId="19642" xr:uid="{D6D9C45F-F7B6-4BA3-A558-9B7E8F499749}"/>
    <cellStyle name="Comma 2 6 2 2 3 6" xfId="8122" xr:uid="{4682D987-34A8-4CEA-AB3C-0E1CEFFAD644}"/>
    <cellStyle name="Comma 2 6 2 2 3 6 2" xfId="23482" xr:uid="{6FC24877-C798-4015-B6DE-6399C245CE67}"/>
    <cellStyle name="Comma 2 6 2 2 3 7" xfId="15802" xr:uid="{75B212F2-506D-400D-A8CE-1770E8959650}"/>
    <cellStyle name="Comma 2 6 2 2 4" xfId="682" xr:uid="{364E41C0-1D9F-494B-83BF-621E64CDEC54}"/>
    <cellStyle name="Comma 2 6 2 2 4 2" xfId="1642" xr:uid="{D54DDBCC-BBBE-408F-B92E-82FD890B153C}"/>
    <cellStyle name="Comma 2 6 2 2 4 2 2" xfId="3562" xr:uid="{5EFA4DC3-4024-41F7-84C4-5F5C6A2E8997}"/>
    <cellStyle name="Comma 2 6 2 2 4 2 2 2" xfId="7402" xr:uid="{97565BF0-2297-4B37-9281-B62F67E5BDC5}"/>
    <cellStyle name="Comma 2 6 2 2 4 2 2 2 2" xfId="15082" xr:uid="{46098945-A933-4B08-85E1-8F0EA13F3834}"/>
    <cellStyle name="Comma 2 6 2 2 4 2 2 2 2 2" xfId="30442" xr:uid="{0EC80FFF-F16B-45D9-9816-06770C397A5A}"/>
    <cellStyle name="Comma 2 6 2 2 4 2 2 2 3" xfId="22762" xr:uid="{E4E4D986-077E-4F7B-A4B4-78FD84FB94DD}"/>
    <cellStyle name="Comma 2 6 2 2 4 2 2 3" xfId="11242" xr:uid="{3103FF96-5CB3-4383-9098-1CEF1B3146CF}"/>
    <cellStyle name="Comma 2 6 2 2 4 2 2 3 2" xfId="26602" xr:uid="{B77B4382-57A2-42D8-B68E-BC45EE1CA6E0}"/>
    <cellStyle name="Comma 2 6 2 2 4 2 2 4" xfId="18922" xr:uid="{CE10DC97-D95F-4C72-BE38-0ACFF4DBF2A9}"/>
    <cellStyle name="Comma 2 6 2 2 4 2 3" xfId="5482" xr:uid="{74B3E5D7-8847-45C4-99FE-263F43A67C73}"/>
    <cellStyle name="Comma 2 6 2 2 4 2 3 2" xfId="13162" xr:uid="{FFB28BE8-A09D-48B5-8D08-B891EFFF8B41}"/>
    <cellStyle name="Comma 2 6 2 2 4 2 3 2 2" xfId="28522" xr:uid="{32A119A1-0154-4F83-9C2E-E59E037BA47D}"/>
    <cellStyle name="Comma 2 6 2 2 4 2 3 3" xfId="20842" xr:uid="{0D384068-9B62-4BAE-BBD6-951A88543843}"/>
    <cellStyle name="Comma 2 6 2 2 4 2 4" xfId="9322" xr:uid="{83C3D97E-7C01-4704-BAB5-CB06A7F75613}"/>
    <cellStyle name="Comma 2 6 2 2 4 2 4 2" xfId="24682" xr:uid="{17DEDC7F-8827-49B4-B58D-D35189DDF63D}"/>
    <cellStyle name="Comma 2 6 2 2 4 2 5" xfId="17002" xr:uid="{1310B577-A03A-4F62-ADF1-3DF2FC673A38}"/>
    <cellStyle name="Comma 2 6 2 2 4 3" xfId="2602" xr:uid="{B658DA0B-EC27-4E8A-A62B-A8F0B128911C}"/>
    <cellStyle name="Comma 2 6 2 2 4 3 2" xfId="6442" xr:uid="{B78621C3-C6DD-4E40-8945-7E1A907686B1}"/>
    <cellStyle name="Comma 2 6 2 2 4 3 2 2" xfId="14122" xr:uid="{C416E63D-C80D-434A-8396-AA4F3DA13403}"/>
    <cellStyle name="Comma 2 6 2 2 4 3 2 2 2" xfId="29482" xr:uid="{A12A1F01-76EC-479E-98D9-C2CF55BD6C4B}"/>
    <cellStyle name="Comma 2 6 2 2 4 3 2 3" xfId="21802" xr:uid="{8C851AF1-ED8C-4BDB-85AB-36E36F3B2C71}"/>
    <cellStyle name="Comma 2 6 2 2 4 3 3" xfId="10282" xr:uid="{A7FF8E9D-7823-40EB-B6B4-782C8AB9D612}"/>
    <cellStyle name="Comma 2 6 2 2 4 3 3 2" xfId="25642" xr:uid="{C6CA17B8-2636-4445-9678-84AAC62EFC73}"/>
    <cellStyle name="Comma 2 6 2 2 4 3 4" xfId="17962" xr:uid="{BC06697F-5F37-479A-9951-13AE05232F1F}"/>
    <cellStyle name="Comma 2 6 2 2 4 4" xfId="4522" xr:uid="{DB731ACE-9020-4453-BF46-B7FB472987D1}"/>
    <cellStyle name="Comma 2 6 2 2 4 4 2" xfId="12202" xr:uid="{24BC8B0B-3A76-4045-B03B-E742FCA20F3F}"/>
    <cellStyle name="Comma 2 6 2 2 4 4 2 2" xfId="27562" xr:uid="{47C46905-4A81-4A44-8852-AE099AE63966}"/>
    <cellStyle name="Comma 2 6 2 2 4 4 3" xfId="19882" xr:uid="{8E89A43E-1FA6-4E9E-9663-72C5A72477EE}"/>
    <cellStyle name="Comma 2 6 2 2 4 5" xfId="8362" xr:uid="{29E0EB56-8982-4DF5-A464-BE432F08E6AE}"/>
    <cellStyle name="Comma 2 6 2 2 4 5 2" xfId="23722" xr:uid="{744245A9-E75C-460C-ADDB-0F33B934A048}"/>
    <cellStyle name="Comma 2 6 2 2 4 6" xfId="16042" xr:uid="{D73A3CF8-8B85-4A33-B708-18AD4698A94E}"/>
    <cellStyle name="Comma 2 6 2 2 5" xfId="1162" xr:uid="{1F4C22A5-8BC9-42FF-8D44-F80B88937843}"/>
    <cellStyle name="Comma 2 6 2 2 5 2" xfId="3082" xr:uid="{77280915-42FB-4A11-955E-9597551B75C2}"/>
    <cellStyle name="Comma 2 6 2 2 5 2 2" xfId="6922" xr:uid="{5AEE71DD-E3DE-4ADB-AC61-A613E46F3904}"/>
    <cellStyle name="Comma 2 6 2 2 5 2 2 2" xfId="14602" xr:uid="{2F34DB25-14E8-4D7F-BA59-2B9EEEDAEB22}"/>
    <cellStyle name="Comma 2 6 2 2 5 2 2 2 2" xfId="29962" xr:uid="{AE37E86C-1AB3-483D-BA60-326F8AEF53EE}"/>
    <cellStyle name="Comma 2 6 2 2 5 2 2 3" xfId="22282" xr:uid="{04BA41D3-1045-4460-AEF6-DC0D189A6CD8}"/>
    <cellStyle name="Comma 2 6 2 2 5 2 3" xfId="10762" xr:uid="{A6606B5A-2293-4D4A-A772-88DFE0DF2E65}"/>
    <cellStyle name="Comma 2 6 2 2 5 2 3 2" xfId="26122" xr:uid="{1A471D5B-C617-41B7-BB1B-DB247D2E51BC}"/>
    <cellStyle name="Comma 2 6 2 2 5 2 4" xfId="18442" xr:uid="{F268ABB2-72C3-49B3-BC1F-842466A79801}"/>
    <cellStyle name="Comma 2 6 2 2 5 3" xfId="5002" xr:uid="{84E6479F-DD95-4030-99C1-C959A99097F4}"/>
    <cellStyle name="Comma 2 6 2 2 5 3 2" xfId="12682" xr:uid="{320C1C8E-0EF1-461B-B154-FEE994BE32E0}"/>
    <cellStyle name="Comma 2 6 2 2 5 3 2 2" xfId="28042" xr:uid="{42831365-3482-47F5-959D-E255EDC3A383}"/>
    <cellStyle name="Comma 2 6 2 2 5 3 3" xfId="20362" xr:uid="{ED62C397-68C9-4B7D-BF50-F1333BD1858E}"/>
    <cellStyle name="Comma 2 6 2 2 5 4" xfId="8842" xr:uid="{39E28850-952E-44F8-BF05-D44D77ADF48C}"/>
    <cellStyle name="Comma 2 6 2 2 5 4 2" xfId="24202" xr:uid="{4CA75C7B-0B4B-45E9-B80B-410A977B3458}"/>
    <cellStyle name="Comma 2 6 2 2 5 5" xfId="16522" xr:uid="{CCC56A67-3ABF-421D-9C04-AECBCD5D1F65}"/>
    <cellStyle name="Comma 2 6 2 2 6" xfId="2122" xr:uid="{CE3B6C8F-D993-468E-8A0F-31DECE98FA29}"/>
    <cellStyle name="Comma 2 6 2 2 6 2" xfId="5962" xr:uid="{1190086B-7603-4BC9-BBBB-DBCF365A3B99}"/>
    <cellStyle name="Comma 2 6 2 2 6 2 2" xfId="13642" xr:uid="{E3DD88EB-B907-4CBF-AF57-3240DC0178FD}"/>
    <cellStyle name="Comma 2 6 2 2 6 2 2 2" xfId="29002" xr:uid="{94E20C5E-7A3F-48B4-ADDA-223DBCAC97C4}"/>
    <cellStyle name="Comma 2 6 2 2 6 2 3" xfId="21322" xr:uid="{955F715D-551F-45E8-94DC-13FD9B775978}"/>
    <cellStyle name="Comma 2 6 2 2 6 3" xfId="9802" xr:uid="{8D1FA6B1-FBC3-4B40-AF74-AE221F92A1D8}"/>
    <cellStyle name="Comma 2 6 2 2 6 3 2" xfId="25162" xr:uid="{6383EE73-DD8C-4830-97BB-FB0744E686D0}"/>
    <cellStyle name="Comma 2 6 2 2 6 4" xfId="17482" xr:uid="{42826532-3077-4CA0-83EF-269DFF7E6A95}"/>
    <cellStyle name="Comma 2 6 2 2 7" xfId="4042" xr:uid="{7F6A5B90-4783-485F-A0C8-BC7E4A306603}"/>
    <cellStyle name="Comma 2 6 2 2 7 2" xfId="11722" xr:uid="{7D8E1331-82EC-473C-BBB3-8BC49F3E92FE}"/>
    <cellStyle name="Comma 2 6 2 2 7 2 2" xfId="27082" xr:uid="{5FDC2E12-BE3A-4C4B-90F9-C30E03FEF7F9}"/>
    <cellStyle name="Comma 2 6 2 2 7 3" xfId="19402" xr:uid="{EB8377E5-CDFB-48EF-97E8-67AB57C262AC}"/>
    <cellStyle name="Comma 2 6 2 2 8" xfId="7882" xr:uid="{9B475787-901D-42C1-A5FF-2958D5361826}"/>
    <cellStyle name="Comma 2 6 2 2 8 2" xfId="23242" xr:uid="{7A50274B-B504-4B45-BF10-0E214C1CE539}"/>
    <cellStyle name="Comma 2 6 2 2 9" xfId="15562" xr:uid="{1528F22A-202A-4BD5-9FC4-1DAF7E303629}"/>
    <cellStyle name="Comma 2 6 2 3" xfId="262" xr:uid="{D8D884F9-1568-4C9D-B973-F1BEDA5B24FE}"/>
    <cellStyle name="Comma 2 6 2 3 2" xfId="502" xr:uid="{F1771EF8-83B0-4090-ACE2-63CAB48AE9A8}"/>
    <cellStyle name="Comma 2 6 2 3 2 2" xfId="982" xr:uid="{8C2FE704-9F7A-45CD-955A-FA21FF45EE9E}"/>
    <cellStyle name="Comma 2 6 2 3 2 2 2" xfId="1942" xr:uid="{D0CE91AB-9C0C-482A-AFCB-6D516D789796}"/>
    <cellStyle name="Comma 2 6 2 3 2 2 2 2" xfId="3862" xr:uid="{9B2613E9-B803-4D87-922F-3DE632597F14}"/>
    <cellStyle name="Comma 2 6 2 3 2 2 2 2 2" xfId="7702" xr:uid="{CFEE0D86-12C4-41F5-85AA-194E346AE4F2}"/>
    <cellStyle name="Comma 2 6 2 3 2 2 2 2 2 2" xfId="15382" xr:uid="{0C5ADD37-EC67-47E3-B6C0-89203B78B597}"/>
    <cellStyle name="Comma 2 6 2 3 2 2 2 2 2 2 2" xfId="30742" xr:uid="{FAD23D8D-5B4D-405F-A49B-99A876E232FC}"/>
    <cellStyle name="Comma 2 6 2 3 2 2 2 2 2 3" xfId="23062" xr:uid="{A360F7EF-EB54-4ABE-A1C6-21770B002276}"/>
    <cellStyle name="Comma 2 6 2 3 2 2 2 2 3" xfId="11542" xr:uid="{BD6258C9-2964-46AC-B8EF-7C3CB27A97F7}"/>
    <cellStyle name="Comma 2 6 2 3 2 2 2 2 3 2" xfId="26902" xr:uid="{79589900-91B4-4818-8219-43BB64CCBF8D}"/>
    <cellStyle name="Comma 2 6 2 3 2 2 2 2 4" xfId="19222" xr:uid="{B63A65A0-2FD6-4E99-B26C-F40514450500}"/>
    <cellStyle name="Comma 2 6 2 3 2 2 2 3" xfId="5782" xr:uid="{A98BA525-9835-49F2-9258-EBF758463203}"/>
    <cellStyle name="Comma 2 6 2 3 2 2 2 3 2" xfId="13462" xr:uid="{B67A9523-96A0-46E4-9B0D-10D65A49D118}"/>
    <cellStyle name="Comma 2 6 2 3 2 2 2 3 2 2" xfId="28822" xr:uid="{12BE8FE4-C782-48E7-B445-0CED53FFFE50}"/>
    <cellStyle name="Comma 2 6 2 3 2 2 2 3 3" xfId="21142" xr:uid="{149B9E92-B6E9-41EE-97E8-36491E4A96F6}"/>
    <cellStyle name="Comma 2 6 2 3 2 2 2 4" xfId="9622" xr:uid="{8279A4F4-7C45-46B9-B338-70374A5EF5CD}"/>
    <cellStyle name="Comma 2 6 2 3 2 2 2 4 2" xfId="24982" xr:uid="{851B5A75-A0F4-4723-9FA9-4FB9081ACBD4}"/>
    <cellStyle name="Comma 2 6 2 3 2 2 2 5" xfId="17302" xr:uid="{882731DF-81F1-4084-B461-3966ED675253}"/>
    <cellStyle name="Comma 2 6 2 3 2 2 3" xfId="2902" xr:uid="{BA9A9E86-965B-4C3C-A1CF-E34FEA926909}"/>
    <cellStyle name="Comma 2 6 2 3 2 2 3 2" xfId="6742" xr:uid="{25D049E9-4F05-4B73-88EA-304E7A650A14}"/>
    <cellStyle name="Comma 2 6 2 3 2 2 3 2 2" xfId="14422" xr:uid="{1F2E58A8-1BF4-40BD-8DF2-CB2B94E9ED5D}"/>
    <cellStyle name="Comma 2 6 2 3 2 2 3 2 2 2" xfId="29782" xr:uid="{9E72C12B-0590-46BC-B67F-DFA8E52594F6}"/>
    <cellStyle name="Comma 2 6 2 3 2 2 3 2 3" xfId="22102" xr:uid="{DC58F0D7-BE7B-440B-B733-8C0D3179880B}"/>
    <cellStyle name="Comma 2 6 2 3 2 2 3 3" xfId="10582" xr:uid="{1BAE0B03-9509-468E-A3CA-1D8B08C7A885}"/>
    <cellStyle name="Comma 2 6 2 3 2 2 3 3 2" xfId="25942" xr:uid="{B1C73712-C885-4BFB-8CE6-169E3FB1F704}"/>
    <cellStyle name="Comma 2 6 2 3 2 2 3 4" xfId="18262" xr:uid="{8A053F6A-76C2-48C6-9C85-34517EDD5632}"/>
    <cellStyle name="Comma 2 6 2 3 2 2 4" xfId="4822" xr:uid="{01FE1A0F-9BE8-466E-845B-A3D87996854A}"/>
    <cellStyle name="Comma 2 6 2 3 2 2 4 2" xfId="12502" xr:uid="{18EBA9AC-C4BF-488C-8367-6ECC727F69C1}"/>
    <cellStyle name="Comma 2 6 2 3 2 2 4 2 2" xfId="27862" xr:uid="{CEC56D28-2957-4252-99E2-AFAE7C83DDA9}"/>
    <cellStyle name="Comma 2 6 2 3 2 2 4 3" xfId="20182" xr:uid="{CE74F221-D31B-4FA8-A1A8-F1272CD829BC}"/>
    <cellStyle name="Comma 2 6 2 3 2 2 5" xfId="8662" xr:uid="{92278586-FD9B-44A6-A1D7-30A7617038C3}"/>
    <cellStyle name="Comma 2 6 2 3 2 2 5 2" xfId="24022" xr:uid="{0C724948-ADE8-4E63-A595-D3CF64ACEF3E}"/>
    <cellStyle name="Comma 2 6 2 3 2 2 6" xfId="16342" xr:uid="{AC8E5E9D-ACB7-4356-BE7B-25C5E87E1574}"/>
    <cellStyle name="Comma 2 6 2 3 2 3" xfId="1462" xr:uid="{59223001-B51D-481A-BA3E-B25A7BBEFE3A}"/>
    <cellStyle name="Comma 2 6 2 3 2 3 2" xfId="3382" xr:uid="{E7FFB05F-84A2-4027-949E-80766F2AE1E9}"/>
    <cellStyle name="Comma 2 6 2 3 2 3 2 2" xfId="7222" xr:uid="{1733E142-FF86-4C4A-A455-C8DF450D82EF}"/>
    <cellStyle name="Comma 2 6 2 3 2 3 2 2 2" xfId="14902" xr:uid="{30DB27B7-5AAB-4C88-8E48-CB4372553067}"/>
    <cellStyle name="Comma 2 6 2 3 2 3 2 2 2 2" xfId="30262" xr:uid="{4732B6BC-148B-4F18-A634-C612DC441C63}"/>
    <cellStyle name="Comma 2 6 2 3 2 3 2 2 3" xfId="22582" xr:uid="{72EB0D71-3B57-4F67-BAED-3A0C191B6180}"/>
    <cellStyle name="Comma 2 6 2 3 2 3 2 3" xfId="11062" xr:uid="{47B4D31F-0421-4231-89E1-619CADC228AB}"/>
    <cellStyle name="Comma 2 6 2 3 2 3 2 3 2" xfId="26422" xr:uid="{D6B6A995-730B-49BE-AE1C-BE0A89391408}"/>
    <cellStyle name="Comma 2 6 2 3 2 3 2 4" xfId="18742" xr:uid="{D5F901FD-A61F-4ABD-9252-AAF7B3CE15FB}"/>
    <cellStyle name="Comma 2 6 2 3 2 3 3" xfId="5302" xr:uid="{37DB0A44-EA6C-46E9-921F-C841EA9D5772}"/>
    <cellStyle name="Comma 2 6 2 3 2 3 3 2" xfId="12982" xr:uid="{B15FD3A3-8D07-462E-9D41-C22A5702B75E}"/>
    <cellStyle name="Comma 2 6 2 3 2 3 3 2 2" xfId="28342" xr:uid="{701EE889-6D81-4295-A103-EDC89CB2C4B9}"/>
    <cellStyle name="Comma 2 6 2 3 2 3 3 3" xfId="20662" xr:uid="{18C64E7D-7D35-4670-BA51-C2D9C2BE860E}"/>
    <cellStyle name="Comma 2 6 2 3 2 3 4" xfId="9142" xr:uid="{F7941373-F3F1-45C1-91A8-D8ADEAFC331C}"/>
    <cellStyle name="Comma 2 6 2 3 2 3 4 2" xfId="24502" xr:uid="{3A8ECAB8-D77A-4B78-85CB-BBF1B49C98D7}"/>
    <cellStyle name="Comma 2 6 2 3 2 3 5" xfId="16822" xr:uid="{C93B332C-84DF-4364-A57F-D19DBF1A9B11}"/>
    <cellStyle name="Comma 2 6 2 3 2 4" xfId="2422" xr:uid="{F77590A8-1A3F-4E79-8AC8-50432F5884AB}"/>
    <cellStyle name="Comma 2 6 2 3 2 4 2" xfId="6262" xr:uid="{8EC99415-5463-4C84-9B5B-FC0853A6837A}"/>
    <cellStyle name="Comma 2 6 2 3 2 4 2 2" xfId="13942" xr:uid="{EEABAA54-D8BC-4C27-9FCA-E064F2BA9A7A}"/>
    <cellStyle name="Comma 2 6 2 3 2 4 2 2 2" xfId="29302" xr:uid="{C0750510-71A2-467B-97D4-C9701799FC85}"/>
    <cellStyle name="Comma 2 6 2 3 2 4 2 3" xfId="21622" xr:uid="{C2A57F38-97D6-479E-9660-1EEEDF58B26B}"/>
    <cellStyle name="Comma 2 6 2 3 2 4 3" xfId="10102" xr:uid="{0E9BA535-A4CE-49EA-A61E-AAFF883D1D9D}"/>
    <cellStyle name="Comma 2 6 2 3 2 4 3 2" xfId="25462" xr:uid="{BF0F92E1-8BD0-4B9B-981E-2693ADA0589A}"/>
    <cellStyle name="Comma 2 6 2 3 2 4 4" xfId="17782" xr:uid="{F3716A19-B3C5-4BC2-94C5-2910BE72E564}"/>
    <cellStyle name="Comma 2 6 2 3 2 5" xfId="4342" xr:uid="{02D2B5CF-9411-40FF-BDBB-9914930EEA0B}"/>
    <cellStyle name="Comma 2 6 2 3 2 5 2" xfId="12022" xr:uid="{7BB3ABFA-3C75-4F08-993D-AF620F04F29E}"/>
    <cellStyle name="Comma 2 6 2 3 2 5 2 2" xfId="27382" xr:uid="{8809A9C5-D7E2-4478-8227-DDC80B03ECAE}"/>
    <cellStyle name="Comma 2 6 2 3 2 5 3" xfId="19702" xr:uid="{89930A0D-90AB-43C1-883E-86010EF5414E}"/>
    <cellStyle name="Comma 2 6 2 3 2 6" xfId="8182" xr:uid="{39899F3B-5B34-4639-BB07-729656B6BD4E}"/>
    <cellStyle name="Comma 2 6 2 3 2 6 2" xfId="23542" xr:uid="{305A6638-3AC8-4D98-B8BC-A49F38D7B02B}"/>
    <cellStyle name="Comma 2 6 2 3 2 7" xfId="15862" xr:uid="{181FA615-46E8-476C-9ED3-336827297307}"/>
    <cellStyle name="Comma 2 6 2 3 3" xfId="742" xr:uid="{3968C80C-8BEA-4F95-8C07-756D2E213FED}"/>
    <cellStyle name="Comma 2 6 2 3 3 2" xfId="1702" xr:uid="{0C42B39A-88DA-4100-BA10-02D003CD5A58}"/>
    <cellStyle name="Comma 2 6 2 3 3 2 2" xfId="3622" xr:uid="{4909A9C0-F186-4E10-918F-746520C56C43}"/>
    <cellStyle name="Comma 2 6 2 3 3 2 2 2" xfId="7462" xr:uid="{62260101-DD2F-4814-A8C0-49325A80419A}"/>
    <cellStyle name="Comma 2 6 2 3 3 2 2 2 2" xfId="15142" xr:uid="{340B0932-E282-429B-A67E-BA182DA36E73}"/>
    <cellStyle name="Comma 2 6 2 3 3 2 2 2 2 2" xfId="30502" xr:uid="{5D47E149-B5EA-41EB-B911-F1E5016FAA1C}"/>
    <cellStyle name="Comma 2 6 2 3 3 2 2 2 3" xfId="22822" xr:uid="{A1FE4691-833D-498B-9653-60DFDD00A563}"/>
    <cellStyle name="Comma 2 6 2 3 3 2 2 3" xfId="11302" xr:uid="{9169B314-58BD-42AB-BEC7-CD28ACD0B20B}"/>
    <cellStyle name="Comma 2 6 2 3 3 2 2 3 2" xfId="26662" xr:uid="{8F012335-139B-4022-8880-94A38506CF0E}"/>
    <cellStyle name="Comma 2 6 2 3 3 2 2 4" xfId="18982" xr:uid="{D66B4BD0-6FAF-4225-B8C7-B2AD9108F044}"/>
    <cellStyle name="Comma 2 6 2 3 3 2 3" xfId="5542" xr:uid="{1CFA00D4-E0BF-4DB8-B606-C38097444A52}"/>
    <cellStyle name="Comma 2 6 2 3 3 2 3 2" xfId="13222" xr:uid="{9312E4FB-8590-4E55-A17C-16AE52D2BCC2}"/>
    <cellStyle name="Comma 2 6 2 3 3 2 3 2 2" xfId="28582" xr:uid="{0B496BA6-B1D7-440B-8973-79B95924AEC8}"/>
    <cellStyle name="Comma 2 6 2 3 3 2 3 3" xfId="20902" xr:uid="{F1F8D3A8-400C-4BFF-8CE8-C2F05ED9A28F}"/>
    <cellStyle name="Comma 2 6 2 3 3 2 4" xfId="9382" xr:uid="{8F130E18-D24B-4EB6-AB3B-B6082824CFC3}"/>
    <cellStyle name="Comma 2 6 2 3 3 2 4 2" xfId="24742" xr:uid="{9B14D6CC-3035-45C2-BA9C-2C4D474C2616}"/>
    <cellStyle name="Comma 2 6 2 3 3 2 5" xfId="17062" xr:uid="{DFE9396D-2DCC-4FED-81F9-FB8EC04AAA40}"/>
    <cellStyle name="Comma 2 6 2 3 3 3" xfId="2662" xr:uid="{CFA37548-46D4-40D5-8CE6-07EA00D96D9D}"/>
    <cellStyle name="Comma 2 6 2 3 3 3 2" xfId="6502" xr:uid="{36F63640-5C89-43A8-8C3A-7CB3B6657D83}"/>
    <cellStyle name="Comma 2 6 2 3 3 3 2 2" xfId="14182" xr:uid="{1AD17EFA-D166-4ABC-91AE-F7693D72BDF9}"/>
    <cellStyle name="Comma 2 6 2 3 3 3 2 2 2" xfId="29542" xr:uid="{DC8F8BE9-CF15-4390-AC4E-BA1C460FAE04}"/>
    <cellStyle name="Comma 2 6 2 3 3 3 2 3" xfId="21862" xr:uid="{4E2C08DD-54DA-4CDA-90B2-47F9B08346DD}"/>
    <cellStyle name="Comma 2 6 2 3 3 3 3" xfId="10342" xr:uid="{4529CE59-2BCF-482F-86C4-D5829C501AB2}"/>
    <cellStyle name="Comma 2 6 2 3 3 3 3 2" xfId="25702" xr:uid="{C1D14951-D8E4-4147-BC6C-FFA62BF6A35F}"/>
    <cellStyle name="Comma 2 6 2 3 3 3 4" xfId="18022" xr:uid="{99562E49-1918-4DB0-A5E7-983B0CC91AE4}"/>
    <cellStyle name="Comma 2 6 2 3 3 4" xfId="4582" xr:uid="{FD394F32-8748-4AC4-9A14-5FF0AA29CBC3}"/>
    <cellStyle name="Comma 2 6 2 3 3 4 2" xfId="12262" xr:uid="{E0831F5C-6A80-4825-A305-17374910DD81}"/>
    <cellStyle name="Comma 2 6 2 3 3 4 2 2" xfId="27622" xr:uid="{F3F60AC9-ED05-48AF-B8B9-D00FAE1F9C86}"/>
    <cellStyle name="Comma 2 6 2 3 3 4 3" xfId="19942" xr:uid="{7807E29D-787B-43E0-9A62-FAF139B67762}"/>
    <cellStyle name="Comma 2 6 2 3 3 5" xfId="8422" xr:uid="{367E95DA-78FA-401B-9FBC-5E84F8A47EDE}"/>
    <cellStyle name="Comma 2 6 2 3 3 5 2" xfId="23782" xr:uid="{21B863B0-7B88-4088-8D88-B2A84FF98A1D}"/>
    <cellStyle name="Comma 2 6 2 3 3 6" xfId="16102" xr:uid="{11F79850-3216-492A-A11A-1C507EB1874B}"/>
    <cellStyle name="Comma 2 6 2 3 4" xfId="1222" xr:uid="{DFD2A83A-F4C8-4E1A-B190-50F2C46EE515}"/>
    <cellStyle name="Comma 2 6 2 3 4 2" xfId="3142" xr:uid="{6D943DA0-8D7E-4205-9FAE-93C27E929CCB}"/>
    <cellStyle name="Comma 2 6 2 3 4 2 2" xfId="6982" xr:uid="{5CCFCC74-971C-4091-8EDF-9A74816CF989}"/>
    <cellStyle name="Comma 2 6 2 3 4 2 2 2" xfId="14662" xr:uid="{799713AB-1400-4FDC-972A-3EA9FD876E75}"/>
    <cellStyle name="Comma 2 6 2 3 4 2 2 2 2" xfId="30022" xr:uid="{1A79158E-45FD-456E-96F4-3888AC7FB227}"/>
    <cellStyle name="Comma 2 6 2 3 4 2 2 3" xfId="22342" xr:uid="{4BF6BEFD-5D32-4CD0-8A35-29A9E0E4D73B}"/>
    <cellStyle name="Comma 2 6 2 3 4 2 3" xfId="10822" xr:uid="{8AD7D58A-8305-423E-881D-F3494355BA85}"/>
    <cellStyle name="Comma 2 6 2 3 4 2 3 2" xfId="26182" xr:uid="{C1073632-588F-43AC-B18A-F7084F872FA6}"/>
    <cellStyle name="Comma 2 6 2 3 4 2 4" xfId="18502" xr:uid="{25913248-F6FA-4A81-BCF3-BCD8D6E4BF2A}"/>
    <cellStyle name="Comma 2 6 2 3 4 3" xfId="5062" xr:uid="{59B663EE-ADEB-4ABE-9810-C54C1BAA6671}"/>
    <cellStyle name="Comma 2 6 2 3 4 3 2" xfId="12742" xr:uid="{2721EB3B-7632-4929-8C70-F962BB545B13}"/>
    <cellStyle name="Comma 2 6 2 3 4 3 2 2" xfId="28102" xr:uid="{0F4507AF-210C-41D3-8ECA-5A12245CD18A}"/>
    <cellStyle name="Comma 2 6 2 3 4 3 3" xfId="20422" xr:uid="{BF6E4666-AC6B-4262-97AD-C0AF79EC92CB}"/>
    <cellStyle name="Comma 2 6 2 3 4 4" xfId="8902" xr:uid="{BCFA5F8F-48D5-4578-A906-3C5A7FDF71B1}"/>
    <cellStyle name="Comma 2 6 2 3 4 4 2" xfId="24262" xr:uid="{61A0ED63-214F-41B3-A57A-8AA0EADB4045}"/>
    <cellStyle name="Comma 2 6 2 3 4 5" xfId="16582" xr:uid="{26FD13DC-7210-4CC6-A53E-33E34A86A257}"/>
    <cellStyle name="Comma 2 6 2 3 5" xfId="2182" xr:uid="{C2DD1343-8846-44D8-83E8-F26D54194B91}"/>
    <cellStyle name="Comma 2 6 2 3 5 2" xfId="6022" xr:uid="{349D6CE3-3D3D-4ACF-A2CF-894644682F6B}"/>
    <cellStyle name="Comma 2 6 2 3 5 2 2" xfId="13702" xr:uid="{4DE63A12-0D34-4DBB-BCB5-D275BA163D84}"/>
    <cellStyle name="Comma 2 6 2 3 5 2 2 2" xfId="29062" xr:uid="{BE991887-F600-4B05-8B8A-34247471A074}"/>
    <cellStyle name="Comma 2 6 2 3 5 2 3" xfId="21382" xr:uid="{7E42EEA1-B30D-4438-84FE-AB5DDEE37608}"/>
    <cellStyle name="Comma 2 6 2 3 5 3" xfId="9862" xr:uid="{5DBBE910-D2C3-4753-AC5B-1ECF753F3851}"/>
    <cellStyle name="Comma 2 6 2 3 5 3 2" xfId="25222" xr:uid="{9C770B9E-BA7C-4621-B8EF-D056AB6073C8}"/>
    <cellStyle name="Comma 2 6 2 3 5 4" xfId="17542" xr:uid="{1883BD20-8F94-43AA-BCB4-2495819DE784}"/>
    <cellStyle name="Comma 2 6 2 3 6" xfId="4102" xr:uid="{9488EC56-AFA0-4D64-9C30-44E86C9B83CA}"/>
    <cellStyle name="Comma 2 6 2 3 6 2" xfId="11782" xr:uid="{FED9DB0A-511B-48FC-8904-4CA2FBD23A55}"/>
    <cellStyle name="Comma 2 6 2 3 6 2 2" xfId="27142" xr:uid="{518D4B6B-E6CE-4904-9311-E9DCA166ECFD}"/>
    <cellStyle name="Comma 2 6 2 3 6 3" xfId="19462" xr:uid="{31F18E0E-C5D3-41A6-804D-D977B615DC5D}"/>
    <cellStyle name="Comma 2 6 2 3 7" xfId="7942" xr:uid="{222E8DA3-8185-4CA8-8ABE-DC1CE6A3955B}"/>
    <cellStyle name="Comma 2 6 2 3 7 2" xfId="23302" xr:uid="{114422F7-8B46-499A-BE06-8059E817145E}"/>
    <cellStyle name="Comma 2 6 2 3 8" xfId="15622" xr:uid="{B420C853-FDA2-4900-BA28-28B4426B180E}"/>
    <cellStyle name="Comma 2 6 2 4" xfId="382" xr:uid="{46DF04E5-BD02-43B6-B242-8E7D84C3BCAB}"/>
    <cellStyle name="Comma 2 6 2 4 2" xfId="862" xr:uid="{6F0266E8-87E0-4008-A26A-25BB895CA099}"/>
    <cellStyle name="Comma 2 6 2 4 2 2" xfId="1822" xr:uid="{1A249794-0A48-4721-9A5A-3A541CA5D94B}"/>
    <cellStyle name="Comma 2 6 2 4 2 2 2" xfId="3742" xr:uid="{850C8339-036E-4243-9728-C923035E1925}"/>
    <cellStyle name="Comma 2 6 2 4 2 2 2 2" xfId="7582" xr:uid="{50BE5B06-9A37-4C0C-B100-77CA491EBCE1}"/>
    <cellStyle name="Comma 2 6 2 4 2 2 2 2 2" xfId="15262" xr:uid="{465DCCED-11D8-4102-A698-C57EC42E971B}"/>
    <cellStyle name="Comma 2 6 2 4 2 2 2 2 2 2" xfId="30622" xr:uid="{DEFD299A-5051-49F9-B9D9-572CB08D33F4}"/>
    <cellStyle name="Comma 2 6 2 4 2 2 2 2 3" xfId="22942" xr:uid="{D8943FEE-1163-4BFB-B16E-42D6DE52B60D}"/>
    <cellStyle name="Comma 2 6 2 4 2 2 2 3" xfId="11422" xr:uid="{BFF75705-AA1E-4148-BF9B-F04F13938A4D}"/>
    <cellStyle name="Comma 2 6 2 4 2 2 2 3 2" xfId="26782" xr:uid="{5A09ADBA-FA50-4C5C-A365-3E21F18BC5A5}"/>
    <cellStyle name="Comma 2 6 2 4 2 2 2 4" xfId="19102" xr:uid="{C64DBF56-0235-4B95-A098-EAFA3BFAC24D}"/>
    <cellStyle name="Comma 2 6 2 4 2 2 3" xfId="5662" xr:uid="{BF8F51B1-9650-4A68-8960-1664D683D085}"/>
    <cellStyle name="Comma 2 6 2 4 2 2 3 2" xfId="13342" xr:uid="{9B0ED57D-0E73-4ADC-9A10-6487D1052B3A}"/>
    <cellStyle name="Comma 2 6 2 4 2 2 3 2 2" xfId="28702" xr:uid="{BF12A90A-B97A-4770-B5DF-C3AA0D2054B8}"/>
    <cellStyle name="Comma 2 6 2 4 2 2 3 3" xfId="21022" xr:uid="{B85174F7-E307-4CD1-A2AD-6E1BEF5B7CF2}"/>
    <cellStyle name="Comma 2 6 2 4 2 2 4" xfId="9502" xr:uid="{DB0F8E53-EF90-4E97-88B2-45122AF66E6E}"/>
    <cellStyle name="Comma 2 6 2 4 2 2 4 2" xfId="24862" xr:uid="{CA7BF748-37A1-480F-9624-6076D42E7610}"/>
    <cellStyle name="Comma 2 6 2 4 2 2 5" xfId="17182" xr:uid="{BBCD50B3-18FC-4BE3-B416-DC5520CEB0D0}"/>
    <cellStyle name="Comma 2 6 2 4 2 3" xfId="2782" xr:uid="{CC6F59B4-C986-49CA-B6D2-E4C76875C56D}"/>
    <cellStyle name="Comma 2 6 2 4 2 3 2" xfId="6622" xr:uid="{3EE1D475-D416-484D-B911-512E1BD89D94}"/>
    <cellStyle name="Comma 2 6 2 4 2 3 2 2" xfId="14302" xr:uid="{C02F1A95-0CBF-43DB-BBB4-1171EA1BAA5C}"/>
    <cellStyle name="Comma 2 6 2 4 2 3 2 2 2" xfId="29662" xr:uid="{997E5E7A-E378-4FC5-A34B-B752E394F66A}"/>
    <cellStyle name="Comma 2 6 2 4 2 3 2 3" xfId="21982" xr:uid="{6AE26585-A3EA-4123-9492-DDAE31B18D25}"/>
    <cellStyle name="Comma 2 6 2 4 2 3 3" xfId="10462" xr:uid="{A567A47D-DCEA-42CD-A63E-ECE985DA61FD}"/>
    <cellStyle name="Comma 2 6 2 4 2 3 3 2" xfId="25822" xr:uid="{490076EE-0AEC-4262-9FBD-8E35181BF215}"/>
    <cellStyle name="Comma 2 6 2 4 2 3 4" xfId="18142" xr:uid="{24BA2551-EC86-4E2F-BFF9-C65EE399816C}"/>
    <cellStyle name="Comma 2 6 2 4 2 4" xfId="4702" xr:uid="{5CF03C02-C766-433B-BBD0-8218F4D8D30A}"/>
    <cellStyle name="Comma 2 6 2 4 2 4 2" xfId="12382" xr:uid="{011916C6-4995-46CE-AB16-F5E0F388EDC1}"/>
    <cellStyle name="Comma 2 6 2 4 2 4 2 2" xfId="27742" xr:uid="{F1256FC1-F773-42E2-B4D0-CDD9E2865C14}"/>
    <cellStyle name="Comma 2 6 2 4 2 4 3" xfId="20062" xr:uid="{DEBB93E0-0A10-458C-886C-61314143F006}"/>
    <cellStyle name="Comma 2 6 2 4 2 5" xfId="8542" xr:uid="{FC15A8F4-7F21-4058-929A-703AD3E13D55}"/>
    <cellStyle name="Comma 2 6 2 4 2 5 2" xfId="23902" xr:uid="{DBACA18B-26AA-4353-B351-D0D09176F962}"/>
    <cellStyle name="Comma 2 6 2 4 2 6" xfId="16222" xr:uid="{394E39D3-8A28-48C9-AED7-7356ABDEFAD2}"/>
    <cellStyle name="Comma 2 6 2 4 3" xfId="1342" xr:uid="{F71A1034-2A63-454E-B77E-066391B8FAB2}"/>
    <cellStyle name="Comma 2 6 2 4 3 2" xfId="3262" xr:uid="{2AA6C79E-E73A-49C8-9F56-09E07887FE2C}"/>
    <cellStyle name="Comma 2 6 2 4 3 2 2" xfId="7102" xr:uid="{04E27D3B-28E8-481B-A7D1-E58387C337F2}"/>
    <cellStyle name="Comma 2 6 2 4 3 2 2 2" xfId="14782" xr:uid="{3E034384-8E16-4E60-B418-2BDB247A8495}"/>
    <cellStyle name="Comma 2 6 2 4 3 2 2 2 2" xfId="30142" xr:uid="{B4D2549B-B1AF-431E-A2E9-09567939397B}"/>
    <cellStyle name="Comma 2 6 2 4 3 2 2 3" xfId="22462" xr:uid="{111CF6D1-657F-4FC2-80D8-4B42546618A3}"/>
    <cellStyle name="Comma 2 6 2 4 3 2 3" xfId="10942" xr:uid="{CCC283D4-50D9-4D95-9E77-F06EF89E2B38}"/>
    <cellStyle name="Comma 2 6 2 4 3 2 3 2" xfId="26302" xr:uid="{EC51DD1B-2890-42E7-93C0-B2880505C38C}"/>
    <cellStyle name="Comma 2 6 2 4 3 2 4" xfId="18622" xr:uid="{561F86F6-F7E4-4B2D-BFBA-E4DEEB0244F8}"/>
    <cellStyle name="Comma 2 6 2 4 3 3" xfId="5182" xr:uid="{41E42538-783B-4112-BBE5-1A8EFA4CDCB8}"/>
    <cellStyle name="Comma 2 6 2 4 3 3 2" xfId="12862" xr:uid="{0C3E5707-D95E-49D4-B05E-66BBFBCB6DC6}"/>
    <cellStyle name="Comma 2 6 2 4 3 3 2 2" xfId="28222" xr:uid="{CDE3E1B2-76C7-4D01-B43D-0BAE77BEA737}"/>
    <cellStyle name="Comma 2 6 2 4 3 3 3" xfId="20542" xr:uid="{F799C0D1-9BA7-4B41-9DEF-F4D6D413AA7D}"/>
    <cellStyle name="Comma 2 6 2 4 3 4" xfId="9022" xr:uid="{6714FFA5-ED12-4F8F-BCC2-D9D084056A69}"/>
    <cellStyle name="Comma 2 6 2 4 3 4 2" xfId="24382" xr:uid="{943EEAC7-AD2D-45DE-B1C6-5DA44D838579}"/>
    <cellStyle name="Comma 2 6 2 4 3 5" xfId="16702" xr:uid="{0ACB55E8-CD15-493D-94D7-BD3CDA3EB041}"/>
    <cellStyle name="Comma 2 6 2 4 4" xfId="2302" xr:uid="{739A2238-0FEB-465A-B70B-4E1DD0326D2B}"/>
    <cellStyle name="Comma 2 6 2 4 4 2" xfId="6142" xr:uid="{AC21F38E-7283-49AE-ACCD-F505F9AFB010}"/>
    <cellStyle name="Comma 2 6 2 4 4 2 2" xfId="13822" xr:uid="{7EB2094D-9954-421F-A797-0E6B122468D2}"/>
    <cellStyle name="Comma 2 6 2 4 4 2 2 2" xfId="29182" xr:uid="{B7A348B6-F056-46F1-868D-A60BB253B105}"/>
    <cellStyle name="Comma 2 6 2 4 4 2 3" xfId="21502" xr:uid="{56B2AB87-EA9F-4BE3-9C98-C55515AC2098}"/>
    <cellStyle name="Comma 2 6 2 4 4 3" xfId="9982" xr:uid="{5ACC5958-4834-4B8F-B1D6-1E1CA74B0CC7}"/>
    <cellStyle name="Comma 2 6 2 4 4 3 2" xfId="25342" xr:uid="{92BCA1D5-8DE1-41AD-8EE9-9F6636DCF832}"/>
    <cellStyle name="Comma 2 6 2 4 4 4" xfId="17662" xr:uid="{3B85FE1C-5B66-4CDB-B761-D99D5DCE9CFF}"/>
    <cellStyle name="Comma 2 6 2 4 5" xfId="4222" xr:uid="{CE9D6E67-8203-449D-86B3-D197F338ECC4}"/>
    <cellStyle name="Comma 2 6 2 4 5 2" xfId="11902" xr:uid="{F6484F13-EFB0-4995-8E59-47653B4ED0E3}"/>
    <cellStyle name="Comma 2 6 2 4 5 2 2" xfId="27262" xr:uid="{3A557CD0-1DC8-4A65-BB31-80B567FE0DFE}"/>
    <cellStyle name="Comma 2 6 2 4 5 3" xfId="19582" xr:uid="{9B98A2F4-8EE1-46AC-8000-DD46CAEFD39F}"/>
    <cellStyle name="Comma 2 6 2 4 6" xfId="8062" xr:uid="{D732952E-2152-461C-81E9-CB224DC27C2D}"/>
    <cellStyle name="Comma 2 6 2 4 6 2" xfId="23422" xr:uid="{08F31CED-7EFC-47FC-AAFB-91C97E1C30C8}"/>
    <cellStyle name="Comma 2 6 2 4 7" xfId="15742" xr:uid="{29FB01A5-B848-45C2-898B-983E264DC843}"/>
    <cellStyle name="Comma 2 6 2 5" xfId="622" xr:uid="{D92F5757-06DA-48EB-ACE3-8FD9B1B333EA}"/>
    <cellStyle name="Comma 2 6 2 5 2" xfId="1582" xr:uid="{2734F087-7D38-4439-8A2B-8BD6B1476580}"/>
    <cellStyle name="Comma 2 6 2 5 2 2" xfId="3502" xr:uid="{D81D48E6-2F40-427B-B697-1DED21DE6937}"/>
    <cellStyle name="Comma 2 6 2 5 2 2 2" xfId="7342" xr:uid="{6D578245-7639-4D99-9C3A-DC0C536DA7F9}"/>
    <cellStyle name="Comma 2 6 2 5 2 2 2 2" xfId="15022" xr:uid="{1CC4824F-20F2-4815-BA2D-F5C8E8B520D1}"/>
    <cellStyle name="Comma 2 6 2 5 2 2 2 2 2" xfId="30382" xr:uid="{E82AF56E-A2C5-4F24-A4B5-A5AC9458E2C4}"/>
    <cellStyle name="Comma 2 6 2 5 2 2 2 3" xfId="22702" xr:uid="{32B8E456-EDD4-4098-BBE0-9386D946269A}"/>
    <cellStyle name="Comma 2 6 2 5 2 2 3" xfId="11182" xr:uid="{B29D4D97-8D16-4640-8E21-F6B3675A46B7}"/>
    <cellStyle name="Comma 2 6 2 5 2 2 3 2" xfId="26542" xr:uid="{B8CA5BBC-8D87-4A5E-9866-43110BE8DED0}"/>
    <cellStyle name="Comma 2 6 2 5 2 2 4" xfId="18862" xr:uid="{033D16BE-F9F3-4171-B65C-31467EBEBE97}"/>
    <cellStyle name="Comma 2 6 2 5 2 3" xfId="5422" xr:uid="{1CDB2750-9530-4A06-A0F9-8FF5659CED10}"/>
    <cellStyle name="Comma 2 6 2 5 2 3 2" xfId="13102" xr:uid="{2D2B0DA7-62EC-4645-AE3D-429D989DCFB9}"/>
    <cellStyle name="Comma 2 6 2 5 2 3 2 2" xfId="28462" xr:uid="{397146D2-D46C-4A97-B9A4-B1CE6804F935}"/>
    <cellStyle name="Comma 2 6 2 5 2 3 3" xfId="20782" xr:uid="{8BB9B312-C8C7-41A7-9932-6EB88DC44DB9}"/>
    <cellStyle name="Comma 2 6 2 5 2 4" xfId="9262" xr:uid="{192B3490-7F6A-4A0F-8FBF-BDFACE358E36}"/>
    <cellStyle name="Comma 2 6 2 5 2 4 2" xfId="24622" xr:uid="{9DD9E430-4302-4C41-B7FF-40501E3BE37E}"/>
    <cellStyle name="Comma 2 6 2 5 2 5" xfId="16942" xr:uid="{E3F2E625-C879-4590-8AB7-8C5EDF58F7E3}"/>
    <cellStyle name="Comma 2 6 2 5 3" xfId="2542" xr:uid="{F83DBFB1-6FE1-470F-8F93-E2D42FCE1D86}"/>
    <cellStyle name="Comma 2 6 2 5 3 2" xfId="6382" xr:uid="{4121D28A-1247-4F6D-A5D0-B526BBFF8839}"/>
    <cellStyle name="Comma 2 6 2 5 3 2 2" xfId="14062" xr:uid="{33C5C08D-3053-48AD-B6BF-0ADBFCF8C586}"/>
    <cellStyle name="Comma 2 6 2 5 3 2 2 2" xfId="29422" xr:uid="{03755485-8C7B-4F8C-936E-28F78165FCEB}"/>
    <cellStyle name="Comma 2 6 2 5 3 2 3" xfId="21742" xr:uid="{38274483-6F3B-448B-BE52-E7F0E395E6EC}"/>
    <cellStyle name="Comma 2 6 2 5 3 3" xfId="10222" xr:uid="{1D574C5C-E7B2-4D25-A66D-6449F4D42A1A}"/>
    <cellStyle name="Comma 2 6 2 5 3 3 2" xfId="25582" xr:uid="{27BB9153-851A-4086-81BA-3079C6CFE1C5}"/>
    <cellStyle name="Comma 2 6 2 5 3 4" xfId="17902" xr:uid="{8D53BA30-EC4C-46EE-898F-F49BCEA5E797}"/>
    <cellStyle name="Comma 2 6 2 5 4" xfId="4462" xr:uid="{6D063207-5D4C-4FC7-92F6-372CC34037CF}"/>
    <cellStyle name="Comma 2 6 2 5 4 2" xfId="12142" xr:uid="{90C6B558-968F-4D83-89C2-9FC2EA3BA03D}"/>
    <cellStyle name="Comma 2 6 2 5 4 2 2" xfId="27502" xr:uid="{2ED5BD25-4D77-4BBD-A21B-782BB11106AF}"/>
    <cellStyle name="Comma 2 6 2 5 4 3" xfId="19822" xr:uid="{72152633-DC48-48C6-B030-7E959D2E897A}"/>
    <cellStyle name="Comma 2 6 2 5 5" xfId="8302" xr:uid="{BE474DBC-13C7-4D9D-B655-0E17DDD55EAE}"/>
    <cellStyle name="Comma 2 6 2 5 5 2" xfId="23662" xr:uid="{AEBC65B4-5C01-4837-BC84-882B4DE18C75}"/>
    <cellStyle name="Comma 2 6 2 5 6" xfId="15982" xr:uid="{34CAE1CA-46CC-48FC-8CA3-351533528F06}"/>
    <cellStyle name="Comma 2 6 2 6" xfId="1102" xr:uid="{C39CA4E0-74AA-4DF7-AFDD-E57B985F67C5}"/>
    <cellStyle name="Comma 2 6 2 6 2" xfId="3022" xr:uid="{B094741C-4036-451F-814F-0BD1AEA94273}"/>
    <cellStyle name="Comma 2 6 2 6 2 2" xfId="6862" xr:uid="{5B88B134-41E0-4704-B1CD-CF56C0DC6A8E}"/>
    <cellStyle name="Comma 2 6 2 6 2 2 2" xfId="14542" xr:uid="{1A6F77B2-C26D-4292-92D3-067445F22122}"/>
    <cellStyle name="Comma 2 6 2 6 2 2 2 2" xfId="29902" xr:uid="{DD196A7E-C224-42F4-A8F8-47047AABCB53}"/>
    <cellStyle name="Comma 2 6 2 6 2 2 3" xfId="22222" xr:uid="{88CB0720-85C0-4D1C-8485-3ECD226620CF}"/>
    <cellStyle name="Comma 2 6 2 6 2 3" xfId="10702" xr:uid="{1F06D226-24BF-4A39-A6C7-A2A8D20AF416}"/>
    <cellStyle name="Comma 2 6 2 6 2 3 2" xfId="26062" xr:uid="{9D5BE389-12FA-4985-89D9-873C88F5D600}"/>
    <cellStyle name="Comma 2 6 2 6 2 4" xfId="18382" xr:uid="{75A1F55E-5F8B-4850-B2F1-A104B12B6FD0}"/>
    <cellStyle name="Comma 2 6 2 6 3" xfId="4942" xr:uid="{BADE8328-7B1F-4C66-BB0F-20F1ECC84385}"/>
    <cellStyle name="Comma 2 6 2 6 3 2" xfId="12622" xr:uid="{522F84C5-4864-4A8B-84BC-B03C5B2209D2}"/>
    <cellStyle name="Comma 2 6 2 6 3 2 2" xfId="27982" xr:uid="{FD6B6FC0-B3C0-4630-957D-D0B8703D63F0}"/>
    <cellStyle name="Comma 2 6 2 6 3 3" xfId="20302" xr:uid="{ADD2AD2F-E35B-46F7-BA8C-CFABA716F392}"/>
    <cellStyle name="Comma 2 6 2 6 4" xfId="8782" xr:uid="{1A2636DC-9F6A-4C53-A923-FB21416A6687}"/>
    <cellStyle name="Comma 2 6 2 6 4 2" xfId="24142" xr:uid="{5651DB5A-781F-4A5B-B7DA-F8D9750CE66D}"/>
    <cellStyle name="Comma 2 6 2 6 5" xfId="16462" xr:uid="{F5FB1535-4D5F-459B-B417-AAF6357276A0}"/>
    <cellStyle name="Comma 2 6 2 7" xfId="2062" xr:uid="{89C4DC01-C66B-44BA-89FC-827912999B3E}"/>
    <cellStyle name="Comma 2 6 2 7 2" xfId="5902" xr:uid="{30C7D9DB-96A1-4F0C-8337-6B58DB139A98}"/>
    <cellStyle name="Comma 2 6 2 7 2 2" xfId="13582" xr:uid="{C7CE5784-2940-4776-9E5B-77EF8F31EC0E}"/>
    <cellStyle name="Comma 2 6 2 7 2 2 2" xfId="28942" xr:uid="{DB6689D3-C9A2-4E78-838F-9637BD719A84}"/>
    <cellStyle name="Comma 2 6 2 7 2 3" xfId="21262" xr:uid="{4182429E-0A53-40D8-BDBF-079EE6680CB3}"/>
    <cellStyle name="Comma 2 6 2 7 3" xfId="9742" xr:uid="{CC4EB9C5-F9B8-4E90-9D07-962951033847}"/>
    <cellStyle name="Comma 2 6 2 7 3 2" xfId="25102" xr:uid="{A2BCEDE0-5EF7-4278-9F82-51AA5C053096}"/>
    <cellStyle name="Comma 2 6 2 7 4" xfId="17422" xr:uid="{D3FFC86B-5535-4867-A8ED-E5812724B952}"/>
    <cellStyle name="Comma 2 6 2 8" xfId="3982" xr:uid="{91D4A5A7-2F49-4785-BCA7-5C4A0C6109A2}"/>
    <cellStyle name="Comma 2 6 2 8 2" xfId="11662" xr:uid="{63E7C83B-6391-4C7A-A98C-F89E6CC6F733}"/>
    <cellStyle name="Comma 2 6 2 8 2 2" xfId="27022" xr:uid="{277EAF97-9B42-4E12-8BA2-79143E8761E0}"/>
    <cellStyle name="Comma 2 6 2 8 3" xfId="19342" xr:uid="{96D71FE4-A275-46EC-B276-0D876A58DA0D}"/>
    <cellStyle name="Comma 2 6 2 9" xfId="7822" xr:uid="{56586D32-4C85-44C6-8376-42903A843596}"/>
    <cellStyle name="Comma 2 6 2 9 2" xfId="23182" xr:uid="{580A8904-AFC5-462D-ADEC-87C0F7CFEA22}"/>
    <cellStyle name="Comma 2 6 3" xfId="172" xr:uid="{E8ACF388-F08A-4AE7-A177-8DECCBB5769C}"/>
    <cellStyle name="Comma 2 6 3 2" xfId="292" xr:uid="{C3967D14-B260-4029-9A0B-5549ABC9F04C}"/>
    <cellStyle name="Comma 2 6 3 2 2" xfId="532" xr:uid="{850C3BE2-8143-41EC-A57F-D85E6F68FD01}"/>
    <cellStyle name="Comma 2 6 3 2 2 2" xfId="1012" xr:uid="{AAD3F1E8-2758-47DD-ACDA-E0A2C6A5DC8D}"/>
    <cellStyle name="Comma 2 6 3 2 2 2 2" xfId="1972" xr:uid="{5FC43097-7840-4066-9DBB-99085FBC9E3E}"/>
    <cellStyle name="Comma 2 6 3 2 2 2 2 2" xfId="3892" xr:uid="{2EF524D9-D72F-41D5-B724-4948D8DFCE12}"/>
    <cellStyle name="Comma 2 6 3 2 2 2 2 2 2" xfId="7732" xr:uid="{8F805818-1758-409D-9FAF-89C7A05FABC9}"/>
    <cellStyle name="Comma 2 6 3 2 2 2 2 2 2 2" xfId="15412" xr:uid="{DE664A95-14D2-4B35-93E3-A7B3622909B9}"/>
    <cellStyle name="Comma 2 6 3 2 2 2 2 2 2 2 2" xfId="30772" xr:uid="{DA4996A4-2AC0-4E29-A305-AE43E568E391}"/>
    <cellStyle name="Comma 2 6 3 2 2 2 2 2 2 3" xfId="23092" xr:uid="{DC924967-DFEF-42F9-A8AC-225652D8D7B6}"/>
    <cellStyle name="Comma 2 6 3 2 2 2 2 2 3" xfId="11572" xr:uid="{7C0AE833-8311-4717-92A1-1213A6CDA7F3}"/>
    <cellStyle name="Comma 2 6 3 2 2 2 2 2 3 2" xfId="26932" xr:uid="{314BD508-C21A-4563-A29F-80444A6ADA0D}"/>
    <cellStyle name="Comma 2 6 3 2 2 2 2 2 4" xfId="19252" xr:uid="{B1EFE47F-4C30-4BA4-AE4B-BD003A5084D6}"/>
    <cellStyle name="Comma 2 6 3 2 2 2 2 3" xfId="5812" xr:uid="{7564C9B9-6F49-420C-9B43-7EF9224F1EF8}"/>
    <cellStyle name="Comma 2 6 3 2 2 2 2 3 2" xfId="13492" xr:uid="{3BCEDCCA-15D1-4CED-93F3-F96400E1BDD9}"/>
    <cellStyle name="Comma 2 6 3 2 2 2 2 3 2 2" xfId="28852" xr:uid="{FD88AEE8-5F3B-466E-8ABE-3B5D3C3069B2}"/>
    <cellStyle name="Comma 2 6 3 2 2 2 2 3 3" xfId="21172" xr:uid="{B6962494-74F6-4579-A31F-1ED74682A04E}"/>
    <cellStyle name="Comma 2 6 3 2 2 2 2 4" xfId="9652" xr:uid="{A0E0A553-14E0-4DBC-865C-BCBCC71DDBB7}"/>
    <cellStyle name="Comma 2 6 3 2 2 2 2 4 2" xfId="25012" xr:uid="{8F6CBF83-3F46-4BAE-89E5-769178A95AB3}"/>
    <cellStyle name="Comma 2 6 3 2 2 2 2 5" xfId="17332" xr:uid="{8EFB203D-8228-4323-880E-F92968B4E64B}"/>
    <cellStyle name="Comma 2 6 3 2 2 2 3" xfId="2932" xr:uid="{E0D7C5CA-9DE6-4960-9492-A5372EF1C988}"/>
    <cellStyle name="Comma 2 6 3 2 2 2 3 2" xfId="6772" xr:uid="{F39C526F-FD3C-458C-8DA9-69A1BE2A3A4F}"/>
    <cellStyle name="Comma 2 6 3 2 2 2 3 2 2" xfId="14452" xr:uid="{DD779D0D-C29C-4BB9-8722-0108CAF50DF8}"/>
    <cellStyle name="Comma 2 6 3 2 2 2 3 2 2 2" xfId="29812" xr:uid="{A2B5C4FF-CA0C-41A4-AFD5-24BF2A6E9629}"/>
    <cellStyle name="Comma 2 6 3 2 2 2 3 2 3" xfId="22132" xr:uid="{FD9356FE-CB5E-4DE7-A7E0-90EE15B57F24}"/>
    <cellStyle name="Comma 2 6 3 2 2 2 3 3" xfId="10612" xr:uid="{C9D8D03A-76AC-407A-94FA-71B1FEB6F564}"/>
    <cellStyle name="Comma 2 6 3 2 2 2 3 3 2" xfId="25972" xr:uid="{E8E03820-FDBB-4BED-9A0E-3ED02FAB4B43}"/>
    <cellStyle name="Comma 2 6 3 2 2 2 3 4" xfId="18292" xr:uid="{92C77C5A-D48D-491C-8CE8-2C276F3ACB1E}"/>
    <cellStyle name="Comma 2 6 3 2 2 2 4" xfId="4852" xr:uid="{AFFA04DB-814C-4BBD-BCE7-D56F98BC92D1}"/>
    <cellStyle name="Comma 2 6 3 2 2 2 4 2" xfId="12532" xr:uid="{922F820D-784C-4C64-B694-41C01338A03E}"/>
    <cellStyle name="Comma 2 6 3 2 2 2 4 2 2" xfId="27892" xr:uid="{AC2CDAE0-0C93-4B15-AC9D-B33F2AD4576E}"/>
    <cellStyle name="Comma 2 6 3 2 2 2 4 3" xfId="20212" xr:uid="{D24F2823-4FA8-47E0-9FD2-65F6C0BFCB84}"/>
    <cellStyle name="Comma 2 6 3 2 2 2 5" xfId="8692" xr:uid="{41AA757D-CA3A-402F-A147-AECF41C219B9}"/>
    <cellStyle name="Comma 2 6 3 2 2 2 5 2" xfId="24052" xr:uid="{A5910047-4494-494E-8CEA-438DCC1FBE1F}"/>
    <cellStyle name="Comma 2 6 3 2 2 2 6" xfId="16372" xr:uid="{85678F8F-C04B-4330-80A0-4B76AFB8E489}"/>
    <cellStyle name="Comma 2 6 3 2 2 3" xfId="1492" xr:uid="{52B4CD4F-1E73-4D10-89E0-D3E7FFA214C0}"/>
    <cellStyle name="Comma 2 6 3 2 2 3 2" xfId="3412" xr:uid="{7948F16F-5F7E-40B5-B994-3F13543F17E6}"/>
    <cellStyle name="Comma 2 6 3 2 2 3 2 2" xfId="7252" xr:uid="{8C47600C-A486-4A36-92C0-4F227E75825B}"/>
    <cellStyle name="Comma 2 6 3 2 2 3 2 2 2" xfId="14932" xr:uid="{AEB81A5D-4D03-46DF-82BF-32951D48E57B}"/>
    <cellStyle name="Comma 2 6 3 2 2 3 2 2 2 2" xfId="30292" xr:uid="{A16D4693-D7FD-4B6E-99B3-5FAE2AF0F983}"/>
    <cellStyle name="Comma 2 6 3 2 2 3 2 2 3" xfId="22612" xr:uid="{07C688B4-46CA-4FAE-BAEC-37280B53B318}"/>
    <cellStyle name="Comma 2 6 3 2 2 3 2 3" xfId="11092" xr:uid="{BBBC40EF-7E0E-4E70-A0BD-DE803FC4DB09}"/>
    <cellStyle name="Comma 2 6 3 2 2 3 2 3 2" xfId="26452" xr:uid="{C3F72EB4-1F91-4CF1-B9AA-EE6A2AB8CC5C}"/>
    <cellStyle name="Comma 2 6 3 2 2 3 2 4" xfId="18772" xr:uid="{03DE0B70-88D7-4FEC-B227-832593A778A4}"/>
    <cellStyle name="Comma 2 6 3 2 2 3 3" xfId="5332" xr:uid="{0DE0A66D-4774-40E1-9FC5-9FF2482E85AD}"/>
    <cellStyle name="Comma 2 6 3 2 2 3 3 2" xfId="13012" xr:uid="{E870751A-E13D-493B-BB7B-1232C8FD7AD6}"/>
    <cellStyle name="Comma 2 6 3 2 2 3 3 2 2" xfId="28372" xr:uid="{27AD23AC-DA51-4876-8B25-E0AC54F24D03}"/>
    <cellStyle name="Comma 2 6 3 2 2 3 3 3" xfId="20692" xr:uid="{CAC8957F-6FD0-48BB-A2FE-1792AEFACE68}"/>
    <cellStyle name="Comma 2 6 3 2 2 3 4" xfId="9172" xr:uid="{A5E270F5-3328-4B0D-82B7-619635F65CFB}"/>
    <cellStyle name="Comma 2 6 3 2 2 3 4 2" xfId="24532" xr:uid="{8B6EA714-9258-4C1A-8C62-1F7E088F3252}"/>
    <cellStyle name="Comma 2 6 3 2 2 3 5" xfId="16852" xr:uid="{8CA43BB7-91F1-4F72-A665-8A5DEEFEB243}"/>
    <cellStyle name="Comma 2 6 3 2 2 4" xfId="2452" xr:uid="{3C913D44-31C5-4256-AC38-F15CC0C94EA2}"/>
    <cellStyle name="Comma 2 6 3 2 2 4 2" xfId="6292" xr:uid="{5060E185-5AA7-4794-A8E1-DD13CBCEB1E4}"/>
    <cellStyle name="Comma 2 6 3 2 2 4 2 2" xfId="13972" xr:uid="{D7FBB7E9-67D4-4305-B81E-50AAF0CDF80F}"/>
    <cellStyle name="Comma 2 6 3 2 2 4 2 2 2" xfId="29332" xr:uid="{39401D9B-FE9F-4E24-BBC7-B14902D64F40}"/>
    <cellStyle name="Comma 2 6 3 2 2 4 2 3" xfId="21652" xr:uid="{378EC487-DD09-4CC0-9C54-539D47F31395}"/>
    <cellStyle name="Comma 2 6 3 2 2 4 3" xfId="10132" xr:uid="{5A8F02B8-8759-455A-8EAA-64E23E40B9EF}"/>
    <cellStyle name="Comma 2 6 3 2 2 4 3 2" xfId="25492" xr:uid="{D88E6D93-3DC9-4A2F-A2C0-614CEE94A63D}"/>
    <cellStyle name="Comma 2 6 3 2 2 4 4" xfId="17812" xr:uid="{66C6C612-1E66-4AEA-BD89-2B41B711C158}"/>
    <cellStyle name="Comma 2 6 3 2 2 5" xfId="4372" xr:uid="{84CB7D48-6088-4481-B58B-44A26ABC07A6}"/>
    <cellStyle name="Comma 2 6 3 2 2 5 2" xfId="12052" xr:uid="{A60F5DCA-3CA7-490B-846B-87A2E678787E}"/>
    <cellStyle name="Comma 2 6 3 2 2 5 2 2" xfId="27412" xr:uid="{3F7CB596-9522-4D9A-9BFB-112EC31F5030}"/>
    <cellStyle name="Comma 2 6 3 2 2 5 3" xfId="19732" xr:uid="{258C7DA8-069C-45E5-AD57-E74FFE018AAD}"/>
    <cellStyle name="Comma 2 6 3 2 2 6" xfId="8212" xr:uid="{E5BD6497-F6EC-4989-913F-DC28B3E86204}"/>
    <cellStyle name="Comma 2 6 3 2 2 6 2" xfId="23572" xr:uid="{F49CE5BB-A882-40D5-93CA-5B9346D87340}"/>
    <cellStyle name="Comma 2 6 3 2 2 7" xfId="15892" xr:uid="{0A448680-C9C4-49D4-9FB3-32244029BB30}"/>
    <cellStyle name="Comma 2 6 3 2 3" xfId="772" xr:uid="{42929E3F-57F4-4450-8A10-50F1C349ABA9}"/>
    <cellStyle name="Comma 2 6 3 2 3 2" xfId="1732" xr:uid="{B39EB985-E4D4-4E53-BF41-204D2BBA4372}"/>
    <cellStyle name="Comma 2 6 3 2 3 2 2" xfId="3652" xr:uid="{4827FE16-4198-4073-88A5-862243DEC328}"/>
    <cellStyle name="Comma 2 6 3 2 3 2 2 2" xfId="7492" xr:uid="{10F94E61-A682-4C98-B5D4-B17B8F794357}"/>
    <cellStyle name="Comma 2 6 3 2 3 2 2 2 2" xfId="15172" xr:uid="{36F65091-10CD-4661-9B86-44208DA289FD}"/>
    <cellStyle name="Comma 2 6 3 2 3 2 2 2 2 2" xfId="30532" xr:uid="{59B2B060-5698-4781-96A7-8900903F2E65}"/>
    <cellStyle name="Comma 2 6 3 2 3 2 2 2 3" xfId="22852" xr:uid="{6954FD9A-64FE-4134-9187-DF1D04C0CA1B}"/>
    <cellStyle name="Comma 2 6 3 2 3 2 2 3" xfId="11332" xr:uid="{7BD1160E-E3DD-4500-8DCD-5BAA74AF5AE2}"/>
    <cellStyle name="Comma 2 6 3 2 3 2 2 3 2" xfId="26692" xr:uid="{CC84B3A8-2965-4E3B-B7A7-082F4EE21188}"/>
    <cellStyle name="Comma 2 6 3 2 3 2 2 4" xfId="19012" xr:uid="{13A3F407-2569-4015-B910-A992962C1E4D}"/>
    <cellStyle name="Comma 2 6 3 2 3 2 3" xfId="5572" xr:uid="{5B4A5588-0332-4B7B-B0D8-9BD7F0BB43EE}"/>
    <cellStyle name="Comma 2 6 3 2 3 2 3 2" xfId="13252" xr:uid="{46E63777-0A32-4272-8DBA-C6A5D4AA4CA6}"/>
    <cellStyle name="Comma 2 6 3 2 3 2 3 2 2" xfId="28612" xr:uid="{16F2B7A6-45AC-4817-AEA7-5A6E5D17AAA7}"/>
    <cellStyle name="Comma 2 6 3 2 3 2 3 3" xfId="20932" xr:uid="{AC67E34D-33F6-4021-8806-CDE24A90E69C}"/>
    <cellStyle name="Comma 2 6 3 2 3 2 4" xfId="9412" xr:uid="{D7895FA2-0862-4794-8859-86CE9C46D7D8}"/>
    <cellStyle name="Comma 2 6 3 2 3 2 4 2" xfId="24772" xr:uid="{0A9D3768-4FE6-41C3-B82D-2127D92FBF03}"/>
    <cellStyle name="Comma 2 6 3 2 3 2 5" xfId="17092" xr:uid="{E967F1FD-6FFB-4BEA-A967-1F8600F6B54E}"/>
    <cellStyle name="Comma 2 6 3 2 3 3" xfId="2692" xr:uid="{9CD32833-E2D0-4C5B-A148-8A260E0053E4}"/>
    <cellStyle name="Comma 2 6 3 2 3 3 2" xfId="6532" xr:uid="{E87B18A6-696A-4426-956F-124D27EB8175}"/>
    <cellStyle name="Comma 2 6 3 2 3 3 2 2" xfId="14212" xr:uid="{CE599613-0A93-4A92-B155-BC3CFF5EAB1E}"/>
    <cellStyle name="Comma 2 6 3 2 3 3 2 2 2" xfId="29572" xr:uid="{400B16D0-C4AC-40B9-9BFD-A5CEF351777F}"/>
    <cellStyle name="Comma 2 6 3 2 3 3 2 3" xfId="21892" xr:uid="{EBE89659-D0A7-47BA-99BF-60ACD9E00C9C}"/>
    <cellStyle name="Comma 2 6 3 2 3 3 3" xfId="10372" xr:uid="{18F34BA1-8111-4EE3-88DF-533687FC490A}"/>
    <cellStyle name="Comma 2 6 3 2 3 3 3 2" xfId="25732" xr:uid="{0BAC2A80-97CA-4DA8-8773-1AF31D942630}"/>
    <cellStyle name="Comma 2 6 3 2 3 3 4" xfId="18052" xr:uid="{FCCDDC27-98EC-4712-BC63-11D07F5B43F2}"/>
    <cellStyle name="Comma 2 6 3 2 3 4" xfId="4612" xr:uid="{352F7D64-67F8-436F-B8CB-787E25C71C58}"/>
    <cellStyle name="Comma 2 6 3 2 3 4 2" xfId="12292" xr:uid="{5169C269-FEB3-4517-86F1-A82D264D122D}"/>
    <cellStyle name="Comma 2 6 3 2 3 4 2 2" xfId="27652" xr:uid="{8463AC4E-CDE8-4355-B9CB-A0849EBD40D4}"/>
    <cellStyle name="Comma 2 6 3 2 3 4 3" xfId="19972" xr:uid="{F4551495-7466-4232-A6EA-9C6A74A50261}"/>
    <cellStyle name="Comma 2 6 3 2 3 5" xfId="8452" xr:uid="{DFA55A8F-B28E-45BD-BE55-835BA158500F}"/>
    <cellStyle name="Comma 2 6 3 2 3 5 2" xfId="23812" xr:uid="{658E4934-D71B-4813-88A6-F7011F2EC29B}"/>
    <cellStyle name="Comma 2 6 3 2 3 6" xfId="16132" xr:uid="{BBBC648B-3C11-4AE0-B127-838BFEF784FB}"/>
    <cellStyle name="Comma 2 6 3 2 4" xfId="1252" xr:uid="{CE0A1776-F8AF-4680-8772-B1AE32A3ED5F}"/>
    <cellStyle name="Comma 2 6 3 2 4 2" xfId="3172" xr:uid="{95CEF328-2E8B-4684-8DBF-16D2A03B05DF}"/>
    <cellStyle name="Comma 2 6 3 2 4 2 2" xfId="7012" xr:uid="{2D4B3630-007B-4DF3-9024-E6FAAEC37029}"/>
    <cellStyle name="Comma 2 6 3 2 4 2 2 2" xfId="14692" xr:uid="{5DF7F1A6-4AE6-48C4-B5E8-4CD3C4824555}"/>
    <cellStyle name="Comma 2 6 3 2 4 2 2 2 2" xfId="30052" xr:uid="{9D280AE8-3D13-4462-87E2-9D746CC934DD}"/>
    <cellStyle name="Comma 2 6 3 2 4 2 2 3" xfId="22372" xr:uid="{80330A00-6207-41A0-961D-4A949AB6689E}"/>
    <cellStyle name="Comma 2 6 3 2 4 2 3" xfId="10852" xr:uid="{318CBAC7-43CC-48CB-B878-96CE81E981BC}"/>
    <cellStyle name="Comma 2 6 3 2 4 2 3 2" xfId="26212" xr:uid="{FC3F2B78-3CE5-417C-A958-FC6953D6696A}"/>
    <cellStyle name="Comma 2 6 3 2 4 2 4" xfId="18532" xr:uid="{50FFA384-C88C-46FA-800C-7B4D70251763}"/>
    <cellStyle name="Comma 2 6 3 2 4 3" xfId="5092" xr:uid="{56022EC1-4817-4229-A132-2FED4938DAC2}"/>
    <cellStyle name="Comma 2 6 3 2 4 3 2" xfId="12772" xr:uid="{9F7F1177-96A9-4E19-A725-E6A31B064DC2}"/>
    <cellStyle name="Comma 2 6 3 2 4 3 2 2" xfId="28132" xr:uid="{28F2A6C5-6E04-4A02-8B4E-A047931C5991}"/>
    <cellStyle name="Comma 2 6 3 2 4 3 3" xfId="20452" xr:uid="{38B70ED9-BAD9-4DED-9C25-0AA212078860}"/>
    <cellStyle name="Comma 2 6 3 2 4 4" xfId="8932" xr:uid="{2260E6DA-BEDE-4BB6-86B0-FF5E1DC7A724}"/>
    <cellStyle name="Comma 2 6 3 2 4 4 2" xfId="24292" xr:uid="{A42E5D2D-BE7C-4401-84F3-B220955174B6}"/>
    <cellStyle name="Comma 2 6 3 2 4 5" xfId="16612" xr:uid="{31BA305A-6313-480F-B6BE-5CED19863D6A}"/>
    <cellStyle name="Comma 2 6 3 2 5" xfId="2212" xr:uid="{0E72CDEC-F1C9-4EE1-8EF1-26E43C551BCA}"/>
    <cellStyle name="Comma 2 6 3 2 5 2" xfId="6052" xr:uid="{05D921EB-F87F-444F-9423-F46D39AFF3E1}"/>
    <cellStyle name="Comma 2 6 3 2 5 2 2" xfId="13732" xr:uid="{5E7E8005-CBBD-4CC8-80AC-FF289A5F0F10}"/>
    <cellStyle name="Comma 2 6 3 2 5 2 2 2" xfId="29092" xr:uid="{0BED3A44-D4D1-41A3-8C90-87163C00077D}"/>
    <cellStyle name="Comma 2 6 3 2 5 2 3" xfId="21412" xr:uid="{0FE8F85E-E319-4628-9743-1DE3683AFD90}"/>
    <cellStyle name="Comma 2 6 3 2 5 3" xfId="9892" xr:uid="{E0813667-7F12-4ACD-9E38-1A3868A59031}"/>
    <cellStyle name="Comma 2 6 3 2 5 3 2" xfId="25252" xr:uid="{C1BF497A-476F-4138-B011-E05D14E57E5D}"/>
    <cellStyle name="Comma 2 6 3 2 5 4" xfId="17572" xr:uid="{4510F6F7-B470-44B9-80BE-0FE7B5E7FBE6}"/>
    <cellStyle name="Comma 2 6 3 2 6" xfId="4132" xr:uid="{09A0C8B2-C43A-4EB7-8898-BDE8B84DB695}"/>
    <cellStyle name="Comma 2 6 3 2 6 2" xfId="11812" xr:uid="{CE94DB65-B470-49BA-983C-E3B848F403FA}"/>
    <cellStyle name="Comma 2 6 3 2 6 2 2" xfId="27172" xr:uid="{F0D6D1F9-BCFE-43CB-B368-B24FB3DD136D}"/>
    <cellStyle name="Comma 2 6 3 2 6 3" xfId="19492" xr:uid="{BC0CEE83-B800-458A-B361-03BE1B178976}"/>
    <cellStyle name="Comma 2 6 3 2 7" xfId="7972" xr:uid="{2FD9EF35-51EE-47C9-A560-E2CF35FDECE8}"/>
    <cellStyle name="Comma 2 6 3 2 7 2" xfId="23332" xr:uid="{7B952327-2415-464D-95B6-308ECD31156B}"/>
    <cellStyle name="Comma 2 6 3 2 8" xfId="15652" xr:uid="{33142A54-422C-4E25-8134-43EE41152A68}"/>
    <cellStyle name="Comma 2 6 3 3" xfId="412" xr:uid="{5473D0E4-3693-4699-A332-A86C5A05189F}"/>
    <cellStyle name="Comma 2 6 3 3 2" xfId="892" xr:uid="{33A33E86-947A-4F76-B23B-DA9D43E995C3}"/>
    <cellStyle name="Comma 2 6 3 3 2 2" xfId="1852" xr:uid="{2C2B6108-8B0D-442D-859B-60B27725941C}"/>
    <cellStyle name="Comma 2 6 3 3 2 2 2" xfId="3772" xr:uid="{D4EEE241-2CD4-460E-B852-AA0BA29D86CC}"/>
    <cellStyle name="Comma 2 6 3 3 2 2 2 2" xfId="7612" xr:uid="{1AFCC111-406D-4262-A0A3-8457C1E28E4F}"/>
    <cellStyle name="Comma 2 6 3 3 2 2 2 2 2" xfId="15292" xr:uid="{0ADBF933-4790-4DAF-A17A-08A578D8FC3C}"/>
    <cellStyle name="Comma 2 6 3 3 2 2 2 2 2 2" xfId="30652" xr:uid="{6EEDFBF3-69A2-4A37-8213-E255933EB2FD}"/>
    <cellStyle name="Comma 2 6 3 3 2 2 2 2 3" xfId="22972" xr:uid="{B9EACCA5-EC1A-4C3E-BDF6-3F6AC00F3EB1}"/>
    <cellStyle name="Comma 2 6 3 3 2 2 2 3" xfId="11452" xr:uid="{9F451FCC-1AB5-4C81-8303-11EC67B049B8}"/>
    <cellStyle name="Comma 2 6 3 3 2 2 2 3 2" xfId="26812" xr:uid="{C4CE50EE-EDA6-4FCC-81CF-628FD610B465}"/>
    <cellStyle name="Comma 2 6 3 3 2 2 2 4" xfId="19132" xr:uid="{C594DCF1-8976-4C38-9B44-933D2EFCDE09}"/>
    <cellStyle name="Comma 2 6 3 3 2 2 3" xfId="5692" xr:uid="{14DBB0B5-05EF-477A-A7D3-D0CF4085689A}"/>
    <cellStyle name="Comma 2 6 3 3 2 2 3 2" xfId="13372" xr:uid="{0E661EC5-3F29-414A-93EA-69E5760F8FBD}"/>
    <cellStyle name="Comma 2 6 3 3 2 2 3 2 2" xfId="28732" xr:uid="{2A1FC7FA-E607-4BD7-99E4-04E6BA5C43C3}"/>
    <cellStyle name="Comma 2 6 3 3 2 2 3 3" xfId="21052" xr:uid="{26A79B49-D3CB-4060-AA48-8D468F22DED4}"/>
    <cellStyle name="Comma 2 6 3 3 2 2 4" xfId="9532" xr:uid="{18D07D2C-B89A-4491-9AD2-43F2E626D273}"/>
    <cellStyle name="Comma 2 6 3 3 2 2 4 2" xfId="24892" xr:uid="{6925AB84-17EB-4174-A235-0FB14E4D6552}"/>
    <cellStyle name="Comma 2 6 3 3 2 2 5" xfId="17212" xr:uid="{0B452CFB-6612-47C6-BE2E-34D8D58351E4}"/>
    <cellStyle name="Comma 2 6 3 3 2 3" xfId="2812" xr:uid="{F20E589A-B053-4094-8FCD-F7403CCDC42C}"/>
    <cellStyle name="Comma 2 6 3 3 2 3 2" xfId="6652" xr:uid="{0801D358-50DF-490A-BE86-6CD9E3ABE9A4}"/>
    <cellStyle name="Comma 2 6 3 3 2 3 2 2" xfId="14332" xr:uid="{E8918DF2-4E84-459B-9B72-E4E4832EB66E}"/>
    <cellStyle name="Comma 2 6 3 3 2 3 2 2 2" xfId="29692" xr:uid="{65B5ACF9-C752-4887-A8CB-F92AE5BD52C4}"/>
    <cellStyle name="Comma 2 6 3 3 2 3 2 3" xfId="22012" xr:uid="{9EDD7645-6363-4289-A9BC-5D37CD3C596B}"/>
    <cellStyle name="Comma 2 6 3 3 2 3 3" xfId="10492" xr:uid="{7B371AC2-6093-4095-A1B7-74F9986D3A91}"/>
    <cellStyle name="Comma 2 6 3 3 2 3 3 2" xfId="25852" xr:uid="{4E4FA3A6-2C1F-459D-BDE1-C6782B478B18}"/>
    <cellStyle name="Comma 2 6 3 3 2 3 4" xfId="18172" xr:uid="{17821488-0938-4089-9E8D-D3F6B508CC4F}"/>
    <cellStyle name="Comma 2 6 3 3 2 4" xfId="4732" xr:uid="{6A60B508-2E20-41C9-B313-03F2CD14D229}"/>
    <cellStyle name="Comma 2 6 3 3 2 4 2" xfId="12412" xr:uid="{9540905C-D4C2-4D03-8BF3-3358BD2A8531}"/>
    <cellStyle name="Comma 2 6 3 3 2 4 2 2" xfId="27772" xr:uid="{88A63D42-3010-41C7-BBB0-8175EC69343D}"/>
    <cellStyle name="Comma 2 6 3 3 2 4 3" xfId="20092" xr:uid="{095EF412-DC70-4019-9F91-FA128A4A1CDA}"/>
    <cellStyle name="Comma 2 6 3 3 2 5" xfId="8572" xr:uid="{7FD60C31-299F-4BDE-9C62-2A0B74CB2442}"/>
    <cellStyle name="Comma 2 6 3 3 2 5 2" xfId="23932" xr:uid="{BE28D43E-62C5-449A-9755-EBA04F68B3C7}"/>
    <cellStyle name="Comma 2 6 3 3 2 6" xfId="16252" xr:uid="{0AFA802C-D740-41AE-B09C-47258287BCB5}"/>
    <cellStyle name="Comma 2 6 3 3 3" xfId="1372" xr:uid="{8ABD7670-D3BA-482D-9B66-8B3DC5504F24}"/>
    <cellStyle name="Comma 2 6 3 3 3 2" xfId="3292" xr:uid="{4FB9F697-B3E8-43F8-A6F3-945D5F0CB9AD}"/>
    <cellStyle name="Comma 2 6 3 3 3 2 2" xfId="7132" xr:uid="{1A5A7391-C42A-4045-9D30-ACC1FFE7AE05}"/>
    <cellStyle name="Comma 2 6 3 3 3 2 2 2" xfId="14812" xr:uid="{1F3D8385-E83A-4684-BC5D-65EB8342D38B}"/>
    <cellStyle name="Comma 2 6 3 3 3 2 2 2 2" xfId="30172" xr:uid="{1E637691-8879-48F3-ADB7-4097C05238BF}"/>
    <cellStyle name="Comma 2 6 3 3 3 2 2 3" xfId="22492" xr:uid="{0F4DAC07-3156-4EB1-98A0-79275C27DC35}"/>
    <cellStyle name="Comma 2 6 3 3 3 2 3" xfId="10972" xr:uid="{81E5E430-ECE1-475F-98AA-B65667F40597}"/>
    <cellStyle name="Comma 2 6 3 3 3 2 3 2" xfId="26332" xr:uid="{2619C9D6-5287-4D5A-A713-12C7E4C5E921}"/>
    <cellStyle name="Comma 2 6 3 3 3 2 4" xfId="18652" xr:uid="{0928F324-1292-4D5C-8A94-2E423999323B}"/>
    <cellStyle name="Comma 2 6 3 3 3 3" xfId="5212" xr:uid="{BF851AB6-131F-4EE1-82E9-05951ED84519}"/>
    <cellStyle name="Comma 2 6 3 3 3 3 2" xfId="12892" xr:uid="{EDC98913-2DAC-4ECD-ADAD-5954D5DD8F5B}"/>
    <cellStyle name="Comma 2 6 3 3 3 3 2 2" xfId="28252" xr:uid="{8A906EA6-D00E-42D0-AAAA-C697B14F714A}"/>
    <cellStyle name="Comma 2 6 3 3 3 3 3" xfId="20572" xr:uid="{EA27A7ED-45EB-47ED-9B91-46B4EFA0B1CE}"/>
    <cellStyle name="Comma 2 6 3 3 3 4" xfId="9052" xr:uid="{C3A88559-5EF4-4304-8772-95DB6FEC2F6C}"/>
    <cellStyle name="Comma 2 6 3 3 3 4 2" xfId="24412" xr:uid="{8775E8D4-4AB0-4369-A641-800C245C075C}"/>
    <cellStyle name="Comma 2 6 3 3 3 5" xfId="16732" xr:uid="{22D3C330-C969-4D8E-B415-4ED204805CAB}"/>
    <cellStyle name="Comma 2 6 3 3 4" xfId="2332" xr:uid="{FAA6B29B-DE1E-4A71-9384-1D23AE728ADE}"/>
    <cellStyle name="Comma 2 6 3 3 4 2" xfId="6172" xr:uid="{7D9D0B09-284C-4BF7-95F0-5710D9D1CAFC}"/>
    <cellStyle name="Comma 2 6 3 3 4 2 2" xfId="13852" xr:uid="{6CFB528C-16AE-4196-A830-9A74CF7E0898}"/>
    <cellStyle name="Comma 2 6 3 3 4 2 2 2" xfId="29212" xr:uid="{BA6275A1-269A-45D1-BA14-9B9E320771F7}"/>
    <cellStyle name="Comma 2 6 3 3 4 2 3" xfId="21532" xr:uid="{40CE6DFB-1059-4FC0-B635-13D25FAE9FEB}"/>
    <cellStyle name="Comma 2 6 3 3 4 3" xfId="10012" xr:uid="{5EDE2437-14B4-46AE-8875-8B0EF9000420}"/>
    <cellStyle name="Comma 2 6 3 3 4 3 2" xfId="25372" xr:uid="{9B91B6B3-C8C3-4DA2-A780-FE18989AC8D1}"/>
    <cellStyle name="Comma 2 6 3 3 4 4" xfId="17692" xr:uid="{11ABA97A-3E9A-401D-899E-14BC7B4FE514}"/>
    <cellStyle name="Comma 2 6 3 3 5" xfId="4252" xr:uid="{D1E69AFC-2AAD-42D9-83CD-9196C2B835E4}"/>
    <cellStyle name="Comma 2 6 3 3 5 2" xfId="11932" xr:uid="{0C21D543-1751-48D7-A216-4A4973D9B0D9}"/>
    <cellStyle name="Comma 2 6 3 3 5 2 2" xfId="27292" xr:uid="{CE7290E6-DD06-442B-B03E-C840DEB5DBE6}"/>
    <cellStyle name="Comma 2 6 3 3 5 3" xfId="19612" xr:uid="{1E55D7DB-0BB2-477F-9510-9CB5B1925D0E}"/>
    <cellStyle name="Comma 2 6 3 3 6" xfId="8092" xr:uid="{58AED7C7-DE45-4FD9-B418-1F0F3E134D0B}"/>
    <cellStyle name="Comma 2 6 3 3 6 2" xfId="23452" xr:uid="{7976CEDE-5DDA-4EE1-9B3D-0B09FAD3E373}"/>
    <cellStyle name="Comma 2 6 3 3 7" xfId="15772" xr:uid="{DFFD4B63-7D1A-4BEA-AE7E-C0296F635D66}"/>
    <cellStyle name="Comma 2 6 3 4" xfId="652" xr:uid="{EC2A97A6-FADB-43B2-9A4F-49411F16E03A}"/>
    <cellStyle name="Comma 2 6 3 4 2" xfId="1612" xr:uid="{2E6BB669-30B6-4103-8B6E-F599E633B32A}"/>
    <cellStyle name="Comma 2 6 3 4 2 2" xfId="3532" xr:uid="{F413977E-9B4C-42C8-8ED3-9F98DFFCD571}"/>
    <cellStyle name="Comma 2 6 3 4 2 2 2" xfId="7372" xr:uid="{71AED806-4887-47F9-B523-AAA3A748F742}"/>
    <cellStyle name="Comma 2 6 3 4 2 2 2 2" xfId="15052" xr:uid="{2068C7FD-3C0E-4029-A430-691BD50327A8}"/>
    <cellStyle name="Comma 2 6 3 4 2 2 2 2 2" xfId="30412" xr:uid="{6DA96C04-34EE-4C27-8EF1-3F1BF2FB587B}"/>
    <cellStyle name="Comma 2 6 3 4 2 2 2 3" xfId="22732" xr:uid="{9A3DB921-D494-4A23-883C-B2C9C0804FA8}"/>
    <cellStyle name="Comma 2 6 3 4 2 2 3" xfId="11212" xr:uid="{46F93895-E145-41BA-A048-0928DEF060DE}"/>
    <cellStyle name="Comma 2 6 3 4 2 2 3 2" xfId="26572" xr:uid="{486D1EC7-84E7-4B14-81B7-D2DC4E031856}"/>
    <cellStyle name="Comma 2 6 3 4 2 2 4" xfId="18892" xr:uid="{E2B97CF4-28E5-4538-A3B6-18F0AC061B04}"/>
    <cellStyle name="Comma 2 6 3 4 2 3" xfId="5452" xr:uid="{AC9A6ACF-3AED-4421-A30B-ADD28EC6ED12}"/>
    <cellStyle name="Comma 2 6 3 4 2 3 2" xfId="13132" xr:uid="{E86EA02F-A73D-4206-B692-AF7FC1DC277C}"/>
    <cellStyle name="Comma 2 6 3 4 2 3 2 2" xfId="28492" xr:uid="{24B8D35E-A415-4461-9B03-D6E55CBF5D23}"/>
    <cellStyle name="Comma 2 6 3 4 2 3 3" xfId="20812" xr:uid="{FE24E0C2-C30E-411A-86E5-0D349B0B19F8}"/>
    <cellStyle name="Comma 2 6 3 4 2 4" xfId="9292" xr:uid="{D562D4C5-D008-4DF7-BABC-789A06AFD91E}"/>
    <cellStyle name="Comma 2 6 3 4 2 4 2" xfId="24652" xr:uid="{7B4F8039-334F-4673-8F94-AF2E85017205}"/>
    <cellStyle name="Comma 2 6 3 4 2 5" xfId="16972" xr:uid="{19A0C381-FDBC-4303-BF9B-87178A705C4E}"/>
    <cellStyle name="Comma 2 6 3 4 3" xfId="2572" xr:uid="{FDB1AC0B-0372-4C04-A4DE-342E3DFAC639}"/>
    <cellStyle name="Comma 2 6 3 4 3 2" xfId="6412" xr:uid="{36F46220-76F4-4A82-BA47-F482C50D43FE}"/>
    <cellStyle name="Comma 2 6 3 4 3 2 2" xfId="14092" xr:uid="{6E245027-D6D1-4AAD-8462-E22AA9E3E9AA}"/>
    <cellStyle name="Comma 2 6 3 4 3 2 2 2" xfId="29452" xr:uid="{5B5CEF1F-3A75-4A0B-A505-E5BF2302C833}"/>
    <cellStyle name="Comma 2 6 3 4 3 2 3" xfId="21772" xr:uid="{9C4755F3-A946-4982-A01D-D42001A5F5E5}"/>
    <cellStyle name="Comma 2 6 3 4 3 3" xfId="10252" xr:uid="{432C808F-50BC-4733-A05C-5E8E0E67B125}"/>
    <cellStyle name="Comma 2 6 3 4 3 3 2" xfId="25612" xr:uid="{4968D359-1D18-4842-B83A-A660F4FB718C}"/>
    <cellStyle name="Comma 2 6 3 4 3 4" xfId="17932" xr:uid="{8D9B857A-4BFB-4DF8-BF8A-532C9AA1A8A5}"/>
    <cellStyle name="Comma 2 6 3 4 4" xfId="4492" xr:uid="{C997FC72-0A71-4FA0-BEC9-C95E4BD65DB3}"/>
    <cellStyle name="Comma 2 6 3 4 4 2" xfId="12172" xr:uid="{E25DD31D-7F92-46B2-B4B6-6C4E91A9D88F}"/>
    <cellStyle name="Comma 2 6 3 4 4 2 2" xfId="27532" xr:uid="{CAA7AA6C-841E-4150-98E2-12B63998AF75}"/>
    <cellStyle name="Comma 2 6 3 4 4 3" xfId="19852" xr:uid="{FCF31159-E8D3-4E1E-BAEE-110CAFD7B448}"/>
    <cellStyle name="Comma 2 6 3 4 5" xfId="8332" xr:uid="{B7CAA850-65F7-4653-A8F3-9F664FD98B4C}"/>
    <cellStyle name="Comma 2 6 3 4 5 2" xfId="23692" xr:uid="{FE93291F-34DF-423B-9D54-9BC83E656370}"/>
    <cellStyle name="Comma 2 6 3 4 6" xfId="16012" xr:uid="{2DC3FDFA-86D9-4FCB-BB0D-1D604588EE43}"/>
    <cellStyle name="Comma 2 6 3 5" xfId="1132" xr:uid="{A8BBEA23-FA1C-4406-B935-A8C28923BF48}"/>
    <cellStyle name="Comma 2 6 3 5 2" xfId="3052" xr:uid="{5F63827A-21D7-45FE-9820-DED4D37B83BB}"/>
    <cellStyle name="Comma 2 6 3 5 2 2" xfId="6892" xr:uid="{B311EE13-83CB-4ACC-B010-C1B0E319045F}"/>
    <cellStyle name="Comma 2 6 3 5 2 2 2" xfId="14572" xr:uid="{FA61084C-58BD-4EB7-947B-87070C20F920}"/>
    <cellStyle name="Comma 2 6 3 5 2 2 2 2" xfId="29932" xr:uid="{269C57E9-61AF-458B-978F-D2CFA59AC710}"/>
    <cellStyle name="Comma 2 6 3 5 2 2 3" xfId="22252" xr:uid="{C3FDCBBE-20FB-471E-B877-AED0F6530759}"/>
    <cellStyle name="Comma 2 6 3 5 2 3" xfId="10732" xr:uid="{F9979442-880D-4F22-B1B2-C23AD2764F34}"/>
    <cellStyle name="Comma 2 6 3 5 2 3 2" xfId="26092" xr:uid="{D332CE69-2086-4BE1-BD7F-ADB0671F837E}"/>
    <cellStyle name="Comma 2 6 3 5 2 4" xfId="18412" xr:uid="{23FC3F7E-978B-4D49-86D9-00BFD3099B47}"/>
    <cellStyle name="Comma 2 6 3 5 3" xfId="4972" xr:uid="{E270598C-89C3-4950-B264-CCDAA5F7A151}"/>
    <cellStyle name="Comma 2 6 3 5 3 2" xfId="12652" xr:uid="{FB28B0E7-8E9E-462D-87D8-537EEB682B05}"/>
    <cellStyle name="Comma 2 6 3 5 3 2 2" xfId="28012" xr:uid="{C79EBA93-A6D0-4904-8E16-78156A8F19A9}"/>
    <cellStyle name="Comma 2 6 3 5 3 3" xfId="20332" xr:uid="{69022D67-485B-4176-9B8C-3B3D15529AC9}"/>
    <cellStyle name="Comma 2 6 3 5 4" xfId="8812" xr:uid="{E645717B-55B3-47A9-A911-896B6E06AD1F}"/>
    <cellStyle name="Comma 2 6 3 5 4 2" xfId="24172" xr:uid="{5299C616-99F8-4BE4-8C23-48BED7C8F695}"/>
    <cellStyle name="Comma 2 6 3 5 5" xfId="16492" xr:uid="{2F4A082C-F3CC-4D3F-80E8-B0159A84769E}"/>
    <cellStyle name="Comma 2 6 3 6" xfId="2092" xr:uid="{9902D823-9D90-4E51-AAD7-E651CC0C1D6B}"/>
    <cellStyle name="Comma 2 6 3 6 2" xfId="5932" xr:uid="{67E19B22-03E7-4F8B-A406-4FFC8C463F3A}"/>
    <cellStyle name="Comma 2 6 3 6 2 2" xfId="13612" xr:uid="{B18DD6CA-F486-41BD-B7BC-2A3325D533C6}"/>
    <cellStyle name="Comma 2 6 3 6 2 2 2" xfId="28972" xr:uid="{4E8F96CF-8D46-4254-BAE6-144C5BF44389}"/>
    <cellStyle name="Comma 2 6 3 6 2 3" xfId="21292" xr:uid="{3A7D24A5-9952-4BBC-80FF-8441634D3741}"/>
    <cellStyle name="Comma 2 6 3 6 3" xfId="9772" xr:uid="{E0C1F1CD-3A34-4479-BF54-63F159C2F37C}"/>
    <cellStyle name="Comma 2 6 3 6 3 2" xfId="25132" xr:uid="{86B2E214-4532-41D2-973D-DBECED137E09}"/>
    <cellStyle name="Comma 2 6 3 6 4" xfId="17452" xr:uid="{D093D0EF-42BE-4072-8D8E-9FF8CCBB0AC2}"/>
    <cellStyle name="Comma 2 6 3 7" xfId="4012" xr:uid="{1CBBEFE8-AAAA-4528-9031-2ACDB6C10CF3}"/>
    <cellStyle name="Comma 2 6 3 7 2" xfId="11692" xr:uid="{2CB2D074-AF11-4C6A-B994-8DF02D3004E0}"/>
    <cellStyle name="Comma 2 6 3 7 2 2" xfId="27052" xr:uid="{AE04ACF0-8945-4199-9D0E-447DF8289742}"/>
    <cellStyle name="Comma 2 6 3 7 3" xfId="19372" xr:uid="{84924D1B-D2A9-4D28-9ABA-11566B31D904}"/>
    <cellStyle name="Comma 2 6 3 8" xfId="7852" xr:uid="{C12FF3D8-0F80-4C64-A258-04388D9C65C6}"/>
    <cellStyle name="Comma 2 6 3 8 2" xfId="23212" xr:uid="{95C1841E-A9C1-45C6-894A-2FF2F7242CE1}"/>
    <cellStyle name="Comma 2 6 3 9" xfId="15532" xr:uid="{91802BFC-820C-4537-AE4A-44982D907F00}"/>
    <cellStyle name="Comma 2 6 4" xfId="232" xr:uid="{9F9C2283-FC10-4C78-A42E-A9D5D849A8A5}"/>
    <cellStyle name="Comma 2 6 4 2" xfId="472" xr:uid="{D847A9A0-00C4-442C-A54F-703F4C9CA213}"/>
    <cellStyle name="Comma 2 6 4 2 2" xfId="952" xr:uid="{C801FD44-4DC3-4F37-A1A8-6ABC7298650F}"/>
    <cellStyle name="Comma 2 6 4 2 2 2" xfId="1912" xr:uid="{495C8F04-C612-48B4-BC47-0617ED436B42}"/>
    <cellStyle name="Comma 2 6 4 2 2 2 2" xfId="3832" xr:uid="{5436904C-704E-4995-B3CE-07D53C7E3BFB}"/>
    <cellStyle name="Comma 2 6 4 2 2 2 2 2" xfId="7672" xr:uid="{78F428F3-0DCB-46E8-AE12-F726C822679A}"/>
    <cellStyle name="Comma 2 6 4 2 2 2 2 2 2" xfId="15352" xr:uid="{B7811A53-A7FF-4058-9A54-6154CD9F7738}"/>
    <cellStyle name="Comma 2 6 4 2 2 2 2 2 2 2" xfId="30712" xr:uid="{5A1D3CAB-58A7-4D71-A114-50B918F941D1}"/>
    <cellStyle name="Comma 2 6 4 2 2 2 2 2 3" xfId="23032" xr:uid="{DCC24470-BC5A-4BCF-B9CA-D4D4869C9899}"/>
    <cellStyle name="Comma 2 6 4 2 2 2 2 3" xfId="11512" xr:uid="{1682D907-F20D-4C2A-B22E-B75BA2437C95}"/>
    <cellStyle name="Comma 2 6 4 2 2 2 2 3 2" xfId="26872" xr:uid="{C93A0EC9-C220-47B0-BC46-A690E08E3BBC}"/>
    <cellStyle name="Comma 2 6 4 2 2 2 2 4" xfId="19192" xr:uid="{18DFD277-CD41-4C09-AC88-AAF1E00AA8BA}"/>
    <cellStyle name="Comma 2 6 4 2 2 2 3" xfId="5752" xr:uid="{40F0024E-CCA9-4248-B1B0-6DA148D23B5E}"/>
    <cellStyle name="Comma 2 6 4 2 2 2 3 2" xfId="13432" xr:uid="{B8B9C78A-164A-4BCC-A1FA-1ECDC0D58D53}"/>
    <cellStyle name="Comma 2 6 4 2 2 2 3 2 2" xfId="28792" xr:uid="{B159B3CB-302A-426A-98F0-85F32038579A}"/>
    <cellStyle name="Comma 2 6 4 2 2 2 3 3" xfId="21112" xr:uid="{16CC5316-A26A-4492-A9A0-8CF7BA1C44CB}"/>
    <cellStyle name="Comma 2 6 4 2 2 2 4" xfId="9592" xr:uid="{CCD45E5A-6054-4E92-8BB1-D71E8A15298A}"/>
    <cellStyle name="Comma 2 6 4 2 2 2 4 2" xfId="24952" xr:uid="{42212263-DCB4-41D1-95C1-05CB3C14E9BC}"/>
    <cellStyle name="Comma 2 6 4 2 2 2 5" xfId="17272" xr:uid="{D2DFBD2A-61FB-4431-96EB-8BD152CCA9C6}"/>
    <cellStyle name="Comma 2 6 4 2 2 3" xfId="2872" xr:uid="{EDE1B2D0-5C25-4720-ABC4-08CE971778F5}"/>
    <cellStyle name="Comma 2 6 4 2 2 3 2" xfId="6712" xr:uid="{399B531B-3098-4E07-97D2-DC3DEC1DDDB4}"/>
    <cellStyle name="Comma 2 6 4 2 2 3 2 2" xfId="14392" xr:uid="{ADCF69B3-ABB1-405A-B883-6DD9694B1672}"/>
    <cellStyle name="Comma 2 6 4 2 2 3 2 2 2" xfId="29752" xr:uid="{0FB46D77-D245-4ED2-939D-82782131DFE9}"/>
    <cellStyle name="Comma 2 6 4 2 2 3 2 3" xfId="22072" xr:uid="{4212D71C-81CD-47F9-96BC-6DF5C75440C9}"/>
    <cellStyle name="Comma 2 6 4 2 2 3 3" xfId="10552" xr:uid="{A98972F4-E9BA-4CC5-8F02-EDEC0007BB1C}"/>
    <cellStyle name="Comma 2 6 4 2 2 3 3 2" xfId="25912" xr:uid="{4788F7D2-F223-48C0-9337-2780886BAE22}"/>
    <cellStyle name="Comma 2 6 4 2 2 3 4" xfId="18232" xr:uid="{7D151013-D125-4565-BFA3-693BD29E3AB9}"/>
    <cellStyle name="Comma 2 6 4 2 2 4" xfId="4792" xr:uid="{5707ED84-68B9-496A-A80D-66294C6D2018}"/>
    <cellStyle name="Comma 2 6 4 2 2 4 2" xfId="12472" xr:uid="{0CE5EAB2-8F40-4B2A-B889-1FF7E38B771C}"/>
    <cellStyle name="Comma 2 6 4 2 2 4 2 2" xfId="27832" xr:uid="{69D9D9FA-96C2-479C-9797-6BD78DFE4D85}"/>
    <cellStyle name="Comma 2 6 4 2 2 4 3" xfId="20152" xr:uid="{FEB9AE5E-EC2C-4247-962A-1C3C63D3F90C}"/>
    <cellStyle name="Comma 2 6 4 2 2 5" xfId="8632" xr:uid="{637B4583-0E0A-4770-BB0F-E5A3DC1482FC}"/>
    <cellStyle name="Comma 2 6 4 2 2 5 2" xfId="23992" xr:uid="{98751304-951E-4DE9-8710-29017C4F7DF1}"/>
    <cellStyle name="Comma 2 6 4 2 2 6" xfId="16312" xr:uid="{FEB9D3D5-F6A7-41E2-BA9F-0C60167AD5FB}"/>
    <cellStyle name="Comma 2 6 4 2 3" xfId="1432" xr:uid="{C446B5EC-D97E-4342-BAC5-E3921E1724F5}"/>
    <cellStyle name="Comma 2 6 4 2 3 2" xfId="3352" xr:uid="{E46CD382-17A5-46B1-A38D-F48F39F35AE4}"/>
    <cellStyle name="Comma 2 6 4 2 3 2 2" xfId="7192" xr:uid="{4AE3A520-EE3A-4ABE-8267-B38AE7FEC84A}"/>
    <cellStyle name="Comma 2 6 4 2 3 2 2 2" xfId="14872" xr:uid="{1F20D4E6-27C7-4D06-B45A-D682257F3E40}"/>
    <cellStyle name="Comma 2 6 4 2 3 2 2 2 2" xfId="30232" xr:uid="{6C8A42F1-0F73-4A22-B17E-04A13113136A}"/>
    <cellStyle name="Comma 2 6 4 2 3 2 2 3" xfId="22552" xr:uid="{793A4FF4-B779-4711-B94E-8516F1EAD92F}"/>
    <cellStyle name="Comma 2 6 4 2 3 2 3" xfId="11032" xr:uid="{3F574AB7-F5C4-4D8E-ACFC-BB4A131F6B1C}"/>
    <cellStyle name="Comma 2 6 4 2 3 2 3 2" xfId="26392" xr:uid="{9500F43D-AC84-4D0D-AB46-7583741477BE}"/>
    <cellStyle name="Comma 2 6 4 2 3 2 4" xfId="18712" xr:uid="{580F323A-9A91-48D9-9DDF-77F612307BBC}"/>
    <cellStyle name="Comma 2 6 4 2 3 3" xfId="5272" xr:uid="{F59281CA-C97C-4ACE-9AC3-BD17035E994B}"/>
    <cellStyle name="Comma 2 6 4 2 3 3 2" xfId="12952" xr:uid="{D78DF9F0-FD95-430E-93CC-0E1B99E897E0}"/>
    <cellStyle name="Comma 2 6 4 2 3 3 2 2" xfId="28312" xr:uid="{34947E9A-988A-4138-801D-12031717CFC9}"/>
    <cellStyle name="Comma 2 6 4 2 3 3 3" xfId="20632" xr:uid="{279E6FC7-65B1-4B53-9B74-07E9EBB3206D}"/>
    <cellStyle name="Comma 2 6 4 2 3 4" xfId="9112" xr:uid="{39FE4F44-94B0-41DC-BCB1-273BE79B3A2F}"/>
    <cellStyle name="Comma 2 6 4 2 3 4 2" xfId="24472" xr:uid="{EE9A97EB-0F94-4657-9512-12EE166560B4}"/>
    <cellStyle name="Comma 2 6 4 2 3 5" xfId="16792" xr:uid="{7EDEFCA9-E85D-48CA-AEA4-AEBEC2F63A65}"/>
    <cellStyle name="Comma 2 6 4 2 4" xfId="2392" xr:uid="{2BEDAA91-9BFB-4D41-9796-345E57F1C5E6}"/>
    <cellStyle name="Comma 2 6 4 2 4 2" xfId="6232" xr:uid="{B387F25B-FB90-4F2F-A0EC-2FD739853013}"/>
    <cellStyle name="Comma 2 6 4 2 4 2 2" xfId="13912" xr:uid="{3132CD95-303F-44AE-B4BA-144103596B29}"/>
    <cellStyle name="Comma 2 6 4 2 4 2 2 2" xfId="29272" xr:uid="{2638FA3E-2DD8-434F-B85E-8AC3BB3B6835}"/>
    <cellStyle name="Comma 2 6 4 2 4 2 3" xfId="21592" xr:uid="{A1A07193-F0F9-49F9-A3E2-15BA19366EAD}"/>
    <cellStyle name="Comma 2 6 4 2 4 3" xfId="10072" xr:uid="{AABCB472-9D1F-4411-820F-1B21584A133D}"/>
    <cellStyle name="Comma 2 6 4 2 4 3 2" xfId="25432" xr:uid="{6F0BCBBD-6F52-43DA-9C79-DF3C32460054}"/>
    <cellStyle name="Comma 2 6 4 2 4 4" xfId="17752" xr:uid="{AB8CB04C-98FC-4808-BEE9-0FC3E8E07270}"/>
    <cellStyle name="Comma 2 6 4 2 5" xfId="4312" xr:uid="{FD193F51-47C6-4733-AC6F-1DDF0499B45E}"/>
    <cellStyle name="Comma 2 6 4 2 5 2" xfId="11992" xr:uid="{EC5197D4-17D2-4038-809A-3B2F58CD03D2}"/>
    <cellStyle name="Comma 2 6 4 2 5 2 2" xfId="27352" xr:uid="{757DC798-405A-4A90-9954-4E25D512335B}"/>
    <cellStyle name="Comma 2 6 4 2 5 3" xfId="19672" xr:uid="{88E1508B-202D-4B50-B433-9F0F08BE75F6}"/>
    <cellStyle name="Comma 2 6 4 2 6" xfId="8152" xr:uid="{EF8295B4-931B-401A-AD36-4996CCCD5F3B}"/>
    <cellStyle name="Comma 2 6 4 2 6 2" xfId="23512" xr:uid="{5DE62C19-2954-4669-90F5-0F11D79A5C4E}"/>
    <cellStyle name="Comma 2 6 4 2 7" xfId="15832" xr:uid="{8BB82B1C-AAD9-412E-9F73-7A1E7182854E}"/>
    <cellStyle name="Comma 2 6 4 3" xfId="712" xr:uid="{62B43BE4-E66B-47DC-A0E0-DF942FBEFE4E}"/>
    <cellStyle name="Comma 2 6 4 3 2" xfId="1672" xr:uid="{F2BC15F2-8DE6-4E1C-8592-00FF9C9DAA58}"/>
    <cellStyle name="Comma 2 6 4 3 2 2" xfId="3592" xr:uid="{55FD6CDC-7949-4648-898A-76E5E92E39FF}"/>
    <cellStyle name="Comma 2 6 4 3 2 2 2" xfId="7432" xr:uid="{AE32A500-3344-43C6-A775-777583B138F0}"/>
    <cellStyle name="Comma 2 6 4 3 2 2 2 2" xfId="15112" xr:uid="{D3916D81-BEF9-4DD9-9706-DD441BFE92A7}"/>
    <cellStyle name="Comma 2 6 4 3 2 2 2 2 2" xfId="30472" xr:uid="{0D62253F-6C8D-444D-8F2E-DBBA93ACA117}"/>
    <cellStyle name="Comma 2 6 4 3 2 2 2 3" xfId="22792" xr:uid="{8C13DE5D-C212-4248-853C-A4C0CCFE8C22}"/>
    <cellStyle name="Comma 2 6 4 3 2 2 3" xfId="11272" xr:uid="{E097E6B0-4B2D-4B4F-B692-203762B7F630}"/>
    <cellStyle name="Comma 2 6 4 3 2 2 3 2" xfId="26632" xr:uid="{9796954E-A8AF-4828-BCA5-9066E8089AD7}"/>
    <cellStyle name="Comma 2 6 4 3 2 2 4" xfId="18952" xr:uid="{1F50DD3E-534A-4C5B-B3F3-AC6662192596}"/>
    <cellStyle name="Comma 2 6 4 3 2 3" xfId="5512" xr:uid="{B81F0CFD-7D10-4AA9-82C4-6BC804E36E57}"/>
    <cellStyle name="Comma 2 6 4 3 2 3 2" xfId="13192" xr:uid="{D1CA9926-5046-4BB9-89E2-9494BEDD0669}"/>
    <cellStyle name="Comma 2 6 4 3 2 3 2 2" xfId="28552" xr:uid="{E0DB3685-A8F2-401F-9C1B-0F1A906566ED}"/>
    <cellStyle name="Comma 2 6 4 3 2 3 3" xfId="20872" xr:uid="{144CBD01-BCE0-4DDA-AD11-45AAEF9C4325}"/>
    <cellStyle name="Comma 2 6 4 3 2 4" xfId="9352" xr:uid="{5249B590-2C73-461B-B18A-BE9B39042C2A}"/>
    <cellStyle name="Comma 2 6 4 3 2 4 2" xfId="24712" xr:uid="{C10DB4A8-3162-4FCB-9870-A2E6219FF8BF}"/>
    <cellStyle name="Comma 2 6 4 3 2 5" xfId="17032" xr:uid="{44B15875-F579-4A25-BEC8-609C65B7CA83}"/>
    <cellStyle name="Comma 2 6 4 3 3" xfId="2632" xr:uid="{C25AB71B-04BC-483E-9E83-84208F9574CC}"/>
    <cellStyle name="Comma 2 6 4 3 3 2" xfId="6472" xr:uid="{1913A499-7CB9-4B53-A3DC-4C9E0A6F71AB}"/>
    <cellStyle name="Comma 2 6 4 3 3 2 2" xfId="14152" xr:uid="{4AB102D7-EDDD-49FD-A6D1-3D1E2CA457FE}"/>
    <cellStyle name="Comma 2 6 4 3 3 2 2 2" xfId="29512" xr:uid="{4C09160E-527F-4F76-B032-4D25465552DC}"/>
    <cellStyle name="Comma 2 6 4 3 3 2 3" xfId="21832" xr:uid="{160B572B-2809-42C4-A828-6D5C9C71FBEA}"/>
    <cellStyle name="Comma 2 6 4 3 3 3" xfId="10312" xr:uid="{C454F2E0-CDF7-41DF-8A15-6B17CF1D7244}"/>
    <cellStyle name="Comma 2 6 4 3 3 3 2" xfId="25672" xr:uid="{E9CE8E25-3F1C-44D0-80A4-5729875B7A62}"/>
    <cellStyle name="Comma 2 6 4 3 3 4" xfId="17992" xr:uid="{F31C2F03-C8B4-48EA-98F7-18C2F5808E35}"/>
    <cellStyle name="Comma 2 6 4 3 4" xfId="4552" xr:uid="{41D2FBCC-242B-4309-B109-F89003FE1865}"/>
    <cellStyle name="Comma 2 6 4 3 4 2" xfId="12232" xr:uid="{3D32E267-A695-4A7E-B71C-C8080EFE78A7}"/>
    <cellStyle name="Comma 2 6 4 3 4 2 2" xfId="27592" xr:uid="{FC140284-44EE-460D-9ACC-D10AE6D3FA1C}"/>
    <cellStyle name="Comma 2 6 4 3 4 3" xfId="19912" xr:uid="{C3E0CE05-3D21-479A-833C-800FF405D81F}"/>
    <cellStyle name="Comma 2 6 4 3 5" xfId="8392" xr:uid="{AF59E148-02D3-4414-940D-DAF10121FBBA}"/>
    <cellStyle name="Comma 2 6 4 3 5 2" xfId="23752" xr:uid="{C18CFF31-EBA9-4438-B30E-A62B959CF137}"/>
    <cellStyle name="Comma 2 6 4 3 6" xfId="16072" xr:uid="{7628F56E-E2F9-4AD8-8DBF-90E97254D280}"/>
    <cellStyle name="Comma 2 6 4 4" xfId="1192" xr:uid="{90D2AC33-D7E5-44A1-98AE-3A57D3224325}"/>
    <cellStyle name="Comma 2 6 4 4 2" xfId="3112" xr:uid="{2D08CD9D-AA47-437E-A919-4FD20DED032A}"/>
    <cellStyle name="Comma 2 6 4 4 2 2" xfId="6952" xr:uid="{308B28CB-6211-4519-A2A4-BA01DFBA656B}"/>
    <cellStyle name="Comma 2 6 4 4 2 2 2" xfId="14632" xr:uid="{4FC4E0EF-D8EA-4DB8-8ACE-BC086A4BDE3B}"/>
    <cellStyle name="Comma 2 6 4 4 2 2 2 2" xfId="29992" xr:uid="{D4ECA2D7-E8E3-42F4-82C7-07AC59DD653D}"/>
    <cellStyle name="Comma 2 6 4 4 2 2 3" xfId="22312" xr:uid="{9EF341E8-B78F-47DC-BFC7-EA25256AD738}"/>
    <cellStyle name="Comma 2 6 4 4 2 3" xfId="10792" xr:uid="{44EA2E51-B6C9-4EBB-9DC2-DB7CE92E3022}"/>
    <cellStyle name="Comma 2 6 4 4 2 3 2" xfId="26152" xr:uid="{8AB402A8-7259-43A1-B9F1-4F9555FD50E0}"/>
    <cellStyle name="Comma 2 6 4 4 2 4" xfId="18472" xr:uid="{7EAF7459-F63A-4126-8BD8-D7125A1A3F09}"/>
    <cellStyle name="Comma 2 6 4 4 3" xfId="5032" xr:uid="{1E75E20D-A5D2-465E-B092-B2640796B0FF}"/>
    <cellStyle name="Comma 2 6 4 4 3 2" xfId="12712" xr:uid="{0505094A-DCB8-4E4E-AABE-27731A051F72}"/>
    <cellStyle name="Comma 2 6 4 4 3 2 2" xfId="28072" xr:uid="{E00DAF8D-7935-430F-85D8-CAAB18DCA0FA}"/>
    <cellStyle name="Comma 2 6 4 4 3 3" xfId="20392" xr:uid="{BE0EA104-2601-486E-940D-1AD0A8FBD88C}"/>
    <cellStyle name="Comma 2 6 4 4 4" xfId="8872" xr:uid="{2DE26D5E-6061-44B1-897B-C929A191E126}"/>
    <cellStyle name="Comma 2 6 4 4 4 2" xfId="24232" xr:uid="{44D58EA3-7DEA-4926-8C71-D086EA39F7CC}"/>
    <cellStyle name="Comma 2 6 4 4 5" xfId="16552" xr:uid="{F585EE20-2492-494D-8C44-B84C128E0A72}"/>
    <cellStyle name="Comma 2 6 4 5" xfId="2152" xr:uid="{AFA4636D-9568-447E-BBF1-12561B5240BE}"/>
    <cellStyle name="Comma 2 6 4 5 2" xfId="5992" xr:uid="{E6EAB877-AB05-45D0-ACF2-9B8F6496F47E}"/>
    <cellStyle name="Comma 2 6 4 5 2 2" xfId="13672" xr:uid="{6DA88D85-A92C-41DA-AC36-1713A8CA8566}"/>
    <cellStyle name="Comma 2 6 4 5 2 2 2" xfId="29032" xr:uid="{6DF7AC7C-2702-4286-AEFB-AAE40DE85D84}"/>
    <cellStyle name="Comma 2 6 4 5 2 3" xfId="21352" xr:uid="{E8E66C55-141A-490B-B604-783A7C39AC25}"/>
    <cellStyle name="Comma 2 6 4 5 3" xfId="9832" xr:uid="{621D2FD9-43F4-4812-A875-5B47B61AD761}"/>
    <cellStyle name="Comma 2 6 4 5 3 2" xfId="25192" xr:uid="{79558F02-3096-4F93-9443-E102CA4BFEB8}"/>
    <cellStyle name="Comma 2 6 4 5 4" xfId="17512" xr:uid="{CA48FA94-3E3C-4EF1-B6C5-C1A05D315229}"/>
    <cellStyle name="Comma 2 6 4 6" xfId="4072" xr:uid="{B63DBEF5-57F3-4DE5-9221-610F4B5ADC8A}"/>
    <cellStyle name="Comma 2 6 4 6 2" xfId="11752" xr:uid="{29DC1B78-65AF-48D6-B88D-282B9B35FB6B}"/>
    <cellStyle name="Comma 2 6 4 6 2 2" xfId="27112" xr:uid="{32A530FD-2563-430B-8B5E-878A3F293771}"/>
    <cellStyle name="Comma 2 6 4 6 3" xfId="19432" xr:uid="{B48C9EC1-D061-49EC-B794-1EDAE78F7B2D}"/>
    <cellStyle name="Comma 2 6 4 7" xfId="7912" xr:uid="{644DCC06-3D6D-4F84-8830-43180B312081}"/>
    <cellStyle name="Comma 2 6 4 7 2" xfId="23272" xr:uid="{CFFA17A0-E2E1-4E67-9D19-6DBA9DB91045}"/>
    <cellStyle name="Comma 2 6 4 8" xfId="15592" xr:uid="{C0F88806-8037-4988-8520-1F3CA9CAB7BC}"/>
    <cellStyle name="Comma 2 6 5" xfId="352" xr:uid="{E4C65576-6C0E-40C6-B436-58DDBC85CD26}"/>
    <cellStyle name="Comma 2 6 5 2" xfId="832" xr:uid="{8D731264-C1D2-4EC4-8BA1-12DA0726E233}"/>
    <cellStyle name="Comma 2 6 5 2 2" xfId="1792" xr:uid="{AB7E0A4C-0658-4D64-9981-F7603652D29B}"/>
    <cellStyle name="Comma 2 6 5 2 2 2" xfId="3712" xr:uid="{86A52A8C-30AB-4A2E-B48E-0A58A025B27D}"/>
    <cellStyle name="Comma 2 6 5 2 2 2 2" xfId="7552" xr:uid="{EE227141-31C2-4FED-8958-825C26C56ADD}"/>
    <cellStyle name="Comma 2 6 5 2 2 2 2 2" xfId="15232" xr:uid="{3D944990-573A-4F94-B832-2586A009F47E}"/>
    <cellStyle name="Comma 2 6 5 2 2 2 2 2 2" xfId="30592" xr:uid="{6F71E1FC-14FE-4B58-AC4C-B4E68A68CFA6}"/>
    <cellStyle name="Comma 2 6 5 2 2 2 2 3" xfId="22912" xr:uid="{D5C8C5F1-71AF-48A5-984B-21098946B16F}"/>
    <cellStyle name="Comma 2 6 5 2 2 2 3" xfId="11392" xr:uid="{D4D77232-C37F-4F1B-9DC5-2166F27DFB0D}"/>
    <cellStyle name="Comma 2 6 5 2 2 2 3 2" xfId="26752" xr:uid="{8F2F1D99-0376-40A9-B825-BFED57C15364}"/>
    <cellStyle name="Comma 2 6 5 2 2 2 4" xfId="19072" xr:uid="{8CA48E9E-B496-45C7-ACDC-1121468C5508}"/>
    <cellStyle name="Comma 2 6 5 2 2 3" xfId="5632" xr:uid="{20D4DB38-1703-49A5-88AE-BB0B129C25F1}"/>
    <cellStyle name="Comma 2 6 5 2 2 3 2" xfId="13312" xr:uid="{3715A646-5775-455C-B058-BDD168D1EA16}"/>
    <cellStyle name="Comma 2 6 5 2 2 3 2 2" xfId="28672" xr:uid="{459F976B-87A3-465C-9F08-0035685EB20D}"/>
    <cellStyle name="Comma 2 6 5 2 2 3 3" xfId="20992" xr:uid="{8FC88BF4-C28A-44A7-AA19-472EA5A1DE5D}"/>
    <cellStyle name="Comma 2 6 5 2 2 4" xfId="9472" xr:uid="{629E327D-D35A-4EF6-AFAE-9720B2FADBB6}"/>
    <cellStyle name="Comma 2 6 5 2 2 4 2" xfId="24832" xr:uid="{E67C9D8A-81F5-4867-8CB3-DFACAFB3387A}"/>
    <cellStyle name="Comma 2 6 5 2 2 5" xfId="17152" xr:uid="{7BFFFEE9-D34E-4EB5-A973-652DC38BD6D6}"/>
    <cellStyle name="Comma 2 6 5 2 3" xfId="2752" xr:uid="{8CC98252-D4AE-4F0D-9B0B-491F08F1AC5A}"/>
    <cellStyle name="Comma 2 6 5 2 3 2" xfId="6592" xr:uid="{3DD1ABEC-2C5F-4814-8050-8CFD8C60B8EE}"/>
    <cellStyle name="Comma 2 6 5 2 3 2 2" xfId="14272" xr:uid="{DDDE94DA-514B-43D2-9FBD-71A02B376A76}"/>
    <cellStyle name="Comma 2 6 5 2 3 2 2 2" xfId="29632" xr:uid="{6729FA86-79F5-4ECA-8BF8-30E002E68B79}"/>
    <cellStyle name="Comma 2 6 5 2 3 2 3" xfId="21952" xr:uid="{824A1FE2-F193-45F2-84DF-3567D969E928}"/>
    <cellStyle name="Comma 2 6 5 2 3 3" xfId="10432" xr:uid="{83806284-2796-47E6-9266-4E09B2E68668}"/>
    <cellStyle name="Comma 2 6 5 2 3 3 2" xfId="25792" xr:uid="{3F14DE21-00EB-4F3F-85BC-F5EF02DAB581}"/>
    <cellStyle name="Comma 2 6 5 2 3 4" xfId="18112" xr:uid="{27347D49-7FB4-47CB-AEC2-847B29E4C016}"/>
    <cellStyle name="Comma 2 6 5 2 4" xfId="4672" xr:uid="{56D4F5C1-671A-4BBE-8457-3852F3BE61E0}"/>
    <cellStyle name="Comma 2 6 5 2 4 2" xfId="12352" xr:uid="{8A60A93D-5E5C-4492-9047-A9B9AB4E3008}"/>
    <cellStyle name="Comma 2 6 5 2 4 2 2" xfId="27712" xr:uid="{C694A6AA-219E-461C-9397-D44FADCBAF78}"/>
    <cellStyle name="Comma 2 6 5 2 4 3" xfId="20032" xr:uid="{BE45C2A0-7A1B-413C-BB07-34CD848FB6F0}"/>
    <cellStyle name="Comma 2 6 5 2 5" xfId="8512" xr:uid="{F58A9346-266D-425E-94E6-44FDD26A919D}"/>
    <cellStyle name="Comma 2 6 5 2 5 2" xfId="23872" xr:uid="{509FA1E2-9BB3-4181-9704-F9B7C80B7981}"/>
    <cellStyle name="Comma 2 6 5 2 6" xfId="16192" xr:uid="{E6A77E99-1768-4284-8DAC-5FA59F4679C8}"/>
    <cellStyle name="Comma 2 6 5 3" xfId="1312" xr:uid="{86329506-1B3D-4E6F-A254-2975F59BA72D}"/>
    <cellStyle name="Comma 2 6 5 3 2" xfId="3232" xr:uid="{0DA85B43-651A-45BF-8AD4-6C143B91242A}"/>
    <cellStyle name="Comma 2 6 5 3 2 2" xfId="7072" xr:uid="{628E9028-A925-4E8B-BB0E-54A5F5D3A78D}"/>
    <cellStyle name="Comma 2 6 5 3 2 2 2" xfId="14752" xr:uid="{894F37D4-EF10-4B36-9088-445289B35E83}"/>
    <cellStyle name="Comma 2 6 5 3 2 2 2 2" xfId="30112" xr:uid="{EF0E936C-EE7B-4100-9B7E-A3619D44F7B1}"/>
    <cellStyle name="Comma 2 6 5 3 2 2 3" xfId="22432" xr:uid="{1C9E657E-885C-4BEC-9B6A-275C75A54775}"/>
    <cellStyle name="Comma 2 6 5 3 2 3" xfId="10912" xr:uid="{D8F81F6A-9244-4834-8C3B-54128AAC43AC}"/>
    <cellStyle name="Comma 2 6 5 3 2 3 2" xfId="26272" xr:uid="{00D78E0C-708B-4554-B61A-1B9146CD37BE}"/>
    <cellStyle name="Comma 2 6 5 3 2 4" xfId="18592" xr:uid="{5B554C21-6C8B-4E0D-B952-1C2A35D2027C}"/>
    <cellStyle name="Comma 2 6 5 3 3" xfId="5152" xr:uid="{AEF0B7A4-515C-4AF1-B164-9DFEA8D3B9C1}"/>
    <cellStyle name="Comma 2 6 5 3 3 2" xfId="12832" xr:uid="{47F37F81-92AB-4C95-B1D0-1F50A615BFD0}"/>
    <cellStyle name="Comma 2 6 5 3 3 2 2" xfId="28192" xr:uid="{5B6D2651-F687-4774-A950-AB588F0FD408}"/>
    <cellStyle name="Comma 2 6 5 3 3 3" xfId="20512" xr:uid="{6DF2AAF4-9240-48F4-9410-15F79180C9B0}"/>
    <cellStyle name="Comma 2 6 5 3 4" xfId="8992" xr:uid="{C73EAC37-E667-4BE1-AF42-6B32B29CA638}"/>
    <cellStyle name="Comma 2 6 5 3 4 2" xfId="24352" xr:uid="{536DF196-4C1D-4AFA-B2C4-64ADF54EF60C}"/>
    <cellStyle name="Comma 2 6 5 3 5" xfId="16672" xr:uid="{3CE20B1B-5045-4EE5-A02F-A419EFDE8685}"/>
    <cellStyle name="Comma 2 6 5 4" xfId="2272" xr:uid="{5B77C0AF-7263-4028-B7A3-9163DFAD54AC}"/>
    <cellStyle name="Comma 2 6 5 4 2" xfId="6112" xr:uid="{46BB35C5-CC6D-46FD-A67E-58BAC805C851}"/>
    <cellStyle name="Comma 2 6 5 4 2 2" xfId="13792" xr:uid="{A7DE947F-7D6C-4138-A57B-6E572E70E9C7}"/>
    <cellStyle name="Comma 2 6 5 4 2 2 2" xfId="29152" xr:uid="{A7FD7EDB-AA65-436E-BA8F-F9C3D5BB8229}"/>
    <cellStyle name="Comma 2 6 5 4 2 3" xfId="21472" xr:uid="{BCF49B0C-E868-4C73-8593-A91E00626E1D}"/>
    <cellStyle name="Comma 2 6 5 4 3" xfId="9952" xr:uid="{6D234259-EF15-445F-8CB1-48A57007867D}"/>
    <cellStyle name="Comma 2 6 5 4 3 2" xfId="25312" xr:uid="{AAC40230-C7CA-4D50-B9B3-708ECD6237AA}"/>
    <cellStyle name="Comma 2 6 5 4 4" xfId="17632" xr:uid="{412AB381-5E7B-40DF-A2B6-54D444127EDD}"/>
    <cellStyle name="Comma 2 6 5 5" xfId="4192" xr:uid="{31DEEEA0-6E4A-46E2-8E03-A0364B2DCADF}"/>
    <cellStyle name="Comma 2 6 5 5 2" xfId="11872" xr:uid="{55D798F5-D87D-4C81-A9BC-7CE69AB9970F}"/>
    <cellStyle name="Comma 2 6 5 5 2 2" xfId="27232" xr:uid="{545699D3-82AC-4EE3-9F85-E08F49F1320B}"/>
    <cellStyle name="Comma 2 6 5 5 3" xfId="19552" xr:uid="{D268E464-5E80-4288-925C-51D44952F70F}"/>
    <cellStyle name="Comma 2 6 5 6" xfId="8032" xr:uid="{89F24F37-4814-4658-B8DA-86A462459A54}"/>
    <cellStyle name="Comma 2 6 5 6 2" xfId="23392" xr:uid="{2741AE55-D640-497B-8DD4-1BA105DCCB76}"/>
    <cellStyle name="Comma 2 6 5 7" xfId="15712" xr:uid="{1CC1FD8E-3FAB-4DAF-8F06-C7F107495C99}"/>
    <cellStyle name="Comma 2 6 6" xfId="592" xr:uid="{ECE8C34D-85E2-44EF-98C5-8A959EEAF9AB}"/>
    <cellStyle name="Comma 2 6 6 2" xfId="1552" xr:uid="{C368CC16-D617-4A5E-A760-3499563FEA45}"/>
    <cellStyle name="Comma 2 6 6 2 2" xfId="3472" xr:uid="{B83456C7-7209-43A8-A8FB-91E9EB95827D}"/>
    <cellStyle name="Comma 2 6 6 2 2 2" xfId="7312" xr:uid="{7DB0D6BC-F551-4EF5-B8A3-05259BA45A1A}"/>
    <cellStyle name="Comma 2 6 6 2 2 2 2" xfId="14992" xr:uid="{A577FA79-7DF1-475B-86AD-603CF156794E}"/>
    <cellStyle name="Comma 2 6 6 2 2 2 2 2" xfId="30352" xr:uid="{C334D043-1A76-429B-8E00-7578E8A49E33}"/>
    <cellStyle name="Comma 2 6 6 2 2 2 3" xfId="22672" xr:uid="{4225519D-48CA-4814-80BE-529C9839F2E1}"/>
    <cellStyle name="Comma 2 6 6 2 2 3" xfId="11152" xr:uid="{FC8A1F40-1063-42B9-AF01-A108014C986D}"/>
    <cellStyle name="Comma 2 6 6 2 2 3 2" xfId="26512" xr:uid="{24361AE4-B5DE-4376-8DDE-9977BF49DEB1}"/>
    <cellStyle name="Comma 2 6 6 2 2 4" xfId="18832" xr:uid="{501C3046-DECB-487E-B6D7-DBB8857FA811}"/>
    <cellStyle name="Comma 2 6 6 2 3" xfId="5392" xr:uid="{63E56EFD-C765-4EFD-A278-6B2B32481728}"/>
    <cellStyle name="Comma 2 6 6 2 3 2" xfId="13072" xr:uid="{2802DA72-4DC2-4B4E-AAF4-F87A2D374E2D}"/>
    <cellStyle name="Comma 2 6 6 2 3 2 2" xfId="28432" xr:uid="{AE9B437F-2869-44A6-8C2A-73BCD89F499A}"/>
    <cellStyle name="Comma 2 6 6 2 3 3" xfId="20752" xr:uid="{C1931502-650A-4374-92A2-C352B57EB237}"/>
    <cellStyle name="Comma 2 6 6 2 4" xfId="9232" xr:uid="{9AD55AEA-DDA9-4D77-BA78-D5B01E99A409}"/>
    <cellStyle name="Comma 2 6 6 2 4 2" xfId="24592" xr:uid="{BBC93CB2-8784-4DFC-8C9F-39D77E2FDA18}"/>
    <cellStyle name="Comma 2 6 6 2 5" xfId="16912" xr:uid="{D1D7EE73-9DF3-44A8-9AB1-3D05189D0232}"/>
    <cellStyle name="Comma 2 6 6 3" xfId="2512" xr:uid="{53BA353E-C3E8-43AA-AE0C-C45BF9F749F0}"/>
    <cellStyle name="Comma 2 6 6 3 2" xfId="6352" xr:uid="{D034504F-CE5A-40E5-B9FD-BA421CCFDD7A}"/>
    <cellStyle name="Comma 2 6 6 3 2 2" xfId="14032" xr:uid="{E6E01921-933D-4CB1-A823-E3FB9FC92FE5}"/>
    <cellStyle name="Comma 2 6 6 3 2 2 2" xfId="29392" xr:uid="{AB52EFFF-3158-44C0-B78C-646BEB37131C}"/>
    <cellStyle name="Comma 2 6 6 3 2 3" xfId="21712" xr:uid="{16554D7E-86BC-43EC-AF76-D419C0A4D074}"/>
    <cellStyle name="Comma 2 6 6 3 3" xfId="10192" xr:uid="{8C9D0428-406F-4E29-A99B-29D8B9E7EC1A}"/>
    <cellStyle name="Comma 2 6 6 3 3 2" xfId="25552" xr:uid="{5840A617-F595-4D0A-AFBB-A9FC6F49279C}"/>
    <cellStyle name="Comma 2 6 6 3 4" xfId="17872" xr:uid="{203ED365-A1BB-4A2C-A8DF-567547A32541}"/>
    <cellStyle name="Comma 2 6 6 4" xfId="4432" xr:uid="{133D7A92-4BF7-40C6-87E8-30F12D7AA511}"/>
    <cellStyle name="Comma 2 6 6 4 2" xfId="12112" xr:uid="{5BA16615-BE99-45F6-B650-E070B2388166}"/>
    <cellStyle name="Comma 2 6 6 4 2 2" xfId="27472" xr:uid="{379BBA64-EFA9-4753-A1AF-B7EFCD206A42}"/>
    <cellStyle name="Comma 2 6 6 4 3" xfId="19792" xr:uid="{2DE6C17B-757C-47F0-89D1-C9350BA64458}"/>
    <cellStyle name="Comma 2 6 6 5" xfId="8272" xr:uid="{7627DBCD-7921-4440-81A3-90A6C2151772}"/>
    <cellStyle name="Comma 2 6 6 5 2" xfId="23632" xr:uid="{A7CEEBDB-9C22-4F1C-8102-CFAEB9C68F91}"/>
    <cellStyle name="Comma 2 6 6 6" xfId="15952" xr:uid="{7CD46FEE-83CE-4EA6-90BD-DBBF370EE2BB}"/>
    <cellStyle name="Comma 2 6 7" xfId="1072" xr:uid="{848CFC41-EE01-47E2-BDD3-993BC577D82D}"/>
    <cellStyle name="Comma 2 6 7 2" xfId="2992" xr:uid="{1B46CF43-83BE-485E-A836-55080255E1FB}"/>
    <cellStyle name="Comma 2 6 7 2 2" xfId="6832" xr:uid="{3EF30254-BF67-474C-8F5E-CD0E96B6D797}"/>
    <cellStyle name="Comma 2 6 7 2 2 2" xfId="14512" xr:uid="{05E0F454-5DE5-49BF-A676-7A736E16DFD9}"/>
    <cellStyle name="Comma 2 6 7 2 2 2 2" xfId="29872" xr:uid="{A505B4F2-384D-40CA-8796-E727413B9412}"/>
    <cellStyle name="Comma 2 6 7 2 2 3" xfId="22192" xr:uid="{9588FA86-0E00-4F11-B624-8CDFA5647F3A}"/>
    <cellStyle name="Comma 2 6 7 2 3" xfId="10672" xr:uid="{68A84731-34D0-4396-BFE2-D06A1F37C0F8}"/>
    <cellStyle name="Comma 2 6 7 2 3 2" xfId="26032" xr:uid="{62388AE7-1C60-4417-93FA-D15F9B7EE625}"/>
    <cellStyle name="Comma 2 6 7 2 4" xfId="18352" xr:uid="{891A1679-79ED-4867-94E1-3A8A9A72503A}"/>
    <cellStyle name="Comma 2 6 7 3" xfId="4912" xr:uid="{EFD72077-0D37-4E2D-B65B-92095CB3CBBE}"/>
    <cellStyle name="Comma 2 6 7 3 2" xfId="12592" xr:uid="{56B2CF74-ADB3-4C84-A1F9-CC01E7AA5F73}"/>
    <cellStyle name="Comma 2 6 7 3 2 2" xfId="27952" xr:uid="{DC3BB6D0-3228-40FF-AD24-2A5E206FEE7B}"/>
    <cellStyle name="Comma 2 6 7 3 3" xfId="20272" xr:uid="{4B9727AF-8E15-47DE-8B51-C2A8F7976F65}"/>
    <cellStyle name="Comma 2 6 7 4" xfId="8752" xr:uid="{63348D45-B9AB-45AA-AFCB-2D99DBA426B2}"/>
    <cellStyle name="Comma 2 6 7 4 2" xfId="24112" xr:uid="{11BE1C8C-A8D9-438C-8DE9-E00EB3B378CD}"/>
    <cellStyle name="Comma 2 6 7 5" xfId="16432" xr:uid="{63D3DAB9-4E79-432B-B90F-05CBE1C590C3}"/>
    <cellStyle name="Comma 2 6 8" xfId="2032" xr:uid="{2C37E0B9-5A4F-4BD0-AFB7-BCAD602B9497}"/>
    <cellStyle name="Comma 2 6 8 2" xfId="5872" xr:uid="{ADEECD5F-E09C-474E-A4EE-71929AC693A8}"/>
    <cellStyle name="Comma 2 6 8 2 2" xfId="13552" xr:uid="{F53A6BA0-145D-44C9-B645-C8E69339A6D0}"/>
    <cellStyle name="Comma 2 6 8 2 2 2" xfId="28912" xr:uid="{19409C2A-DFD4-4E70-BF34-A027881F0DF9}"/>
    <cellStyle name="Comma 2 6 8 2 3" xfId="21232" xr:uid="{4B4AA50D-9968-4462-8C83-7846B91CB7C4}"/>
    <cellStyle name="Comma 2 6 8 3" xfId="9712" xr:uid="{1A905E94-3B79-428E-A6B1-0F68D9C75093}"/>
    <cellStyle name="Comma 2 6 8 3 2" xfId="25072" xr:uid="{84354166-DE5A-4E9B-A291-B160AC485FF3}"/>
    <cellStyle name="Comma 2 6 8 4" xfId="17392" xr:uid="{F44CE215-CAD9-4C4A-8AA4-F3FC1376DA2E}"/>
    <cellStyle name="Comma 2 6 9" xfId="3952" xr:uid="{08154D12-B684-46DF-B100-07143A8D4F75}"/>
    <cellStyle name="Comma 2 6 9 2" xfId="11632" xr:uid="{E8A40F17-ACC9-4902-A44F-31664AB7088C}"/>
    <cellStyle name="Comma 2 6 9 2 2" xfId="26992" xr:uid="{975BE3C0-867C-4D3D-AC82-302949541A63}"/>
    <cellStyle name="Comma 2 6 9 3" xfId="19312" xr:uid="{87469020-7A6D-4413-BAF5-6CFBE697411A}"/>
    <cellStyle name="Comma 2 7" xfId="127" xr:uid="{3E13ACAF-9934-46D4-8F99-DBD0E99BC400}"/>
    <cellStyle name="Comma 2 7 10" xfId="15487" xr:uid="{67BB5000-364A-40B2-A5E7-DABD903DDB82}"/>
    <cellStyle name="Comma 2 7 2" xfId="187" xr:uid="{14C19A57-5029-42C9-9E96-5ABBD76B0399}"/>
    <cellStyle name="Comma 2 7 2 2" xfId="307" xr:uid="{F1F9A493-FF70-4912-A67E-9063C363A7A3}"/>
    <cellStyle name="Comma 2 7 2 2 2" xfId="547" xr:uid="{325065E7-1BB1-4692-87FE-C33C76906F91}"/>
    <cellStyle name="Comma 2 7 2 2 2 2" xfId="1027" xr:uid="{C4C60CB2-5E19-47DB-B050-8FA7991A162E}"/>
    <cellStyle name="Comma 2 7 2 2 2 2 2" xfId="1987" xr:uid="{344E69F2-C57F-4AB7-85E9-368AD9B14684}"/>
    <cellStyle name="Comma 2 7 2 2 2 2 2 2" xfId="3907" xr:uid="{BCCF44D4-39AC-48A5-94F5-56102AB85DF5}"/>
    <cellStyle name="Comma 2 7 2 2 2 2 2 2 2" xfId="7747" xr:uid="{74C35E22-BABF-4B10-8AA2-0A594732AE35}"/>
    <cellStyle name="Comma 2 7 2 2 2 2 2 2 2 2" xfId="15427" xr:uid="{F902204B-FA30-4A8C-8031-D4977B0CCA89}"/>
    <cellStyle name="Comma 2 7 2 2 2 2 2 2 2 2 2" xfId="30787" xr:uid="{478EB331-60D7-43AB-9F27-0EFDB4F820E0}"/>
    <cellStyle name="Comma 2 7 2 2 2 2 2 2 2 3" xfId="23107" xr:uid="{7CB3DB44-CB88-4E34-BFF8-1EB0D63D2934}"/>
    <cellStyle name="Comma 2 7 2 2 2 2 2 2 3" xfId="11587" xr:uid="{90684A89-82A2-44F0-8925-95A966284076}"/>
    <cellStyle name="Comma 2 7 2 2 2 2 2 2 3 2" xfId="26947" xr:uid="{8AEDBF7F-261E-4861-9AE6-FE287AFBDD9A}"/>
    <cellStyle name="Comma 2 7 2 2 2 2 2 2 4" xfId="19267" xr:uid="{8F6A65BF-D1F8-42D8-AAF8-CCD092507CB6}"/>
    <cellStyle name="Comma 2 7 2 2 2 2 2 3" xfId="5827" xr:uid="{BA4A54EA-9064-4D85-AD71-3D7E2B89C696}"/>
    <cellStyle name="Comma 2 7 2 2 2 2 2 3 2" xfId="13507" xr:uid="{92085FAC-2ABE-48A3-9728-CE8EEC139218}"/>
    <cellStyle name="Comma 2 7 2 2 2 2 2 3 2 2" xfId="28867" xr:uid="{30C1872F-49D7-4419-AA5C-6F396785705A}"/>
    <cellStyle name="Comma 2 7 2 2 2 2 2 3 3" xfId="21187" xr:uid="{E453C015-BB77-42C0-9C5D-9238EEA95BEB}"/>
    <cellStyle name="Comma 2 7 2 2 2 2 2 4" xfId="9667" xr:uid="{AE58BAD7-6B4F-4E2D-B824-2D104B20C857}"/>
    <cellStyle name="Comma 2 7 2 2 2 2 2 4 2" xfId="25027" xr:uid="{256CF9AF-77A3-4E83-912D-8D6B6E56E4DB}"/>
    <cellStyle name="Comma 2 7 2 2 2 2 2 5" xfId="17347" xr:uid="{DCFA37A5-4839-4B4D-862F-708C1ABEA983}"/>
    <cellStyle name="Comma 2 7 2 2 2 2 3" xfId="2947" xr:uid="{AB062A02-3C79-4F8E-AE43-4327B49E3848}"/>
    <cellStyle name="Comma 2 7 2 2 2 2 3 2" xfId="6787" xr:uid="{08F2B14A-0097-44BD-8B02-BBE65EB9694D}"/>
    <cellStyle name="Comma 2 7 2 2 2 2 3 2 2" xfId="14467" xr:uid="{CBF48E0A-C510-412B-B9F1-B08C66DFF137}"/>
    <cellStyle name="Comma 2 7 2 2 2 2 3 2 2 2" xfId="29827" xr:uid="{A4615E4E-A6E2-458F-B95F-1CAB5D7D8585}"/>
    <cellStyle name="Comma 2 7 2 2 2 2 3 2 3" xfId="22147" xr:uid="{F429116D-04CE-42DD-9EC5-35BD7FF4E58D}"/>
    <cellStyle name="Comma 2 7 2 2 2 2 3 3" xfId="10627" xr:uid="{736BC5D8-875C-497E-A004-54C71195206A}"/>
    <cellStyle name="Comma 2 7 2 2 2 2 3 3 2" xfId="25987" xr:uid="{1B680EFC-A54C-4FCB-A69B-E7EB335ED7E4}"/>
    <cellStyle name="Comma 2 7 2 2 2 2 3 4" xfId="18307" xr:uid="{087413DB-91E6-4339-A8E0-86CC7A7C6E85}"/>
    <cellStyle name="Comma 2 7 2 2 2 2 4" xfId="4867" xr:uid="{F4F7D3C5-9BAB-4B9E-9D5E-9915F170C3ED}"/>
    <cellStyle name="Comma 2 7 2 2 2 2 4 2" xfId="12547" xr:uid="{D7BD62E7-A4D7-485A-8F80-071379CC90EF}"/>
    <cellStyle name="Comma 2 7 2 2 2 2 4 2 2" xfId="27907" xr:uid="{962C8B33-7D92-4CB2-883D-2AE3F3842ED8}"/>
    <cellStyle name="Comma 2 7 2 2 2 2 4 3" xfId="20227" xr:uid="{645E925B-06FD-4003-B18A-802B480479E4}"/>
    <cellStyle name="Comma 2 7 2 2 2 2 5" xfId="8707" xr:uid="{37A4E5C2-27E5-4746-B3DC-AC45DB325FB6}"/>
    <cellStyle name="Comma 2 7 2 2 2 2 5 2" xfId="24067" xr:uid="{B32B0527-EB09-4792-9108-97BB4D2818BF}"/>
    <cellStyle name="Comma 2 7 2 2 2 2 6" xfId="16387" xr:uid="{1CD13C62-D5B5-4E5D-98E7-4D2ECDB8012F}"/>
    <cellStyle name="Comma 2 7 2 2 2 3" xfId="1507" xr:uid="{BF95CCD6-6483-43DC-9E7D-6B4F595A16C3}"/>
    <cellStyle name="Comma 2 7 2 2 2 3 2" xfId="3427" xr:uid="{168C6ECF-1800-43B0-9A59-D6AA00857A58}"/>
    <cellStyle name="Comma 2 7 2 2 2 3 2 2" xfId="7267" xr:uid="{17C01A38-D163-4427-94A0-A0234821B0A0}"/>
    <cellStyle name="Comma 2 7 2 2 2 3 2 2 2" xfId="14947" xr:uid="{0D0E5E81-8CAC-4EEF-8CF6-AB53A3B44DAB}"/>
    <cellStyle name="Comma 2 7 2 2 2 3 2 2 2 2" xfId="30307" xr:uid="{E89AE10B-847C-4AE5-A402-B6CCED8AA677}"/>
    <cellStyle name="Comma 2 7 2 2 2 3 2 2 3" xfId="22627" xr:uid="{707BD107-7BFD-42ED-B720-70164E9E3256}"/>
    <cellStyle name="Comma 2 7 2 2 2 3 2 3" xfId="11107" xr:uid="{6C5B2319-D625-4B66-BAEA-BF8EE5E3BE10}"/>
    <cellStyle name="Comma 2 7 2 2 2 3 2 3 2" xfId="26467" xr:uid="{32364BD3-048B-489C-84E4-F0FBB62ACD8E}"/>
    <cellStyle name="Comma 2 7 2 2 2 3 2 4" xfId="18787" xr:uid="{E24121A2-9DBA-417E-976F-DA74B0411E3A}"/>
    <cellStyle name="Comma 2 7 2 2 2 3 3" xfId="5347" xr:uid="{44B0D577-B882-4D32-B6B7-2491EDE83912}"/>
    <cellStyle name="Comma 2 7 2 2 2 3 3 2" xfId="13027" xr:uid="{3DC48CAA-6D8E-4897-A29D-C306876C34FC}"/>
    <cellStyle name="Comma 2 7 2 2 2 3 3 2 2" xfId="28387" xr:uid="{4A9A2B05-E5E9-4632-86E2-C64FECB511D1}"/>
    <cellStyle name="Comma 2 7 2 2 2 3 3 3" xfId="20707" xr:uid="{43968763-5D98-48D5-B9E5-D5C9DF225EF6}"/>
    <cellStyle name="Comma 2 7 2 2 2 3 4" xfId="9187" xr:uid="{70AEC4DB-0871-4397-9D86-183C36A60123}"/>
    <cellStyle name="Comma 2 7 2 2 2 3 4 2" xfId="24547" xr:uid="{75FFD2B1-6D3C-407E-851C-0F0C3B57D6EE}"/>
    <cellStyle name="Comma 2 7 2 2 2 3 5" xfId="16867" xr:uid="{1CA64750-E91E-40BC-8DDC-9FBB31701952}"/>
    <cellStyle name="Comma 2 7 2 2 2 4" xfId="2467" xr:uid="{2F9AEA59-964D-441A-A1B6-1B7F8EEC58C7}"/>
    <cellStyle name="Comma 2 7 2 2 2 4 2" xfId="6307" xr:uid="{7FA2A1B9-34AF-45B1-999F-DAD1D1D51A1C}"/>
    <cellStyle name="Comma 2 7 2 2 2 4 2 2" xfId="13987" xr:uid="{3CEEEC29-F8FD-49B6-8198-E8D466F869BD}"/>
    <cellStyle name="Comma 2 7 2 2 2 4 2 2 2" xfId="29347" xr:uid="{9DA12B84-6146-42AF-A9F1-F516CD902D3C}"/>
    <cellStyle name="Comma 2 7 2 2 2 4 2 3" xfId="21667" xr:uid="{2C946BE1-A73C-4BD1-BC7D-CDDCB8E4EE70}"/>
    <cellStyle name="Comma 2 7 2 2 2 4 3" xfId="10147" xr:uid="{78CFAD75-CE87-4E61-B7AA-D7727F9F6850}"/>
    <cellStyle name="Comma 2 7 2 2 2 4 3 2" xfId="25507" xr:uid="{5E18E187-3239-4CA8-80AE-48F97F3EC42F}"/>
    <cellStyle name="Comma 2 7 2 2 2 4 4" xfId="17827" xr:uid="{D27D916C-2024-4317-8C2B-6AB4AD4F89D9}"/>
    <cellStyle name="Comma 2 7 2 2 2 5" xfId="4387" xr:uid="{A7280A90-970D-4200-8988-6B2AF3591DAA}"/>
    <cellStyle name="Comma 2 7 2 2 2 5 2" xfId="12067" xr:uid="{0E780707-2BB4-4B22-9F97-D556DD94C8CD}"/>
    <cellStyle name="Comma 2 7 2 2 2 5 2 2" xfId="27427" xr:uid="{3576FCD4-7877-41BF-A987-4953869EDF80}"/>
    <cellStyle name="Comma 2 7 2 2 2 5 3" xfId="19747" xr:uid="{5DC089E0-EE2A-4C2E-A65E-366149B6DEFF}"/>
    <cellStyle name="Comma 2 7 2 2 2 6" xfId="8227" xr:uid="{3BB19B2E-5E86-4CD4-9002-C4C8F85BE592}"/>
    <cellStyle name="Comma 2 7 2 2 2 6 2" xfId="23587" xr:uid="{576D3A2E-9DBA-4264-8388-9530090E425C}"/>
    <cellStyle name="Comma 2 7 2 2 2 7" xfId="15907" xr:uid="{1EF9629E-972C-4A63-B0C6-BE24B2DA2F46}"/>
    <cellStyle name="Comma 2 7 2 2 3" xfId="787" xr:uid="{235BC913-55FB-40CF-A45F-88A58A082C6F}"/>
    <cellStyle name="Comma 2 7 2 2 3 2" xfId="1747" xr:uid="{32987122-56AA-439B-BC66-6B53C6A10FA5}"/>
    <cellStyle name="Comma 2 7 2 2 3 2 2" xfId="3667" xr:uid="{4B7853D0-6E7A-4212-B129-9A956BF11683}"/>
    <cellStyle name="Comma 2 7 2 2 3 2 2 2" xfId="7507" xr:uid="{17045150-1BA5-48C0-AFD6-92BCAB4B656A}"/>
    <cellStyle name="Comma 2 7 2 2 3 2 2 2 2" xfId="15187" xr:uid="{3E216A9F-EF1C-47FC-AD21-DCDAABEB48BF}"/>
    <cellStyle name="Comma 2 7 2 2 3 2 2 2 2 2" xfId="30547" xr:uid="{FECAC069-9F7F-455D-9A68-2C2F1F093A34}"/>
    <cellStyle name="Comma 2 7 2 2 3 2 2 2 3" xfId="22867" xr:uid="{1A36CD14-0B14-4648-9A9D-E051190A4673}"/>
    <cellStyle name="Comma 2 7 2 2 3 2 2 3" xfId="11347" xr:uid="{37831EE5-7B43-4429-AD47-0E079E6E8721}"/>
    <cellStyle name="Comma 2 7 2 2 3 2 2 3 2" xfId="26707" xr:uid="{78ECA5DB-F2CC-4EF1-B3DC-7CDDADD67888}"/>
    <cellStyle name="Comma 2 7 2 2 3 2 2 4" xfId="19027" xr:uid="{BD7D9E7F-6FD3-46FB-902B-A1A0BCAA5B8C}"/>
    <cellStyle name="Comma 2 7 2 2 3 2 3" xfId="5587" xr:uid="{650015DB-5AF9-44D3-878C-AC8E9486EE42}"/>
    <cellStyle name="Comma 2 7 2 2 3 2 3 2" xfId="13267" xr:uid="{ECD9F2B9-5F9D-4FC1-889B-2DD636969ECE}"/>
    <cellStyle name="Comma 2 7 2 2 3 2 3 2 2" xfId="28627" xr:uid="{2FBB00BF-B3AD-487A-8D52-F88FCF8D2C64}"/>
    <cellStyle name="Comma 2 7 2 2 3 2 3 3" xfId="20947" xr:uid="{754F0169-3E66-4AD6-BAD4-726D7917A994}"/>
    <cellStyle name="Comma 2 7 2 2 3 2 4" xfId="9427" xr:uid="{0B320EBA-532A-4EE1-BBAE-93C1FD70B9DC}"/>
    <cellStyle name="Comma 2 7 2 2 3 2 4 2" xfId="24787" xr:uid="{14BA24FD-48E5-434E-8FEB-F70A7093392D}"/>
    <cellStyle name="Comma 2 7 2 2 3 2 5" xfId="17107" xr:uid="{4703C851-E3F4-4581-A8F8-3B10628A60E8}"/>
    <cellStyle name="Comma 2 7 2 2 3 3" xfId="2707" xr:uid="{F6BB491E-3A8F-4CBC-8D2B-D4A429FABCE8}"/>
    <cellStyle name="Comma 2 7 2 2 3 3 2" xfId="6547" xr:uid="{4728EB64-1A62-46AD-883C-994824943443}"/>
    <cellStyle name="Comma 2 7 2 2 3 3 2 2" xfId="14227" xr:uid="{81A77832-E919-4613-B496-BF5183C47A62}"/>
    <cellStyle name="Comma 2 7 2 2 3 3 2 2 2" xfId="29587" xr:uid="{F818EE5D-DB72-4BAD-9B3E-51BB8629B67B}"/>
    <cellStyle name="Comma 2 7 2 2 3 3 2 3" xfId="21907" xr:uid="{40380743-14E7-44C4-A398-F18692045CF6}"/>
    <cellStyle name="Comma 2 7 2 2 3 3 3" xfId="10387" xr:uid="{9E4D44FB-B48A-4AAE-845C-6C7A79ABC7A5}"/>
    <cellStyle name="Comma 2 7 2 2 3 3 3 2" xfId="25747" xr:uid="{2FFFB64C-811D-4055-8712-1B6476CBD51A}"/>
    <cellStyle name="Comma 2 7 2 2 3 3 4" xfId="18067" xr:uid="{03954F33-9996-40D3-8C82-CACD62C11057}"/>
    <cellStyle name="Comma 2 7 2 2 3 4" xfId="4627" xr:uid="{B349B614-6A15-4F31-96DB-C8F4540F3297}"/>
    <cellStyle name="Comma 2 7 2 2 3 4 2" xfId="12307" xr:uid="{45A5A5C1-AB2C-459A-B04A-D544762A448F}"/>
    <cellStyle name="Comma 2 7 2 2 3 4 2 2" xfId="27667" xr:uid="{4C5F024E-97C0-478B-A047-E3F0153DD63D}"/>
    <cellStyle name="Comma 2 7 2 2 3 4 3" xfId="19987" xr:uid="{B045B835-0362-436F-BDF0-437EAD6A7AD3}"/>
    <cellStyle name="Comma 2 7 2 2 3 5" xfId="8467" xr:uid="{7CB9FDFF-5ADF-4819-B99E-F2BCCEAB8446}"/>
    <cellStyle name="Comma 2 7 2 2 3 5 2" xfId="23827" xr:uid="{AF5B2A5C-BA5D-411F-83A5-5348FE1168A7}"/>
    <cellStyle name="Comma 2 7 2 2 3 6" xfId="16147" xr:uid="{E2F36693-1660-4A24-8F32-3DC73E1B73F6}"/>
    <cellStyle name="Comma 2 7 2 2 4" xfId="1267" xr:uid="{292127FC-9EAD-403B-816C-614D2A4CB7D7}"/>
    <cellStyle name="Comma 2 7 2 2 4 2" xfId="3187" xr:uid="{72564A99-CFE7-4B3C-B769-9B71A0772CE6}"/>
    <cellStyle name="Comma 2 7 2 2 4 2 2" xfId="7027" xr:uid="{062897A2-EFC5-42DF-8C8F-16007D86778A}"/>
    <cellStyle name="Comma 2 7 2 2 4 2 2 2" xfId="14707" xr:uid="{43FDF48C-FEE7-4FBD-A312-5D0E289D9AB5}"/>
    <cellStyle name="Comma 2 7 2 2 4 2 2 2 2" xfId="30067" xr:uid="{C9F5284E-F79B-45C4-998E-FED045AE8DDC}"/>
    <cellStyle name="Comma 2 7 2 2 4 2 2 3" xfId="22387" xr:uid="{D7D315E8-06B9-4413-B548-33AE46975094}"/>
    <cellStyle name="Comma 2 7 2 2 4 2 3" xfId="10867" xr:uid="{6688D4EF-4DF2-4349-A401-F2CCF2434BC1}"/>
    <cellStyle name="Comma 2 7 2 2 4 2 3 2" xfId="26227" xr:uid="{EA3D30C6-6542-4C3C-BA8D-C58584CB6B78}"/>
    <cellStyle name="Comma 2 7 2 2 4 2 4" xfId="18547" xr:uid="{31B2CD4C-F999-4176-8CC2-D912DF306C06}"/>
    <cellStyle name="Comma 2 7 2 2 4 3" xfId="5107" xr:uid="{46C5C9EA-2F1F-4867-A2A4-1AD489D9AAED}"/>
    <cellStyle name="Comma 2 7 2 2 4 3 2" xfId="12787" xr:uid="{64DCE384-25C3-4C4A-AB49-ACF4A169F400}"/>
    <cellStyle name="Comma 2 7 2 2 4 3 2 2" xfId="28147" xr:uid="{971FB9FE-34B2-4A8B-A5BD-BADFDDE4A9FB}"/>
    <cellStyle name="Comma 2 7 2 2 4 3 3" xfId="20467" xr:uid="{7AC530AE-B271-4F54-94BD-D234131DDB82}"/>
    <cellStyle name="Comma 2 7 2 2 4 4" xfId="8947" xr:uid="{23D3F144-30A4-4DBF-9631-C2D71B928F2F}"/>
    <cellStyle name="Comma 2 7 2 2 4 4 2" xfId="24307" xr:uid="{B4C286C5-9BFA-4B79-82A5-1721D61ACFDF}"/>
    <cellStyle name="Comma 2 7 2 2 4 5" xfId="16627" xr:uid="{5C2AECF0-60F5-4FB0-BCDD-233E0B66F251}"/>
    <cellStyle name="Comma 2 7 2 2 5" xfId="2227" xr:uid="{A1F0689F-A164-40CE-8013-FA5401BFA5AB}"/>
    <cellStyle name="Comma 2 7 2 2 5 2" xfId="6067" xr:uid="{B3D3A48E-87B2-45B7-BF5B-25A3C1BA1E4B}"/>
    <cellStyle name="Comma 2 7 2 2 5 2 2" xfId="13747" xr:uid="{D7F6B495-8C1E-4F03-BD62-8454087F29DC}"/>
    <cellStyle name="Comma 2 7 2 2 5 2 2 2" xfId="29107" xr:uid="{8405F966-33CA-4F72-830C-DBBD848D7F8B}"/>
    <cellStyle name="Comma 2 7 2 2 5 2 3" xfId="21427" xr:uid="{D6F806F5-98D2-46CC-99EF-77943F9F9F7C}"/>
    <cellStyle name="Comma 2 7 2 2 5 3" xfId="9907" xr:uid="{1655612A-23C0-44A4-9031-479772B505FF}"/>
    <cellStyle name="Comma 2 7 2 2 5 3 2" xfId="25267" xr:uid="{68DD27CD-9870-4033-99A8-99106CB37F30}"/>
    <cellStyle name="Comma 2 7 2 2 5 4" xfId="17587" xr:uid="{41AAEA3C-6662-4FB9-9703-66B5A54BD6F3}"/>
    <cellStyle name="Comma 2 7 2 2 6" xfId="4147" xr:uid="{3A474C21-E9A7-49D2-A652-FA1C0F5E67EB}"/>
    <cellStyle name="Comma 2 7 2 2 6 2" xfId="11827" xr:uid="{585BCFA1-B69F-4D6C-B2FA-B57EAC9F49B9}"/>
    <cellStyle name="Comma 2 7 2 2 6 2 2" xfId="27187" xr:uid="{F8800013-61D2-46EC-AC38-DA22B60D2C7F}"/>
    <cellStyle name="Comma 2 7 2 2 6 3" xfId="19507" xr:uid="{924ADB5D-5399-4E11-94B4-DB3AE6646781}"/>
    <cellStyle name="Comma 2 7 2 2 7" xfId="7987" xr:uid="{6FF0A4EC-727D-4F0B-B18C-27396F13E851}"/>
    <cellStyle name="Comma 2 7 2 2 7 2" xfId="23347" xr:uid="{7FAA5091-5CE0-490B-9EFB-EAA1F5C1749B}"/>
    <cellStyle name="Comma 2 7 2 2 8" xfId="15667" xr:uid="{FE2FDBDC-BB7D-4702-BA2F-5A39F5FE4CE4}"/>
    <cellStyle name="Comma 2 7 2 3" xfId="427" xr:uid="{9C92053F-E299-4312-8890-52A7AD4E8065}"/>
    <cellStyle name="Comma 2 7 2 3 2" xfId="907" xr:uid="{681C9830-B33B-4555-9621-167851F4D4F0}"/>
    <cellStyle name="Comma 2 7 2 3 2 2" xfId="1867" xr:uid="{181EB288-B3E7-4CA7-8F6E-1C41CC1049C0}"/>
    <cellStyle name="Comma 2 7 2 3 2 2 2" xfId="3787" xr:uid="{33E43089-A693-4321-92EF-E4B8C1B10C4E}"/>
    <cellStyle name="Comma 2 7 2 3 2 2 2 2" xfId="7627" xr:uid="{55C0E249-E4BD-44B8-BBCF-767FCC09B08A}"/>
    <cellStyle name="Comma 2 7 2 3 2 2 2 2 2" xfId="15307" xr:uid="{2D1F13DA-19CC-4223-8E63-833012F37D05}"/>
    <cellStyle name="Comma 2 7 2 3 2 2 2 2 2 2" xfId="30667" xr:uid="{BD2981E3-9205-48FE-85EA-946AC52FB396}"/>
    <cellStyle name="Comma 2 7 2 3 2 2 2 2 3" xfId="22987" xr:uid="{A8DC24DB-7780-4D32-9D53-1E1A4E5D2D41}"/>
    <cellStyle name="Comma 2 7 2 3 2 2 2 3" xfId="11467" xr:uid="{BE28C927-FD71-497A-8AFE-7BC517BF2858}"/>
    <cellStyle name="Comma 2 7 2 3 2 2 2 3 2" xfId="26827" xr:uid="{F650F163-0FD0-428C-A3F6-AA9262DCCEB0}"/>
    <cellStyle name="Comma 2 7 2 3 2 2 2 4" xfId="19147" xr:uid="{104388CF-12B7-48AA-9ED3-816DEA7D509E}"/>
    <cellStyle name="Comma 2 7 2 3 2 2 3" xfId="5707" xr:uid="{588DCF6F-C6AF-482F-BAD7-E4090D51EC4F}"/>
    <cellStyle name="Comma 2 7 2 3 2 2 3 2" xfId="13387" xr:uid="{9E9ACDC5-3695-4037-BFCD-E8E7EB2FC4E2}"/>
    <cellStyle name="Comma 2 7 2 3 2 2 3 2 2" xfId="28747" xr:uid="{A9917FC4-AE67-416F-A4C0-415F08EA7F5B}"/>
    <cellStyle name="Comma 2 7 2 3 2 2 3 3" xfId="21067" xr:uid="{F435F641-4ED6-45EE-BC37-DD51081857B3}"/>
    <cellStyle name="Comma 2 7 2 3 2 2 4" xfId="9547" xr:uid="{DE86FAC5-95F9-4266-AA18-0A5C43121F27}"/>
    <cellStyle name="Comma 2 7 2 3 2 2 4 2" xfId="24907" xr:uid="{AABDFBDA-7AEC-410B-8B37-4EA1DCFB9236}"/>
    <cellStyle name="Comma 2 7 2 3 2 2 5" xfId="17227" xr:uid="{451C3858-456C-47A4-8BF8-FA8673B264B0}"/>
    <cellStyle name="Comma 2 7 2 3 2 3" xfId="2827" xr:uid="{77DF7DB6-1BB5-4B33-91EF-BB1BB9C96AFB}"/>
    <cellStyle name="Comma 2 7 2 3 2 3 2" xfId="6667" xr:uid="{13AA92F1-76EA-455B-922B-FA548CE17CF9}"/>
    <cellStyle name="Comma 2 7 2 3 2 3 2 2" xfId="14347" xr:uid="{7B17454E-E4AC-4149-A056-5DEA61CD3721}"/>
    <cellStyle name="Comma 2 7 2 3 2 3 2 2 2" xfId="29707" xr:uid="{8C1F9D5F-35C6-4906-984C-8C60513AD870}"/>
    <cellStyle name="Comma 2 7 2 3 2 3 2 3" xfId="22027" xr:uid="{270269C5-A36C-45C5-84EA-9C7AD800F2E7}"/>
    <cellStyle name="Comma 2 7 2 3 2 3 3" xfId="10507" xr:uid="{F82A61E7-1C95-48A1-9AE2-862C780B9649}"/>
    <cellStyle name="Comma 2 7 2 3 2 3 3 2" xfId="25867" xr:uid="{D9A6365E-7FF4-4AFD-AF3A-5BFEBE8AF8D0}"/>
    <cellStyle name="Comma 2 7 2 3 2 3 4" xfId="18187" xr:uid="{A9894479-DE85-4E90-A737-E3D475354CC8}"/>
    <cellStyle name="Comma 2 7 2 3 2 4" xfId="4747" xr:uid="{8A544843-181C-426B-AFF3-7A248B342072}"/>
    <cellStyle name="Comma 2 7 2 3 2 4 2" xfId="12427" xr:uid="{BCBE1442-E096-4222-B2E3-7A669C441FD9}"/>
    <cellStyle name="Comma 2 7 2 3 2 4 2 2" xfId="27787" xr:uid="{352299B5-71B4-4D51-8D78-F850BF9BFC95}"/>
    <cellStyle name="Comma 2 7 2 3 2 4 3" xfId="20107" xr:uid="{A7E6064A-455E-46D1-BC96-DC42C343BC0A}"/>
    <cellStyle name="Comma 2 7 2 3 2 5" xfId="8587" xr:uid="{BFFF3AB9-CD9F-4630-A877-8220ED091EC6}"/>
    <cellStyle name="Comma 2 7 2 3 2 5 2" xfId="23947" xr:uid="{2C956329-46D3-4694-8F67-B0ED4071532B}"/>
    <cellStyle name="Comma 2 7 2 3 2 6" xfId="16267" xr:uid="{57129A0C-A2EC-4099-835E-2EF3461D2D24}"/>
    <cellStyle name="Comma 2 7 2 3 3" xfId="1387" xr:uid="{7529BB25-C86C-4908-8EEB-8A605BB78210}"/>
    <cellStyle name="Comma 2 7 2 3 3 2" xfId="3307" xr:uid="{B4143AAC-F3BE-425B-B4F2-DF8618C2582F}"/>
    <cellStyle name="Comma 2 7 2 3 3 2 2" xfId="7147" xr:uid="{C4E0CA98-8946-49CF-BB89-FEA379E98F57}"/>
    <cellStyle name="Comma 2 7 2 3 3 2 2 2" xfId="14827" xr:uid="{62454A3D-199B-4AE5-B3F9-44D6A3707A16}"/>
    <cellStyle name="Comma 2 7 2 3 3 2 2 2 2" xfId="30187" xr:uid="{A48F3BC6-4D17-4297-B1A2-6A8B98C7A090}"/>
    <cellStyle name="Comma 2 7 2 3 3 2 2 3" xfId="22507" xr:uid="{25EF2C5E-F025-4554-885A-C86FDCB8E74D}"/>
    <cellStyle name="Comma 2 7 2 3 3 2 3" xfId="10987" xr:uid="{158EA2E0-59E0-46B3-84AC-004F832DC892}"/>
    <cellStyle name="Comma 2 7 2 3 3 2 3 2" xfId="26347" xr:uid="{61B5A86C-38AE-4506-A4E5-6E10D25D4BAF}"/>
    <cellStyle name="Comma 2 7 2 3 3 2 4" xfId="18667" xr:uid="{7DB094EA-C419-4C01-AFE9-A440C42E66FF}"/>
    <cellStyle name="Comma 2 7 2 3 3 3" xfId="5227" xr:uid="{33CCEA11-51EF-40DE-B630-80140C3E8D7D}"/>
    <cellStyle name="Comma 2 7 2 3 3 3 2" xfId="12907" xr:uid="{4A731099-DA03-4084-B3AD-A5045B170CD2}"/>
    <cellStyle name="Comma 2 7 2 3 3 3 2 2" xfId="28267" xr:uid="{6DFABBA5-B0A7-46EA-B089-13E7134EAEA5}"/>
    <cellStyle name="Comma 2 7 2 3 3 3 3" xfId="20587" xr:uid="{0D2AA6DD-3011-4B51-9025-7C41A3479023}"/>
    <cellStyle name="Comma 2 7 2 3 3 4" xfId="9067" xr:uid="{FCC871E2-A25D-4874-8B97-E5BDE4F162EC}"/>
    <cellStyle name="Comma 2 7 2 3 3 4 2" xfId="24427" xr:uid="{7DF36674-095B-4976-98B1-EA7167DD66D7}"/>
    <cellStyle name="Comma 2 7 2 3 3 5" xfId="16747" xr:uid="{2F0EE93A-D445-4C97-AAD3-69506473732C}"/>
    <cellStyle name="Comma 2 7 2 3 4" xfId="2347" xr:uid="{90E9DF6D-F113-4579-B237-A3286CFE21D6}"/>
    <cellStyle name="Comma 2 7 2 3 4 2" xfId="6187" xr:uid="{43FF787C-CCF4-4147-9AF3-6E492C25D069}"/>
    <cellStyle name="Comma 2 7 2 3 4 2 2" xfId="13867" xr:uid="{20A066DF-78CB-453E-BDC9-FEB341DB6B74}"/>
    <cellStyle name="Comma 2 7 2 3 4 2 2 2" xfId="29227" xr:uid="{26B4A70C-A0D4-4EF3-B58F-495E93BF60D1}"/>
    <cellStyle name="Comma 2 7 2 3 4 2 3" xfId="21547" xr:uid="{75678DA6-4BE2-44EC-B6A3-268503BD1BDA}"/>
    <cellStyle name="Comma 2 7 2 3 4 3" xfId="10027" xr:uid="{5F10EF5C-FBAD-4B55-BE85-4E7A9253504E}"/>
    <cellStyle name="Comma 2 7 2 3 4 3 2" xfId="25387" xr:uid="{D3631DC4-5692-4AF2-92E6-CF4FCCFE603D}"/>
    <cellStyle name="Comma 2 7 2 3 4 4" xfId="17707" xr:uid="{48C9C05E-F6AC-429C-A317-114AB093F8ED}"/>
    <cellStyle name="Comma 2 7 2 3 5" xfId="4267" xr:uid="{7D55318F-A908-461C-AD99-F5BE6EC0191E}"/>
    <cellStyle name="Comma 2 7 2 3 5 2" xfId="11947" xr:uid="{50C680FC-B6EF-4BF5-89B0-2E7C528946F1}"/>
    <cellStyle name="Comma 2 7 2 3 5 2 2" xfId="27307" xr:uid="{D0AFD3F2-DE9C-46F1-B52B-683B95530DFC}"/>
    <cellStyle name="Comma 2 7 2 3 5 3" xfId="19627" xr:uid="{B3E66EC1-182A-45A9-9197-7790A0339BB0}"/>
    <cellStyle name="Comma 2 7 2 3 6" xfId="8107" xr:uid="{309BBB35-5E21-4ACB-9095-511301AC32D7}"/>
    <cellStyle name="Comma 2 7 2 3 6 2" xfId="23467" xr:uid="{BD592A96-CCA0-4942-8E1D-661573B7BC7F}"/>
    <cellStyle name="Comma 2 7 2 3 7" xfId="15787" xr:uid="{B9E06FBA-9557-4391-AEFB-0FC7A755862F}"/>
    <cellStyle name="Comma 2 7 2 4" xfId="667" xr:uid="{D8D751A0-6DE5-4C1E-B585-082BA8EDB9E2}"/>
    <cellStyle name="Comma 2 7 2 4 2" xfId="1627" xr:uid="{F1D3612B-F06C-4D50-9DB0-A0461BB9737D}"/>
    <cellStyle name="Comma 2 7 2 4 2 2" xfId="3547" xr:uid="{341D43E3-EE48-4E51-B663-90552DA01CFB}"/>
    <cellStyle name="Comma 2 7 2 4 2 2 2" xfId="7387" xr:uid="{7FCE6F6E-7747-4EB7-8C80-9F576F8CF8A4}"/>
    <cellStyle name="Comma 2 7 2 4 2 2 2 2" xfId="15067" xr:uid="{599E59C1-FCCF-49B5-AC14-467D2D8C9D00}"/>
    <cellStyle name="Comma 2 7 2 4 2 2 2 2 2" xfId="30427" xr:uid="{2DA9E41D-71DA-4810-8979-8F0B1E4FBC86}"/>
    <cellStyle name="Comma 2 7 2 4 2 2 2 3" xfId="22747" xr:uid="{5D3DBA5D-0D0D-4CCD-A8F3-BA13A6AE5B23}"/>
    <cellStyle name="Comma 2 7 2 4 2 2 3" xfId="11227" xr:uid="{F683ECF3-2753-4B53-B761-041BCC7E5DD9}"/>
    <cellStyle name="Comma 2 7 2 4 2 2 3 2" xfId="26587" xr:uid="{D62C32F5-E91D-41BE-88AF-547968068050}"/>
    <cellStyle name="Comma 2 7 2 4 2 2 4" xfId="18907" xr:uid="{9F7AEAA6-B2EF-4022-B178-4C3E1C768F32}"/>
    <cellStyle name="Comma 2 7 2 4 2 3" xfId="5467" xr:uid="{80541F52-F6AE-4919-AEB1-D1A5A5DB722A}"/>
    <cellStyle name="Comma 2 7 2 4 2 3 2" xfId="13147" xr:uid="{408F4EBE-9075-43E0-A730-98CE9168DEE3}"/>
    <cellStyle name="Comma 2 7 2 4 2 3 2 2" xfId="28507" xr:uid="{6DAF0076-DE2F-4046-9928-A2841691CF9A}"/>
    <cellStyle name="Comma 2 7 2 4 2 3 3" xfId="20827" xr:uid="{082D1281-8016-4C90-8454-6D88C5D4465C}"/>
    <cellStyle name="Comma 2 7 2 4 2 4" xfId="9307" xr:uid="{17140822-8252-4C58-BED9-E6DE56DC97C7}"/>
    <cellStyle name="Comma 2 7 2 4 2 4 2" xfId="24667" xr:uid="{F9924C21-7AA3-41B5-A84A-8A7ACC65281F}"/>
    <cellStyle name="Comma 2 7 2 4 2 5" xfId="16987" xr:uid="{51626868-7A31-4ECA-A1FD-1E881F81378C}"/>
    <cellStyle name="Comma 2 7 2 4 3" xfId="2587" xr:uid="{454DDCA5-2DDF-4868-84C4-BE9F758DA361}"/>
    <cellStyle name="Comma 2 7 2 4 3 2" xfId="6427" xr:uid="{1143852C-234C-43AA-90BC-575870102106}"/>
    <cellStyle name="Comma 2 7 2 4 3 2 2" xfId="14107" xr:uid="{1700DC83-E1DE-410F-8DA9-3F777D0D00CA}"/>
    <cellStyle name="Comma 2 7 2 4 3 2 2 2" xfId="29467" xr:uid="{68479572-7866-4884-A7E6-0C3455BECBE6}"/>
    <cellStyle name="Comma 2 7 2 4 3 2 3" xfId="21787" xr:uid="{F150FE6C-A37C-4575-9294-B7A6E7D4A3A7}"/>
    <cellStyle name="Comma 2 7 2 4 3 3" xfId="10267" xr:uid="{6C2360BF-8EA0-4078-AE33-78F12FD3F473}"/>
    <cellStyle name="Comma 2 7 2 4 3 3 2" xfId="25627" xr:uid="{E7270EC6-F4B1-49C3-B9E7-13AD85B36A8D}"/>
    <cellStyle name="Comma 2 7 2 4 3 4" xfId="17947" xr:uid="{69E4D8F7-0234-47D9-8B16-D2F8BCF1184E}"/>
    <cellStyle name="Comma 2 7 2 4 4" xfId="4507" xr:uid="{50323822-66FC-4AEA-8D9E-EAA3A25B457F}"/>
    <cellStyle name="Comma 2 7 2 4 4 2" xfId="12187" xr:uid="{9B4CF784-7E5E-4307-92CA-363C9F4FBE33}"/>
    <cellStyle name="Comma 2 7 2 4 4 2 2" xfId="27547" xr:uid="{74EAF8E6-3093-469A-913A-BF81A0E4536D}"/>
    <cellStyle name="Comma 2 7 2 4 4 3" xfId="19867" xr:uid="{37E3713F-B642-4767-93A9-965C2BF9FDA9}"/>
    <cellStyle name="Comma 2 7 2 4 5" xfId="8347" xr:uid="{E3F5915C-B92F-4151-97AD-202509B5A5A6}"/>
    <cellStyle name="Comma 2 7 2 4 5 2" xfId="23707" xr:uid="{87CC8BC3-A970-46BC-92AF-D87B896DD4C4}"/>
    <cellStyle name="Comma 2 7 2 4 6" xfId="16027" xr:uid="{E569DD04-54DA-4897-97B9-9BC730743217}"/>
    <cellStyle name="Comma 2 7 2 5" xfId="1147" xr:uid="{1C189C04-28C0-4376-971F-6B5D162B0817}"/>
    <cellStyle name="Comma 2 7 2 5 2" xfId="3067" xr:uid="{428E908B-EB14-4427-A545-ADC465070874}"/>
    <cellStyle name="Comma 2 7 2 5 2 2" xfId="6907" xr:uid="{7B8158CE-A1B3-4F19-ACD9-DABE7A8C15CB}"/>
    <cellStyle name="Comma 2 7 2 5 2 2 2" xfId="14587" xr:uid="{6043730B-060E-452F-BA4E-6682A947F3F1}"/>
    <cellStyle name="Comma 2 7 2 5 2 2 2 2" xfId="29947" xr:uid="{D214BA83-C76E-4EE9-846B-C73DF2446BE0}"/>
    <cellStyle name="Comma 2 7 2 5 2 2 3" xfId="22267" xr:uid="{BD8BB85D-93D8-4212-8463-A4F3FCA3DDA8}"/>
    <cellStyle name="Comma 2 7 2 5 2 3" xfId="10747" xr:uid="{2F12FF5E-84E3-4ED4-A523-DACDE03A6F02}"/>
    <cellStyle name="Comma 2 7 2 5 2 3 2" xfId="26107" xr:uid="{7B47164B-726D-4ED3-9D04-7CB23C0F4CBC}"/>
    <cellStyle name="Comma 2 7 2 5 2 4" xfId="18427" xr:uid="{4F1E5851-1617-4618-8F42-75C45D0603BD}"/>
    <cellStyle name="Comma 2 7 2 5 3" xfId="4987" xr:uid="{6AC7343A-6F0F-48D2-B13A-FA83B6B7AF3E}"/>
    <cellStyle name="Comma 2 7 2 5 3 2" xfId="12667" xr:uid="{24A2079D-8524-4C4B-8BA3-6D7862F425BA}"/>
    <cellStyle name="Comma 2 7 2 5 3 2 2" xfId="28027" xr:uid="{95614AED-1822-4B1A-A471-1BBD6524E32F}"/>
    <cellStyle name="Comma 2 7 2 5 3 3" xfId="20347" xr:uid="{C9A2C240-3784-423F-8448-E6F950AE4604}"/>
    <cellStyle name="Comma 2 7 2 5 4" xfId="8827" xr:uid="{E4ABDE7B-CF1E-4A0D-ACB0-7001AAD4D4D1}"/>
    <cellStyle name="Comma 2 7 2 5 4 2" xfId="24187" xr:uid="{8887C134-9A62-46C5-AC87-4F26BCADFC90}"/>
    <cellStyle name="Comma 2 7 2 5 5" xfId="16507" xr:uid="{3E7465EB-DA4F-4E93-8855-FE1D73AE9343}"/>
    <cellStyle name="Comma 2 7 2 6" xfId="2107" xr:uid="{F011F37F-6092-426D-9500-30723CF6C531}"/>
    <cellStyle name="Comma 2 7 2 6 2" xfId="5947" xr:uid="{E215C1EE-6745-4B66-8E08-18915FDC4E52}"/>
    <cellStyle name="Comma 2 7 2 6 2 2" xfId="13627" xr:uid="{723EE2AF-4BC5-4027-8970-1421BF70C2B0}"/>
    <cellStyle name="Comma 2 7 2 6 2 2 2" xfId="28987" xr:uid="{754F6668-90A2-43C7-BFED-667BC92DFD1A}"/>
    <cellStyle name="Comma 2 7 2 6 2 3" xfId="21307" xr:uid="{ED7725C2-AF4F-46A4-A350-FDA4F9384661}"/>
    <cellStyle name="Comma 2 7 2 6 3" xfId="9787" xr:uid="{C45C5348-22C1-454E-A4C7-3FAC9E20735D}"/>
    <cellStyle name="Comma 2 7 2 6 3 2" xfId="25147" xr:uid="{5681B103-6672-4C93-A173-BB1E34FB8468}"/>
    <cellStyle name="Comma 2 7 2 6 4" xfId="17467" xr:uid="{87CAF8C0-0747-4D68-834A-258E15DF0B41}"/>
    <cellStyle name="Comma 2 7 2 7" xfId="4027" xr:uid="{8821D38A-28D7-438C-91B5-5D612308713D}"/>
    <cellStyle name="Comma 2 7 2 7 2" xfId="11707" xr:uid="{4689CB77-D62C-420F-B7FC-5DED0A28B1E8}"/>
    <cellStyle name="Comma 2 7 2 7 2 2" xfId="27067" xr:uid="{0B7488E8-D570-4882-952F-1D6212530520}"/>
    <cellStyle name="Comma 2 7 2 7 3" xfId="19387" xr:uid="{E9ACC0C9-AAAD-4392-9909-C026AAD34BE2}"/>
    <cellStyle name="Comma 2 7 2 8" xfId="7867" xr:uid="{288CE016-D744-4F00-9ECD-72A121101AEB}"/>
    <cellStyle name="Comma 2 7 2 8 2" xfId="23227" xr:uid="{1367D1EC-3EA3-4B9E-8A91-DD5F35577134}"/>
    <cellStyle name="Comma 2 7 2 9" xfId="15547" xr:uid="{4AA39482-36B0-4BE8-8FFC-B2F068F11863}"/>
    <cellStyle name="Comma 2 7 3" xfId="247" xr:uid="{250BECA7-7CFE-4ED2-BA46-0525CC2DBB64}"/>
    <cellStyle name="Comma 2 7 3 2" xfId="487" xr:uid="{F85D4E5C-F0B6-41F0-8866-5E12FB5526CC}"/>
    <cellStyle name="Comma 2 7 3 2 2" xfId="967" xr:uid="{CDC48676-9816-4AE0-BC56-AF993E1F1074}"/>
    <cellStyle name="Comma 2 7 3 2 2 2" xfId="1927" xr:uid="{4E72DB1B-7A9D-4016-88C1-DC1C2D86B80D}"/>
    <cellStyle name="Comma 2 7 3 2 2 2 2" xfId="3847" xr:uid="{86CB4AB5-354D-4C33-873C-7AEAF486D7CF}"/>
    <cellStyle name="Comma 2 7 3 2 2 2 2 2" xfId="7687" xr:uid="{969C261D-28E0-433D-A183-E334FCE65F8D}"/>
    <cellStyle name="Comma 2 7 3 2 2 2 2 2 2" xfId="15367" xr:uid="{C86A8835-BADC-4D40-817A-4AA5EE20CEB6}"/>
    <cellStyle name="Comma 2 7 3 2 2 2 2 2 2 2" xfId="30727" xr:uid="{9609A2BA-1404-4E79-8F12-F2F571B8F645}"/>
    <cellStyle name="Comma 2 7 3 2 2 2 2 2 3" xfId="23047" xr:uid="{DDFB4F35-8B32-46FE-A335-EDCFDB8718B3}"/>
    <cellStyle name="Comma 2 7 3 2 2 2 2 3" xfId="11527" xr:uid="{03753A64-6E7C-401D-8DD7-74CF1E5400EB}"/>
    <cellStyle name="Comma 2 7 3 2 2 2 2 3 2" xfId="26887" xr:uid="{AA25E71E-1143-471B-BB71-33BF86D8F7F0}"/>
    <cellStyle name="Comma 2 7 3 2 2 2 2 4" xfId="19207" xr:uid="{25BD8EF6-2BF1-4066-8812-38EAC8F585CA}"/>
    <cellStyle name="Comma 2 7 3 2 2 2 3" xfId="5767" xr:uid="{2D2955D8-4C79-4C48-83E4-6C8D6FC6DDB6}"/>
    <cellStyle name="Comma 2 7 3 2 2 2 3 2" xfId="13447" xr:uid="{2C6CC0A6-EB6D-4852-8F2F-154D3E914659}"/>
    <cellStyle name="Comma 2 7 3 2 2 2 3 2 2" xfId="28807" xr:uid="{171B88FF-6B4C-4707-9761-B14AAA328A05}"/>
    <cellStyle name="Comma 2 7 3 2 2 2 3 3" xfId="21127" xr:uid="{DADE33BA-B66A-4B54-9CC7-E278F98AA171}"/>
    <cellStyle name="Comma 2 7 3 2 2 2 4" xfId="9607" xr:uid="{04AE8C7A-5625-4687-9A95-43252F52C4EB}"/>
    <cellStyle name="Comma 2 7 3 2 2 2 4 2" xfId="24967" xr:uid="{CBBB5827-EE49-4727-BBE0-96E229DB11E3}"/>
    <cellStyle name="Comma 2 7 3 2 2 2 5" xfId="17287" xr:uid="{593F15A0-9389-4D66-B0DF-A25AABD7F6DF}"/>
    <cellStyle name="Comma 2 7 3 2 2 3" xfId="2887" xr:uid="{8F102AAE-9375-45A7-A9A3-B59556E943A2}"/>
    <cellStyle name="Comma 2 7 3 2 2 3 2" xfId="6727" xr:uid="{256591F8-0942-4FB6-9FD4-1DD736C9219D}"/>
    <cellStyle name="Comma 2 7 3 2 2 3 2 2" xfId="14407" xr:uid="{D17426EF-B8B8-4A83-BB35-682EEAE12F8C}"/>
    <cellStyle name="Comma 2 7 3 2 2 3 2 2 2" xfId="29767" xr:uid="{1D0D1B38-C2FA-45A1-8C96-E8912D17BFB9}"/>
    <cellStyle name="Comma 2 7 3 2 2 3 2 3" xfId="22087" xr:uid="{67EA2D6E-2B9F-44B1-9310-0EA20D3F25E1}"/>
    <cellStyle name="Comma 2 7 3 2 2 3 3" xfId="10567" xr:uid="{6F53AF3F-F01B-42D0-A92F-B448A7543C12}"/>
    <cellStyle name="Comma 2 7 3 2 2 3 3 2" xfId="25927" xr:uid="{270747B4-3D48-4D70-AE15-6312D9099A3F}"/>
    <cellStyle name="Comma 2 7 3 2 2 3 4" xfId="18247" xr:uid="{2F1B6CB1-32B0-410C-B133-664492E6FDB0}"/>
    <cellStyle name="Comma 2 7 3 2 2 4" xfId="4807" xr:uid="{1EDD3560-70EE-4946-B494-34C99359A4F9}"/>
    <cellStyle name="Comma 2 7 3 2 2 4 2" xfId="12487" xr:uid="{A5940F46-025C-4CB3-B847-0045A74C791A}"/>
    <cellStyle name="Comma 2 7 3 2 2 4 2 2" xfId="27847" xr:uid="{0604185A-EEFA-40C9-8420-4C99A26FC970}"/>
    <cellStyle name="Comma 2 7 3 2 2 4 3" xfId="20167" xr:uid="{3EE2BD63-DECC-46B2-BD31-64458914E277}"/>
    <cellStyle name="Comma 2 7 3 2 2 5" xfId="8647" xr:uid="{0D3B860C-CEF8-4818-A73E-228ACFA76B2E}"/>
    <cellStyle name="Comma 2 7 3 2 2 5 2" xfId="24007" xr:uid="{71EFF128-1397-438C-B975-B0710CF2EE14}"/>
    <cellStyle name="Comma 2 7 3 2 2 6" xfId="16327" xr:uid="{1E6CF923-145B-43D0-8BCE-933D93CEA33B}"/>
    <cellStyle name="Comma 2 7 3 2 3" xfId="1447" xr:uid="{723A9764-5C8A-4922-B90D-17F318E6C554}"/>
    <cellStyle name="Comma 2 7 3 2 3 2" xfId="3367" xr:uid="{292F9A85-B6B5-4C28-9103-ACE62903E804}"/>
    <cellStyle name="Comma 2 7 3 2 3 2 2" xfId="7207" xr:uid="{AD62AB8B-B353-4D09-B610-E281BD8B45D8}"/>
    <cellStyle name="Comma 2 7 3 2 3 2 2 2" xfId="14887" xr:uid="{B7BAB27D-7860-4667-A928-6E8B0EACB7A8}"/>
    <cellStyle name="Comma 2 7 3 2 3 2 2 2 2" xfId="30247" xr:uid="{EA0E0AFC-648E-4B65-934B-AB8175F25C91}"/>
    <cellStyle name="Comma 2 7 3 2 3 2 2 3" xfId="22567" xr:uid="{45CD1F76-9BA2-494E-8A28-D79F46A03D80}"/>
    <cellStyle name="Comma 2 7 3 2 3 2 3" xfId="11047" xr:uid="{3F40E35C-063E-4293-B809-9FF1CDDF20CE}"/>
    <cellStyle name="Comma 2 7 3 2 3 2 3 2" xfId="26407" xr:uid="{3FC2D9F4-3602-4F6B-AEB2-D9E61A3038F8}"/>
    <cellStyle name="Comma 2 7 3 2 3 2 4" xfId="18727" xr:uid="{46E5EA41-2BF5-4852-BDB3-ACC3B8907DF5}"/>
    <cellStyle name="Comma 2 7 3 2 3 3" xfId="5287" xr:uid="{969F46AA-3564-4B20-AF86-43D838D7ECF9}"/>
    <cellStyle name="Comma 2 7 3 2 3 3 2" xfId="12967" xr:uid="{77920B4B-FF52-4C00-B436-083882B0FF3A}"/>
    <cellStyle name="Comma 2 7 3 2 3 3 2 2" xfId="28327" xr:uid="{7B12E953-2CCF-49F8-9294-7E4F4EE0A4D3}"/>
    <cellStyle name="Comma 2 7 3 2 3 3 3" xfId="20647" xr:uid="{9D8CB6E7-7829-4EFF-8FF4-B96B46C451C6}"/>
    <cellStyle name="Comma 2 7 3 2 3 4" xfId="9127" xr:uid="{E137A56D-2F14-445D-9F96-5B7792EADFFB}"/>
    <cellStyle name="Comma 2 7 3 2 3 4 2" xfId="24487" xr:uid="{289A0F20-6918-4147-B9D5-4106234BB69F}"/>
    <cellStyle name="Comma 2 7 3 2 3 5" xfId="16807" xr:uid="{D32F6EAB-96CC-449B-90F1-E6FE3E52946D}"/>
    <cellStyle name="Comma 2 7 3 2 4" xfId="2407" xr:uid="{FB700273-70E8-4943-8C71-902AB05BE6A2}"/>
    <cellStyle name="Comma 2 7 3 2 4 2" xfId="6247" xr:uid="{097946AE-C1EC-4FBB-BED5-F48CD97FCAEB}"/>
    <cellStyle name="Comma 2 7 3 2 4 2 2" xfId="13927" xr:uid="{13D93915-2E4E-4658-A7D0-0D60A86DF512}"/>
    <cellStyle name="Comma 2 7 3 2 4 2 2 2" xfId="29287" xr:uid="{F7391C30-0BB9-4FC9-A9A7-BCF3700CDB1F}"/>
    <cellStyle name="Comma 2 7 3 2 4 2 3" xfId="21607" xr:uid="{633B9FFD-1CD7-4405-A2ED-24350223FCF0}"/>
    <cellStyle name="Comma 2 7 3 2 4 3" xfId="10087" xr:uid="{B93D076A-3C5A-4175-8964-8686794A2682}"/>
    <cellStyle name="Comma 2 7 3 2 4 3 2" xfId="25447" xr:uid="{6709232C-770C-454A-A6EB-9A5B1EE67859}"/>
    <cellStyle name="Comma 2 7 3 2 4 4" xfId="17767" xr:uid="{8AA4BE00-0EB7-46F7-B612-112F9DD2D817}"/>
    <cellStyle name="Comma 2 7 3 2 5" xfId="4327" xr:uid="{A43CD237-B73B-4164-A102-B5023316A120}"/>
    <cellStyle name="Comma 2 7 3 2 5 2" xfId="12007" xr:uid="{38B0611C-23AF-425D-857F-E8BA9BB543D7}"/>
    <cellStyle name="Comma 2 7 3 2 5 2 2" xfId="27367" xr:uid="{6B1B47E4-E7EA-4AB1-9AEE-6AB806756F3F}"/>
    <cellStyle name="Comma 2 7 3 2 5 3" xfId="19687" xr:uid="{5DDE9225-8D68-47D1-B307-0FB11DA39BD7}"/>
    <cellStyle name="Comma 2 7 3 2 6" xfId="8167" xr:uid="{0C4B0AF3-3C52-40C2-96D5-4C0843CE191E}"/>
    <cellStyle name="Comma 2 7 3 2 6 2" xfId="23527" xr:uid="{85863099-4C54-4D0D-83DE-6FB7CC404690}"/>
    <cellStyle name="Comma 2 7 3 2 7" xfId="15847" xr:uid="{FE3F5843-E871-4458-AEAF-DEFF6D64C84B}"/>
    <cellStyle name="Comma 2 7 3 3" xfId="727" xr:uid="{5E4AEC77-FBC1-4427-85A4-51C9DE098FEB}"/>
    <cellStyle name="Comma 2 7 3 3 2" xfId="1687" xr:uid="{E6BEE94A-0E74-4D8F-B33A-7F0CD7E0EA1C}"/>
    <cellStyle name="Comma 2 7 3 3 2 2" xfId="3607" xr:uid="{4C04775D-C0D3-4C7E-BA30-7C1FCF2C5BD6}"/>
    <cellStyle name="Comma 2 7 3 3 2 2 2" xfId="7447" xr:uid="{5D2AC185-4F51-4FD1-B86E-022EDB162EF6}"/>
    <cellStyle name="Comma 2 7 3 3 2 2 2 2" xfId="15127" xr:uid="{3B9D37AA-EF93-482B-B341-2D8144B178C0}"/>
    <cellStyle name="Comma 2 7 3 3 2 2 2 2 2" xfId="30487" xr:uid="{DB5C625B-DAAE-4EB3-A8DF-1C3D78CADACA}"/>
    <cellStyle name="Comma 2 7 3 3 2 2 2 3" xfId="22807" xr:uid="{62FCC332-577A-4783-A365-96BE72CD2252}"/>
    <cellStyle name="Comma 2 7 3 3 2 2 3" xfId="11287" xr:uid="{D8130CDB-EE34-48CC-ADF6-06A9AC6372B8}"/>
    <cellStyle name="Comma 2 7 3 3 2 2 3 2" xfId="26647" xr:uid="{326F7615-30F9-4A6D-BFAC-C3501B7098DA}"/>
    <cellStyle name="Comma 2 7 3 3 2 2 4" xfId="18967" xr:uid="{7F649500-F1ED-46FA-85AC-886B1A157DDF}"/>
    <cellStyle name="Comma 2 7 3 3 2 3" xfId="5527" xr:uid="{2F28A147-1530-4B02-9DA4-E0AAB7A30624}"/>
    <cellStyle name="Comma 2 7 3 3 2 3 2" xfId="13207" xr:uid="{0EF3918C-5DCE-4B0F-BAF6-3804F29EDF2E}"/>
    <cellStyle name="Comma 2 7 3 3 2 3 2 2" xfId="28567" xr:uid="{576C0CD5-335B-4637-922E-57D692F121C9}"/>
    <cellStyle name="Comma 2 7 3 3 2 3 3" xfId="20887" xr:uid="{37155703-C51C-4A31-B27D-12150635D0E1}"/>
    <cellStyle name="Comma 2 7 3 3 2 4" xfId="9367" xr:uid="{DBB76D23-0AA6-4B31-AB91-493CC847D2DA}"/>
    <cellStyle name="Comma 2 7 3 3 2 4 2" xfId="24727" xr:uid="{E43B1936-1C81-4090-915F-FA358074828E}"/>
    <cellStyle name="Comma 2 7 3 3 2 5" xfId="17047" xr:uid="{22F7DE21-57C5-465E-B339-36EAC024138C}"/>
    <cellStyle name="Comma 2 7 3 3 3" xfId="2647" xr:uid="{EF68C9DD-1245-40B8-B30C-E0E9670B1641}"/>
    <cellStyle name="Comma 2 7 3 3 3 2" xfId="6487" xr:uid="{A9202EF9-279E-4121-AA7A-90BB63482005}"/>
    <cellStyle name="Comma 2 7 3 3 3 2 2" xfId="14167" xr:uid="{5E45AD2B-B35B-43B8-93F6-279249CD0912}"/>
    <cellStyle name="Comma 2 7 3 3 3 2 2 2" xfId="29527" xr:uid="{B635C16D-6874-4BF2-B9AC-73B907F406F9}"/>
    <cellStyle name="Comma 2 7 3 3 3 2 3" xfId="21847" xr:uid="{34647A3B-5F4C-4EB0-A44B-DEBF7CA1DB4C}"/>
    <cellStyle name="Comma 2 7 3 3 3 3" xfId="10327" xr:uid="{21B2E81B-B173-4D72-8397-A6CFE09A6069}"/>
    <cellStyle name="Comma 2 7 3 3 3 3 2" xfId="25687" xr:uid="{513DF0A7-5934-4DDB-A151-B1CFC1121D61}"/>
    <cellStyle name="Comma 2 7 3 3 3 4" xfId="18007" xr:uid="{57ED9E8A-213B-4187-9150-E4621B2D662E}"/>
    <cellStyle name="Comma 2 7 3 3 4" xfId="4567" xr:uid="{302B4FAC-A498-4721-AE40-AE9F0ADC743E}"/>
    <cellStyle name="Comma 2 7 3 3 4 2" xfId="12247" xr:uid="{D9B8CC3D-6044-469E-BC7C-0E8CE351B703}"/>
    <cellStyle name="Comma 2 7 3 3 4 2 2" xfId="27607" xr:uid="{892D5CAE-B235-419A-A6ED-3492EA47A0EF}"/>
    <cellStyle name="Comma 2 7 3 3 4 3" xfId="19927" xr:uid="{681CCD17-3D17-4B90-AE70-F37465EA58BB}"/>
    <cellStyle name="Comma 2 7 3 3 5" xfId="8407" xr:uid="{8A7B029D-3D73-4CC9-943C-83CC6D8C53F5}"/>
    <cellStyle name="Comma 2 7 3 3 5 2" xfId="23767" xr:uid="{41043E89-3D20-4EB1-88FD-EF42FED3755C}"/>
    <cellStyle name="Comma 2 7 3 3 6" xfId="16087" xr:uid="{3B848BE1-DD99-4E32-8B35-38D923F27858}"/>
    <cellStyle name="Comma 2 7 3 4" xfId="1207" xr:uid="{9DBA81DD-5322-4462-95CC-68B99C39F992}"/>
    <cellStyle name="Comma 2 7 3 4 2" xfId="3127" xr:uid="{26C03277-0BBB-4FCC-92C6-41FEFF45DE2B}"/>
    <cellStyle name="Comma 2 7 3 4 2 2" xfId="6967" xr:uid="{DB6F7C8D-8417-4623-AABD-256DA78473AC}"/>
    <cellStyle name="Comma 2 7 3 4 2 2 2" xfId="14647" xr:uid="{7D35948E-5B05-45A5-9E22-D305A8C597DE}"/>
    <cellStyle name="Comma 2 7 3 4 2 2 2 2" xfId="30007" xr:uid="{889685B7-F775-42DF-9516-EC4C7ABC9226}"/>
    <cellStyle name="Comma 2 7 3 4 2 2 3" xfId="22327" xr:uid="{DC280A21-7928-40F9-8A6E-DDFFB8B8510D}"/>
    <cellStyle name="Comma 2 7 3 4 2 3" xfId="10807" xr:uid="{A12B1A6E-5659-45C1-B202-2EA5B2DDAB8A}"/>
    <cellStyle name="Comma 2 7 3 4 2 3 2" xfId="26167" xr:uid="{C39448CC-B144-4A66-AD17-DFF4E9C1EF7E}"/>
    <cellStyle name="Comma 2 7 3 4 2 4" xfId="18487" xr:uid="{7DC525FF-6192-45F4-AD4E-013FC29B2630}"/>
    <cellStyle name="Comma 2 7 3 4 3" xfId="5047" xr:uid="{C87BB7C3-365E-4905-84AA-DA2E79461219}"/>
    <cellStyle name="Comma 2 7 3 4 3 2" xfId="12727" xr:uid="{0E0D3F9C-1943-484B-906A-5D92EC519403}"/>
    <cellStyle name="Comma 2 7 3 4 3 2 2" xfId="28087" xr:uid="{3ACBF9F9-6FF4-4E6C-9E66-75BCE5D23974}"/>
    <cellStyle name="Comma 2 7 3 4 3 3" xfId="20407" xr:uid="{FD71143C-9768-4C59-BDA5-EA6643FA5E87}"/>
    <cellStyle name="Comma 2 7 3 4 4" xfId="8887" xr:uid="{0B97BCD6-8BEC-4880-AFCC-86F292AEC5D4}"/>
    <cellStyle name="Comma 2 7 3 4 4 2" xfId="24247" xr:uid="{A4CDE305-FEEA-47BA-9C89-47B6300A47FF}"/>
    <cellStyle name="Comma 2 7 3 4 5" xfId="16567" xr:uid="{D1496322-876C-4C69-8E4F-BA531BA9BBDB}"/>
    <cellStyle name="Comma 2 7 3 5" xfId="2167" xr:uid="{C48B8D23-75CC-44A2-9F92-2C11D9AC9782}"/>
    <cellStyle name="Comma 2 7 3 5 2" xfId="6007" xr:uid="{658953B9-F023-46F3-9394-789398B84BF8}"/>
    <cellStyle name="Comma 2 7 3 5 2 2" xfId="13687" xr:uid="{44E2AE6B-693B-4BCF-9980-915ECF0E42AA}"/>
    <cellStyle name="Comma 2 7 3 5 2 2 2" xfId="29047" xr:uid="{75FA02A0-BE51-4FF9-A374-8EAB95089480}"/>
    <cellStyle name="Comma 2 7 3 5 2 3" xfId="21367" xr:uid="{C78CB056-C774-44E2-AFE6-C095337F9033}"/>
    <cellStyle name="Comma 2 7 3 5 3" xfId="9847" xr:uid="{1B0ED420-F131-4851-87F5-ADC33ABC9FA9}"/>
    <cellStyle name="Comma 2 7 3 5 3 2" xfId="25207" xr:uid="{A428AD7A-3F47-4EB5-92C6-F0FAADF159E8}"/>
    <cellStyle name="Comma 2 7 3 5 4" xfId="17527" xr:uid="{4B25F4CD-E757-4B31-9CF8-CAADADECBBDA}"/>
    <cellStyle name="Comma 2 7 3 6" xfId="4087" xr:uid="{9A3166C8-56C1-4637-87B8-4EF4FA2E3A0F}"/>
    <cellStyle name="Comma 2 7 3 6 2" xfId="11767" xr:uid="{BDB6789E-C904-424C-9E63-556C4ADCAD5C}"/>
    <cellStyle name="Comma 2 7 3 6 2 2" xfId="27127" xr:uid="{9D448764-2CDC-4DDC-B764-850A0A1F5FAF}"/>
    <cellStyle name="Comma 2 7 3 6 3" xfId="19447" xr:uid="{9F1F4FEC-AC41-4F90-8872-FC422A85FB17}"/>
    <cellStyle name="Comma 2 7 3 7" xfId="7927" xr:uid="{B2303312-3CE6-49A9-85B7-E61DF490E30B}"/>
    <cellStyle name="Comma 2 7 3 7 2" xfId="23287" xr:uid="{D464AB4C-C4FA-40D5-AD6D-4BF044A088F0}"/>
    <cellStyle name="Comma 2 7 3 8" xfId="15607" xr:uid="{E2B64FF3-EC26-4A5F-930D-92B8617D5B91}"/>
    <cellStyle name="Comma 2 7 4" xfId="367" xr:uid="{92B0C3BF-3B8E-45DB-8B39-0560B2E1017F}"/>
    <cellStyle name="Comma 2 7 4 2" xfId="847" xr:uid="{703B46FA-BF85-4056-959E-6DE95814DA39}"/>
    <cellStyle name="Comma 2 7 4 2 2" xfId="1807" xr:uid="{E6FAD620-0E38-4446-8235-049E295D2405}"/>
    <cellStyle name="Comma 2 7 4 2 2 2" xfId="3727" xr:uid="{7A404814-58BD-46FB-8563-2358B69546B1}"/>
    <cellStyle name="Comma 2 7 4 2 2 2 2" xfId="7567" xr:uid="{B5AAB57F-7F7E-417D-9A30-4E429D7B00CF}"/>
    <cellStyle name="Comma 2 7 4 2 2 2 2 2" xfId="15247" xr:uid="{C4D4A270-D4A3-45EF-8E37-874326DD67EB}"/>
    <cellStyle name="Comma 2 7 4 2 2 2 2 2 2" xfId="30607" xr:uid="{72D7753C-1633-425C-BA99-78A115C9E1C1}"/>
    <cellStyle name="Comma 2 7 4 2 2 2 2 3" xfId="22927" xr:uid="{8DB6EB23-62CA-41B9-9465-835F4CF36199}"/>
    <cellStyle name="Comma 2 7 4 2 2 2 3" xfId="11407" xr:uid="{4964E7CF-D1C2-430C-B600-2F3A9F667F75}"/>
    <cellStyle name="Comma 2 7 4 2 2 2 3 2" xfId="26767" xr:uid="{8A877C13-8E85-4400-9F72-011DC7C2C035}"/>
    <cellStyle name="Comma 2 7 4 2 2 2 4" xfId="19087" xr:uid="{88DCE7D5-5CD3-4252-8302-89A78C3AFE83}"/>
    <cellStyle name="Comma 2 7 4 2 2 3" xfId="5647" xr:uid="{19D27D5C-6F34-430C-B376-D7117B274FB3}"/>
    <cellStyle name="Comma 2 7 4 2 2 3 2" xfId="13327" xr:uid="{E7B226C4-F252-465C-9F37-9862E78B9124}"/>
    <cellStyle name="Comma 2 7 4 2 2 3 2 2" xfId="28687" xr:uid="{7113EF02-E9DE-471F-AB04-58D0E9D9ADC9}"/>
    <cellStyle name="Comma 2 7 4 2 2 3 3" xfId="21007" xr:uid="{BF5D8ADD-4E02-43B0-A88E-059BBD236932}"/>
    <cellStyle name="Comma 2 7 4 2 2 4" xfId="9487" xr:uid="{4602D2D1-DE54-4577-8582-1E0B64993D72}"/>
    <cellStyle name="Comma 2 7 4 2 2 4 2" xfId="24847" xr:uid="{35D4BEE2-5069-4093-86A8-167A21D19156}"/>
    <cellStyle name="Comma 2 7 4 2 2 5" xfId="17167" xr:uid="{6715D64A-5F82-4C87-A3DA-1D24630689D0}"/>
    <cellStyle name="Comma 2 7 4 2 3" xfId="2767" xr:uid="{4D613C93-7AF7-43C0-A96A-540D8076EDF0}"/>
    <cellStyle name="Comma 2 7 4 2 3 2" xfId="6607" xr:uid="{47B4E073-C43E-4563-A151-F12286D42D80}"/>
    <cellStyle name="Comma 2 7 4 2 3 2 2" xfId="14287" xr:uid="{B6EB617E-6178-4FFB-9887-E1123333E0B0}"/>
    <cellStyle name="Comma 2 7 4 2 3 2 2 2" xfId="29647" xr:uid="{E760F474-9E5A-408E-A9D2-1AC51D6B7D08}"/>
    <cellStyle name="Comma 2 7 4 2 3 2 3" xfId="21967" xr:uid="{7246059E-537C-41F9-AC26-4F7F75A38252}"/>
    <cellStyle name="Comma 2 7 4 2 3 3" xfId="10447" xr:uid="{09ACBA81-F53F-4267-9AE4-24F78925E603}"/>
    <cellStyle name="Comma 2 7 4 2 3 3 2" xfId="25807" xr:uid="{E4838A26-168F-4D50-8BC5-FFB3C4EF8887}"/>
    <cellStyle name="Comma 2 7 4 2 3 4" xfId="18127" xr:uid="{D0321D54-5794-4872-88F8-410BDD9C6CBC}"/>
    <cellStyle name="Comma 2 7 4 2 4" xfId="4687" xr:uid="{05028206-97E2-4BE1-8535-8BEE389B5046}"/>
    <cellStyle name="Comma 2 7 4 2 4 2" xfId="12367" xr:uid="{2621E22B-AB6E-41B7-AE22-C30211FCD0F7}"/>
    <cellStyle name="Comma 2 7 4 2 4 2 2" xfId="27727" xr:uid="{0826AC17-6E0D-410E-9BA6-8EE95A54EBEB}"/>
    <cellStyle name="Comma 2 7 4 2 4 3" xfId="20047" xr:uid="{DE1F5AA7-CC97-4ADE-A317-9417A83EC07E}"/>
    <cellStyle name="Comma 2 7 4 2 5" xfId="8527" xr:uid="{96111582-F65E-4FA1-BC0E-0EAF8B07A003}"/>
    <cellStyle name="Comma 2 7 4 2 5 2" xfId="23887" xr:uid="{E05423C6-A8C0-4CD4-93B8-F59B88577FF4}"/>
    <cellStyle name="Comma 2 7 4 2 6" xfId="16207" xr:uid="{9B6D6249-99EE-4743-935D-30A498A15305}"/>
    <cellStyle name="Comma 2 7 4 3" xfId="1327" xr:uid="{765971DA-E021-44AD-946F-90E28CA047B6}"/>
    <cellStyle name="Comma 2 7 4 3 2" xfId="3247" xr:uid="{4AF6333D-3F34-4C70-A619-0199133A7895}"/>
    <cellStyle name="Comma 2 7 4 3 2 2" xfId="7087" xr:uid="{801366A3-7F6A-4174-A68A-98F0FD2EEEA4}"/>
    <cellStyle name="Comma 2 7 4 3 2 2 2" xfId="14767" xr:uid="{7470412F-BDFE-4D9B-987D-1539604E8BCF}"/>
    <cellStyle name="Comma 2 7 4 3 2 2 2 2" xfId="30127" xr:uid="{45233C57-07EC-40F6-BB20-943BF3E67A23}"/>
    <cellStyle name="Comma 2 7 4 3 2 2 3" xfId="22447" xr:uid="{60C11CA1-FE5B-495C-9E80-D4BD977D7B7E}"/>
    <cellStyle name="Comma 2 7 4 3 2 3" xfId="10927" xr:uid="{51BE345C-A8F8-475F-9194-F0BB59B6FF02}"/>
    <cellStyle name="Comma 2 7 4 3 2 3 2" xfId="26287" xr:uid="{60054598-7023-4CB6-AEDB-314839CBE93F}"/>
    <cellStyle name="Comma 2 7 4 3 2 4" xfId="18607" xr:uid="{C06355C5-EA21-467E-9C33-D65F412DD770}"/>
    <cellStyle name="Comma 2 7 4 3 3" xfId="5167" xr:uid="{224A29F0-7156-454B-A48B-DCFA175D915F}"/>
    <cellStyle name="Comma 2 7 4 3 3 2" xfId="12847" xr:uid="{04664F4A-5511-49C3-9975-7687EF768026}"/>
    <cellStyle name="Comma 2 7 4 3 3 2 2" xfId="28207" xr:uid="{3DDFA910-25B3-4F96-9212-80EB4A8EC8A9}"/>
    <cellStyle name="Comma 2 7 4 3 3 3" xfId="20527" xr:uid="{A4215C87-38E6-4C60-B40C-00AE197B43F3}"/>
    <cellStyle name="Comma 2 7 4 3 4" xfId="9007" xr:uid="{54D5F4CB-08EB-424C-9A37-5B9B0F8C2378}"/>
    <cellStyle name="Comma 2 7 4 3 4 2" xfId="24367" xr:uid="{7A993256-1AE4-4092-A94B-F712077F3A3C}"/>
    <cellStyle name="Comma 2 7 4 3 5" xfId="16687" xr:uid="{A8F9C01F-7A28-47FA-92D6-E0FD2DFC1B7C}"/>
    <cellStyle name="Comma 2 7 4 4" xfId="2287" xr:uid="{5D68537B-72EC-4737-95B6-7EBB5A6672F8}"/>
    <cellStyle name="Comma 2 7 4 4 2" xfId="6127" xr:uid="{CB6F7F64-A719-4434-AF89-1A025BAA818B}"/>
    <cellStyle name="Comma 2 7 4 4 2 2" xfId="13807" xr:uid="{661C317D-228A-493F-A145-6629D72D7F39}"/>
    <cellStyle name="Comma 2 7 4 4 2 2 2" xfId="29167" xr:uid="{C0530968-64B8-49C5-B1E7-D4DDC4F7C824}"/>
    <cellStyle name="Comma 2 7 4 4 2 3" xfId="21487" xr:uid="{A02C442E-067D-4D72-88EF-BC82BADCF429}"/>
    <cellStyle name="Comma 2 7 4 4 3" xfId="9967" xr:uid="{A0A94CA0-ADC5-4407-A342-72C079912DB1}"/>
    <cellStyle name="Comma 2 7 4 4 3 2" xfId="25327" xr:uid="{1E02C294-72B6-45A9-94E1-CFFBE6FEA2D5}"/>
    <cellStyle name="Comma 2 7 4 4 4" xfId="17647" xr:uid="{2F868C56-ADC6-4CC2-AC7A-CE5A58B25554}"/>
    <cellStyle name="Comma 2 7 4 5" xfId="4207" xr:uid="{DBEF35D0-4B0C-4C7E-A6BD-F19E0EEA868A}"/>
    <cellStyle name="Comma 2 7 4 5 2" xfId="11887" xr:uid="{F9261EFE-4974-470A-920B-3F3EE948A6CE}"/>
    <cellStyle name="Comma 2 7 4 5 2 2" xfId="27247" xr:uid="{F74B8BD7-97F0-4156-B5C3-3D3651ACE4B5}"/>
    <cellStyle name="Comma 2 7 4 5 3" xfId="19567" xr:uid="{8F758750-EFF3-45FA-8A15-417597CA8A7B}"/>
    <cellStyle name="Comma 2 7 4 6" xfId="8047" xr:uid="{00D2FC67-29D9-42B9-A43A-39619B1E1465}"/>
    <cellStyle name="Comma 2 7 4 6 2" xfId="23407" xr:uid="{E9479D97-AE0D-4FEF-ACE2-43591A515375}"/>
    <cellStyle name="Comma 2 7 4 7" xfId="15727" xr:uid="{3C01B573-1446-4CD7-82B4-0E1AE01B3085}"/>
    <cellStyle name="Comma 2 7 5" xfId="607" xr:uid="{E5297D72-4A8B-4BC3-BECA-2EFFD0695CFF}"/>
    <cellStyle name="Comma 2 7 5 2" xfId="1567" xr:uid="{149B6680-2464-41EF-BE0C-E830B21633A9}"/>
    <cellStyle name="Comma 2 7 5 2 2" xfId="3487" xr:uid="{5B40A3B4-93FE-4DBB-ABA2-6B9B4DC43A91}"/>
    <cellStyle name="Comma 2 7 5 2 2 2" xfId="7327" xr:uid="{B696AF2A-6E35-4299-B79A-46DE1848298E}"/>
    <cellStyle name="Comma 2 7 5 2 2 2 2" xfId="15007" xr:uid="{1E675571-CC5D-46D3-B349-1952764151F9}"/>
    <cellStyle name="Comma 2 7 5 2 2 2 2 2" xfId="30367" xr:uid="{77D0D956-E63B-47D5-9C1D-2D347847000C}"/>
    <cellStyle name="Comma 2 7 5 2 2 2 3" xfId="22687" xr:uid="{99F360A7-DCDA-49DE-B7EB-875D9E69B6B4}"/>
    <cellStyle name="Comma 2 7 5 2 2 3" xfId="11167" xr:uid="{3E60CFDD-ED6F-4CED-9BEF-72FCA81B2D8D}"/>
    <cellStyle name="Comma 2 7 5 2 2 3 2" xfId="26527" xr:uid="{D1942668-AA24-4D36-81E9-1CBE74F51D39}"/>
    <cellStyle name="Comma 2 7 5 2 2 4" xfId="18847" xr:uid="{17478EE0-B7E2-4478-8D85-45119276CB61}"/>
    <cellStyle name="Comma 2 7 5 2 3" xfId="5407" xr:uid="{4B30BF17-8C30-4147-82F3-8C15FC75695B}"/>
    <cellStyle name="Comma 2 7 5 2 3 2" xfId="13087" xr:uid="{9E7F2FA6-6885-451E-AD08-D5A35943D73D}"/>
    <cellStyle name="Comma 2 7 5 2 3 2 2" xfId="28447" xr:uid="{E2955799-273A-4573-A525-DE96C414481A}"/>
    <cellStyle name="Comma 2 7 5 2 3 3" xfId="20767" xr:uid="{46B956BB-990A-4EDB-9C81-070940CF6DE3}"/>
    <cellStyle name="Comma 2 7 5 2 4" xfId="9247" xr:uid="{C162D69F-A1B4-46E5-AE9A-AF1830EF4F60}"/>
    <cellStyle name="Comma 2 7 5 2 4 2" xfId="24607" xr:uid="{AF48DE4C-FC17-42F1-BED9-CD4AF85A70DA}"/>
    <cellStyle name="Comma 2 7 5 2 5" xfId="16927" xr:uid="{7B2FD59F-092C-4265-96BC-C1D1EEE08E01}"/>
    <cellStyle name="Comma 2 7 5 3" xfId="2527" xr:uid="{2E9B3D36-B6E1-4246-B4A1-BD8549FFFFEB}"/>
    <cellStyle name="Comma 2 7 5 3 2" xfId="6367" xr:uid="{337C41D4-33F5-467E-9FDF-042A1DA3A1C3}"/>
    <cellStyle name="Comma 2 7 5 3 2 2" xfId="14047" xr:uid="{92EA999D-8B2E-45B3-A4DA-D9764B41B22A}"/>
    <cellStyle name="Comma 2 7 5 3 2 2 2" xfId="29407" xr:uid="{8EC1F050-2874-46D6-9CF0-8442840EEA0F}"/>
    <cellStyle name="Comma 2 7 5 3 2 3" xfId="21727" xr:uid="{77C1B4F2-D4DC-47AB-8E1C-2A4968DA3B02}"/>
    <cellStyle name="Comma 2 7 5 3 3" xfId="10207" xr:uid="{749C38C7-68F4-43AD-8ED6-8CA2244389EB}"/>
    <cellStyle name="Comma 2 7 5 3 3 2" xfId="25567" xr:uid="{238C6023-3D5B-476D-B4A3-B9FBF85F9808}"/>
    <cellStyle name="Comma 2 7 5 3 4" xfId="17887" xr:uid="{A1660918-4FAE-4517-A7DD-80535A3D02E7}"/>
    <cellStyle name="Comma 2 7 5 4" xfId="4447" xr:uid="{748D5A68-28FD-461A-AC50-2E9A298615CD}"/>
    <cellStyle name="Comma 2 7 5 4 2" xfId="12127" xr:uid="{DE26EFC4-B6D4-4C5E-BCAF-D5503BE3B99B}"/>
    <cellStyle name="Comma 2 7 5 4 2 2" xfId="27487" xr:uid="{16D3FA32-ACBD-4E7C-967B-3E399432AAA7}"/>
    <cellStyle name="Comma 2 7 5 4 3" xfId="19807" xr:uid="{9EC518EB-6622-412F-8BDD-1A1B9D90C308}"/>
    <cellStyle name="Comma 2 7 5 5" xfId="8287" xr:uid="{D926C1EA-819F-4E30-9312-2865FDF50E00}"/>
    <cellStyle name="Comma 2 7 5 5 2" xfId="23647" xr:uid="{4323472A-C728-4439-8B2B-826EBF02CE24}"/>
    <cellStyle name="Comma 2 7 5 6" xfId="15967" xr:uid="{33F51787-9CEB-45CC-8533-8C1DC6BF7F3A}"/>
    <cellStyle name="Comma 2 7 6" xfId="1087" xr:uid="{E7020FBA-D984-4654-BE05-66278F2B164A}"/>
    <cellStyle name="Comma 2 7 6 2" xfId="3007" xr:uid="{EB7EB14A-2274-4F10-B369-C58C7F751B37}"/>
    <cellStyle name="Comma 2 7 6 2 2" xfId="6847" xr:uid="{863908D6-EEB7-42EC-9D92-CE5247E236C7}"/>
    <cellStyle name="Comma 2 7 6 2 2 2" xfId="14527" xr:uid="{76B9D5B5-A9A0-4E3E-B070-E54C6112ED46}"/>
    <cellStyle name="Comma 2 7 6 2 2 2 2" xfId="29887" xr:uid="{EEA46743-A478-4FE4-B18E-8794362CA917}"/>
    <cellStyle name="Comma 2 7 6 2 2 3" xfId="22207" xr:uid="{08AE2891-55EC-4EA4-9361-554A3AF27DC1}"/>
    <cellStyle name="Comma 2 7 6 2 3" xfId="10687" xr:uid="{CA4F5E50-F39B-4E6B-82F2-D46064E43B69}"/>
    <cellStyle name="Comma 2 7 6 2 3 2" xfId="26047" xr:uid="{8E5D62D3-0618-406B-B21D-E2706532D889}"/>
    <cellStyle name="Comma 2 7 6 2 4" xfId="18367" xr:uid="{34B560EC-007A-4F47-B44A-4592A410DFD7}"/>
    <cellStyle name="Comma 2 7 6 3" xfId="4927" xr:uid="{432AD54F-30DB-4BCC-8F24-1164FF17437B}"/>
    <cellStyle name="Comma 2 7 6 3 2" xfId="12607" xr:uid="{8DBBED87-261F-42CB-A3BF-15220A5D12CE}"/>
    <cellStyle name="Comma 2 7 6 3 2 2" xfId="27967" xr:uid="{397C8746-720B-4B8B-BE42-252BECC87BE8}"/>
    <cellStyle name="Comma 2 7 6 3 3" xfId="20287" xr:uid="{E7EFF88D-E2B5-462B-B744-30C6C7394134}"/>
    <cellStyle name="Comma 2 7 6 4" xfId="8767" xr:uid="{ADD5E46A-00E7-4B0F-8243-5B0C29B7798A}"/>
    <cellStyle name="Comma 2 7 6 4 2" xfId="24127" xr:uid="{22A55DB9-4579-40AE-B1BD-F5AA672F490A}"/>
    <cellStyle name="Comma 2 7 6 5" xfId="16447" xr:uid="{E21B517A-41F9-4B95-BCCA-683E7C794568}"/>
    <cellStyle name="Comma 2 7 7" xfId="2047" xr:uid="{01BC8621-C3E6-4F0D-B842-C0B58C2BF687}"/>
    <cellStyle name="Comma 2 7 7 2" xfId="5887" xr:uid="{E801F0D1-DF7A-4687-8CE7-836BA9BE55FB}"/>
    <cellStyle name="Comma 2 7 7 2 2" xfId="13567" xr:uid="{F3D4EA05-0234-473D-A789-615FF035E998}"/>
    <cellStyle name="Comma 2 7 7 2 2 2" xfId="28927" xr:uid="{E4AA21C7-7FB5-4441-BE48-B0B109DD9371}"/>
    <cellStyle name="Comma 2 7 7 2 3" xfId="21247" xr:uid="{8EE08A46-4DA4-4803-A072-F025E1B82977}"/>
    <cellStyle name="Comma 2 7 7 3" xfId="9727" xr:uid="{27209E9F-8A4E-4FD1-B6E9-0707154EDD6A}"/>
    <cellStyle name="Comma 2 7 7 3 2" xfId="25087" xr:uid="{7BE1A16A-ECD5-41E9-91DE-94D8FF0D8262}"/>
    <cellStyle name="Comma 2 7 7 4" xfId="17407" xr:uid="{334AC369-EFC0-4A60-9166-F96F23C8355B}"/>
    <cellStyle name="Comma 2 7 8" xfId="3967" xr:uid="{C97B83FD-D7CA-4C56-B8EA-F0C6D7355A4C}"/>
    <cellStyle name="Comma 2 7 8 2" xfId="11647" xr:uid="{01FAA39F-1096-42F7-ADE6-4E9DC2DD22DE}"/>
    <cellStyle name="Comma 2 7 8 2 2" xfId="27007" xr:uid="{C2098147-3728-4F9A-88B7-C32794683D9C}"/>
    <cellStyle name="Comma 2 7 8 3" xfId="19327" xr:uid="{C76DF94E-63EC-43ED-BDCD-9A3E47024CA8}"/>
    <cellStyle name="Comma 2 7 9" xfId="7807" xr:uid="{FA432DF8-85F1-4974-8468-437525D7DF6E}"/>
    <cellStyle name="Comma 2 7 9 2" xfId="23167" xr:uid="{4B329234-EAE4-4688-8567-3D314368EC7D}"/>
    <cellStyle name="Comma 2 8" xfId="157" xr:uid="{5F1D82C6-DBCD-4131-A2D7-BA0A9854E20D}"/>
    <cellStyle name="Comma 2 8 2" xfId="277" xr:uid="{6C7EA602-BE82-4FB5-9608-28B7F44348EE}"/>
    <cellStyle name="Comma 2 8 2 2" xfId="517" xr:uid="{ECEDF109-CD65-4078-9368-6C66E97C1396}"/>
    <cellStyle name="Comma 2 8 2 2 2" xfId="997" xr:uid="{C65DF3DA-8985-4238-A106-19E0BB0BF2DE}"/>
    <cellStyle name="Comma 2 8 2 2 2 2" xfId="1957" xr:uid="{2C00D640-5A7D-4378-8DA5-E60E01FAF7CB}"/>
    <cellStyle name="Comma 2 8 2 2 2 2 2" xfId="3877" xr:uid="{4CB1BC05-B7F7-4E6E-BC3C-A2F286197511}"/>
    <cellStyle name="Comma 2 8 2 2 2 2 2 2" xfId="7717" xr:uid="{246664A4-E5AB-4635-8B30-8EF1D0AB6AF2}"/>
    <cellStyle name="Comma 2 8 2 2 2 2 2 2 2" xfId="15397" xr:uid="{7E2EBCD4-92FA-4E1A-B23D-C83DE71880C2}"/>
    <cellStyle name="Comma 2 8 2 2 2 2 2 2 2 2" xfId="30757" xr:uid="{3DF6F8A9-354F-440D-8174-66F1EBF0766F}"/>
    <cellStyle name="Comma 2 8 2 2 2 2 2 2 3" xfId="23077" xr:uid="{CCCDF53E-45AF-4DEB-8141-CC1007F59686}"/>
    <cellStyle name="Comma 2 8 2 2 2 2 2 3" xfId="11557" xr:uid="{37B5C350-1047-4DD6-8655-F423748CEB7D}"/>
    <cellStyle name="Comma 2 8 2 2 2 2 2 3 2" xfId="26917" xr:uid="{A17519BF-2C06-42B2-B29E-D022F879718B}"/>
    <cellStyle name="Comma 2 8 2 2 2 2 2 4" xfId="19237" xr:uid="{7A85728C-8358-4F4F-97BD-239C59F690AA}"/>
    <cellStyle name="Comma 2 8 2 2 2 2 3" xfId="5797" xr:uid="{C069568A-29E3-4E25-B7A4-114BF80DFA89}"/>
    <cellStyle name="Comma 2 8 2 2 2 2 3 2" xfId="13477" xr:uid="{0F120B3E-2590-4074-AF18-32B11CB9DB20}"/>
    <cellStyle name="Comma 2 8 2 2 2 2 3 2 2" xfId="28837" xr:uid="{3756B89A-8755-4C31-ABAB-E8DF1573E520}"/>
    <cellStyle name="Comma 2 8 2 2 2 2 3 3" xfId="21157" xr:uid="{C4790ADB-318D-48C4-91F8-55B00A1FFB6C}"/>
    <cellStyle name="Comma 2 8 2 2 2 2 4" xfId="9637" xr:uid="{482E2B61-4441-4B61-A835-9DB54364146D}"/>
    <cellStyle name="Comma 2 8 2 2 2 2 4 2" xfId="24997" xr:uid="{A9ECEDCE-DCDE-4A7E-8507-6B6F30117F31}"/>
    <cellStyle name="Comma 2 8 2 2 2 2 5" xfId="17317" xr:uid="{8CAC15D0-4131-4AD8-8524-74E8FA1E3A96}"/>
    <cellStyle name="Comma 2 8 2 2 2 3" xfId="2917" xr:uid="{C878C4C7-175C-4A6B-B839-E85A291E4EC2}"/>
    <cellStyle name="Comma 2 8 2 2 2 3 2" xfId="6757" xr:uid="{7722DCCD-5152-4E0C-A06D-C9A6A9B0754B}"/>
    <cellStyle name="Comma 2 8 2 2 2 3 2 2" xfId="14437" xr:uid="{A7A58DBE-27FF-4426-B9C2-3019BA019A98}"/>
    <cellStyle name="Comma 2 8 2 2 2 3 2 2 2" xfId="29797" xr:uid="{B708E318-DDBD-495B-878A-C39F7647DD0C}"/>
    <cellStyle name="Comma 2 8 2 2 2 3 2 3" xfId="22117" xr:uid="{9805322B-254E-422A-9BAD-B5D1CB304469}"/>
    <cellStyle name="Comma 2 8 2 2 2 3 3" xfId="10597" xr:uid="{56397EDD-6B82-472D-8390-8F9B025CF692}"/>
    <cellStyle name="Comma 2 8 2 2 2 3 3 2" xfId="25957" xr:uid="{00F313AE-0F8E-4531-902E-5391FE2894D5}"/>
    <cellStyle name="Comma 2 8 2 2 2 3 4" xfId="18277" xr:uid="{7C541A2F-28BD-41BB-B0C8-65B5F6DDE020}"/>
    <cellStyle name="Comma 2 8 2 2 2 4" xfId="4837" xr:uid="{2F9DEA86-EA34-45C2-879B-D161F572FD9C}"/>
    <cellStyle name="Comma 2 8 2 2 2 4 2" xfId="12517" xr:uid="{30EDFFEC-9C34-4717-A71E-00EB107FB5D5}"/>
    <cellStyle name="Comma 2 8 2 2 2 4 2 2" xfId="27877" xr:uid="{0917FB04-2EA9-4C89-B895-30137329F0EE}"/>
    <cellStyle name="Comma 2 8 2 2 2 4 3" xfId="20197" xr:uid="{5D5B65C5-7AA5-4657-B2A7-2B59F562B305}"/>
    <cellStyle name="Comma 2 8 2 2 2 5" xfId="8677" xr:uid="{CC67C5A5-6438-4F48-A3D8-6D984F138D3A}"/>
    <cellStyle name="Comma 2 8 2 2 2 5 2" xfId="24037" xr:uid="{C92F19EB-9E53-4ACD-A776-3D2D816CE94B}"/>
    <cellStyle name="Comma 2 8 2 2 2 6" xfId="16357" xr:uid="{66F0C994-D39D-4FD8-B2F2-69BFF5032E84}"/>
    <cellStyle name="Comma 2 8 2 2 3" xfId="1477" xr:uid="{6B41EE0E-373B-41C8-9D2B-8A3E700071C5}"/>
    <cellStyle name="Comma 2 8 2 2 3 2" xfId="3397" xr:uid="{4A525858-C162-44CA-AA2F-F04F7FB2A4D3}"/>
    <cellStyle name="Comma 2 8 2 2 3 2 2" xfId="7237" xr:uid="{8A0CD23D-EF8A-4C34-BC4E-9BD42BACA4DD}"/>
    <cellStyle name="Comma 2 8 2 2 3 2 2 2" xfId="14917" xr:uid="{8C79051F-4DE1-4DFC-8C7B-843C752EE9C1}"/>
    <cellStyle name="Comma 2 8 2 2 3 2 2 2 2" xfId="30277" xr:uid="{C855A2A2-41AA-48F1-83A5-7182DEC9B43E}"/>
    <cellStyle name="Comma 2 8 2 2 3 2 2 3" xfId="22597" xr:uid="{4EC62C97-E886-4E1E-8B44-774CDAB50774}"/>
    <cellStyle name="Comma 2 8 2 2 3 2 3" xfId="11077" xr:uid="{E0FD3533-9B60-4DFE-9AC7-CBF81CD806DB}"/>
    <cellStyle name="Comma 2 8 2 2 3 2 3 2" xfId="26437" xr:uid="{F09913CC-1F14-4725-B373-8E49131E137E}"/>
    <cellStyle name="Comma 2 8 2 2 3 2 4" xfId="18757" xr:uid="{76FCB8E2-F010-4EFB-9403-8F0198609D76}"/>
    <cellStyle name="Comma 2 8 2 2 3 3" xfId="5317" xr:uid="{15CDA38D-E6C9-4F88-9A07-C99B892EE182}"/>
    <cellStyle name="Comma 2 8 2 2 3 3 2" xfId="12997" xr:uid="{EF495851-B9C2-4632-960E-BA7FF50CDE00}"/>
    <cellStyle name="Comma 2 8 2 2 3 3 2 2" xfId="28357" xr:uid="{56CB2562-6A2F-4B4C-A464-F3D4B98AF475}"/>
    <cellStyle name="Comma 2 8 2 2 3 3 3" xfId="20677" xr:uid="{521F1290-4858-4C77-BB67-FF280A878F8F}"/>
    <cellStyle name="Comma 2 8 2 2 3 4" xfId="9157" xr:uid="{477B0DC1-A8AD-4F68-8A88-E2EDAAAA187C}"/>
    <cellStyle name="Comma 2 8 2 2 3 4 2" xfId="24517" xr:uid="{3547F819-EA95-4761-BBA4-B1DAC4B4A36B}"/>
    <cellStyle name="Comma 2 8 2 2 3 5" xfId="16837" xr:uid="{A4B8C2C8-4929-4691-B1BE-5B9AA2FFF769}"/>
    <cellStyle name="Comma 2 8 2 2 4" xfId="2437" xr:uid="{D3E7445E-AFCD-4D24-B457-D54AAD9A2C88}"/>
    <cellStyle name="Comma 2 8 2 2 4 2" xfId="6277" xr:uid="{E0B91D92-91AC-4B13-86BA-6FF2D60E1892}"/>
    <cellStyle name="Comma 2 8 2 2 4 2 2" xfId="13957" xr:uid="{4AB842FF-6B56-4948-BBBF-226B5EB0A73B}"/>
    <cellStyle name="Comma 2 8 2 2 4 2 2 2" xfId="29317" xr:uid="{D072120F-9825-4EF5-A723-F61468846918}"/>
    <cellStyle name="Comma 2 8 2 2 4 2 3" xfId="21637" xr:uid="{D2F3F76A-A698-46BD-BD34-3BEFE6333EF4}"/>
    <cellStyle name="Comma 2 8 2 2 4 3" xfId="10117" xr:uid="{D4AA12A9-3C79-4895-9FF7-E04489B3EE16}"/>
    <cellStyle name="Comma 2 8 2 2 4 3 2" xfId="25477" xr:uid="{5B9A4230-14F1-44B7-AD01-2C50E4A961B4}"/>
    <cellStyle name="Comma 2 8 2 2 4 4" xfId="17797" xr:uid="{AB0CD0DF-D71D-4826-A0E3-FE20676105A1}"/>
    <cellStyle name="Comma 2 8 2 2 5" xfId="4357" xr:uid="{A949F96F-B022-4070-888E-DBF85725554C}"/>
    <cellStyle name="Comma 2 8 2 2 5 2" xfId="12037" xr:uid="{8017ACEC-4461-4DAC-9794-815EA185D8CE}"/>
    <cellStyle name="Comma 2 8 2 2 5 2 2" xfId="27397" xr:uid="{656711AF-9BE7-474D-BD07-C06EC0D70C2C}"/>
    <cellStyle name="Comma 2 8 2 2 5 3" xfId="19717" xr:uid="{ACD9AAD8-534C-4B08-9CB3-2288EF36C77C}"/>
    <cellStyle name="Comma 2 8 2 2 6" xfId="8197" xr:uid="{67329D51-18FF-49AA-AA93-A90CB73D8DEF}"/>
    <cellStyle name="Comma 2 8 2 2 6 2" xfId="23557" xr:uid="{1EA76CE8-9EDB-4BB3-954B-F3698CD4A260}"/>
    <cellStyle name="Comma 2 8 2 2 7" xfId="15877" xr:uid="{797475E6-B0BB-4488-98DD-5679D07C8F24}"/>
    <cellStyle name="Comma 2 8 2 3" xfId="757" xr:uid="{80CCE069-430E-4D4F-8084-B728E44F7126}"/>
    <cellStyle name="Comma 2 8 2 3 2" xfId="1717" xr:uid="{CD2C6911-70B0-4345-B510-67CBD46AC9A7}"/>
    <cellStyle name="Comma 2 8 2 3 2 2" xfId="3637" xr:uid="{0E9B6949-7014-46F1-BA61-CF32056811BE}"/>
    <cellStyle name="Comma 2 8 2 3 2 2 2" xfId="7477" xr:uid="{2A1C5EEB-9F6E-4162-98B8-53DB1B4B2CE2}"/>
    <cellStyle name="Comma 2 8 2 3 2 2 2 2" xfId="15157" xr:uid="{CED626B2-ADA9-4F2F-AD51-A424F0E92538}"/>
    <cellStyle name="Comma 2 8 2 3 2 2 2 2 2" xfId="30517" xr:uid="{04E29749-7BB1-48FF-8385-9EF65888C8D2}"/>
    <cellStyle name="Comma 2 8 2 3 2 2 2 3" xfId="22837" xr:uid="{98277635-4AF6-4B89-847A-C5EED304C3B4}"/>
    <cellStyle name="Comma 2 8 2 3 2 2 3" xfId="11317" xr:uid="{A95E2195-31D6-4C3D-8DE8-6733A3A69235}"/>
    <cellStyle name="Comma 2 8 2 3 2 2 3 2" xfId="26677" xr:uid="{CF01F3C1-F51D-4E00-89E1-45B09CB61977}"/>
    <cellStyle name="Comma 2 8 2 3 2 2 4" xfId="18997" xr:uid="{4482072E-34FB-454E-AF0D-E4643411EFBA}"/>
    <cellStyle name="Comma 2 8 2 3 2 3" xfId="5557" xr:uid="{433E3E19-228A-4FDF-8A1C-47866819DF92}"/>
    <cellStyle name="Comma 2 8 2 3 2 3 2" xfId="13237" xr:uid="{8969AAB7-81E5-479B-BCC9-B2E3D0CE67DF}"/>
    <cellStyle name="Comma 2 8 2 3 2 3 2 2" xfId="28597" xr:uid="{691808E2-5D70-43D6-81CF-76FE3A6CDBE2}"/>
    <cellStyle name="Comma 2 8 2 3 2 3 3" xfId="20917" xr:uid="{2D922F69-09B3-4AE6-ABC4-B0BA37CBFDD9}"/>
    <cellStyle name="Comma 2 8 2 3 2 4" xfId="9397" xr:uid="{F2C2E1E5-EB70-4683-9F32-6B13DD8AF20E}"/>
    <cellStyle name="Comma 2 8 2 3 2 4 2" xfId="24757" xr:uid="{83AE2A4F-DA96-42DB-B772-D5A9B3D18142}"/>
    <cellStyle name="Comma 2 8 2 3 2 5" xfId="17077" xr:uid="{8D2573AC-414A-4679-BF59-4884B973CAFE}"/>
    <cellStyle name="Comma 2 8 2 3 3" xfId="2677" xr:uid="{FC2DB916-13F9-4581-8F28-B5F57D50AC2C}"/>
    <cellStyle name="Comma 2 8 2 3 3 2" xfId="6517" xr:uid="{C9BE62AE-C9B4-40D3-A2B3-5BFD7BA0D9B3}"/>
    <cellStyle name="Comma 2 8 2 3 3 2 2" xfId="14197" xr:uid="{93729E95-CF6C-42E1-A794-FF51B37EB270}"/>
    <cellStyle name="Comma 2 8 2 3 3 2 2 2" xfId="29557" xr:uid="{0B3D3C89-BE98-4EC9-83DE-EE640B25EE72}"/>
    <cellStyle name="Comma 2 8 2 3 3 2 3" xfId="21877" xr:uid="{FFF34172-B696-4810-A5A6-560DC819D006}"/>
    <cellStyle name="Comma 2 8 2 3 3 3" xfId="10357" xr:uid="{9B7127D9-716D-4618-9336-A6970A1CB325}"/>
    <cellStyle name="Comma 2 8 2 3 3 3 2" xfId="25717" xr:uid="{5529F9DE-6F6E-4A72-8A90-5ECEEB13EC27}"/>
    <cellStyle name="Comma 2 8 2 3 3 4" xfId="18037" xr:uid="{78B52734-4616-4AE5-A97E-16ECD04E6C8D}"/>
    <cellStyle name="Comma 2 8 2 3 4" xfId="4597" xr:uid="{B93BB9B2-65C7-450B-8097-B0EC06366F31}"/>
    <cellStyle name="Comma 2 8 2 3 4 2" xfId="12277" xr:uid="{51B9323D-AD9E-4AAD-B53F-FD2BF60FD4D6}"/>
    <cellStyle name="Comma 2 8 2 3 4 2 2" xfId="27637" xr:uid="{F7FFC015-4594-4CFA-A8DB-7BF280632C54}"/>
    <cellStyle name="Comma 2 8 2 3 4 3" xfId="19957" xr:uid="{F560EDD9-3444-476E-B205-E186C1C4539E}"/>
    <cellStyle name="Comma 2 8 2 3 5" xfId="8437" xr:uid="{25F1DC3D-9EF3-4B06-BACE-43BD6B93C89C}"/>
    <cellStyle name="Comma 2 8 2 3 5 2" xfId="23797" xr:uid="{555378BB-7DE5-493C-B56D-E262901991EB}"/>
    <cellStyle name="Comma 2 8 2 3 6" xfId="16117" xr:uid="{EC4BC1A6-FCF2-4C72-98BE-909259323864}"/>
    <cellStyle name="Comma 2 8 2 4" xfId="1237" xr:uid="{3A39EE78-BBA3-4E83-A870-0B41F0C07600}"/>
    <cellStyle name="Comma 2 8 2 4 2" xfId="3157" xr:uid="{1BB62C74-FF57-4E61-BB40-B7B0903B8BB4}"/>
    <cellStyle name="Comma 2 8 2 4 2 2" xfId="6997" xr:uid="{1B74F57D-AEFB-4AC6-8942-E373977034B0}"/>
    <cellStyle name="Comma 2 8 2 4 2 2 2" xfId="14677" xr:uid="{E8A661F9-3A29-4550-B3B0-F160BF14F66E}"/>
    <cellStyle name="Comma 2 8 2 4 2 2 2 2" xfId="30037" xr:uid="{F9FAA9FD-CA16-4141-B472-93E1F517B46E}"/>
    <cellStyle name="Comma 2 8 2 4 2 2 3" xfId="22357" xr:uid="{55FCB97E-88CD-46DF-AF33-971656946CF0}"/>
    <cellStyle name="Comma 2 8 2 4 2 3" xfId="10837" xr:uid="{EB2AA3A5-97BD-49E6-80E9-0F26FAFAA4F4}"/>
    <cellStyle name="Comma 2 8 2 4 2 3 2" xfId="26197" xr:uid="{E614B955-0DD1-46C2-9AB6-93F990B0B722}"/>
    <cellStyle name="Comma 2 8 2 4 2 4" xfId="18517" xr:uid="{B269BC02-B3FC-4101-89E6-4D170BEE85CF}"/>
    <cellStyle name="Comma 2 8 2 4 3" xfId="5077" xr:uid="{3183F213-65CD-414E-B4AA-6720697D25FA}"/>
    <cellStyle name="Comma 2 8 2 4 3 2" xfId="12757" xr:uid="{1CF302CE-422B-4235-BC75-98349A016159}"/>
    <cellStyle name="Comma 2 8 2 4 3 2 2" xfId="28117" xr:uid="{70000967-7650-4F8D-B6D5-96FA978987A5}"/>
    <cellStyle name="Comma 2 8 2 4 3 3" xfId="20437" xr:uid="{4B871D13-C67C-458F-A91F-DF6799F3F588}"/>
    <cellStyle name="Comma 2 8 2 4 4" xfId="8917" xr:uid="{589B2F1C-9313-4BA3-92E7-B9452DF49980}"/>
    <cellStyle name="Comma 2 8 2 4 4 2" xfId="24277" xr:uid="{AD31A1B3-BD1D-42DA-B502-1E2B81735788}"/>
    <cellStyle name="Comma 2 8 2 4 5" xfId="16597" xr:uid="{EBECD5E3-A6B3-4422-B429-515F72ACA8AB}"/>
    <cellStyle name="Comma 2 8 2 5" xfId="2197" xr:uid="{41A924F3-B6BA-4BF8-9AF0-196C4DE87084}"/>
    <cellStyle name="Comma 2 8 2 5 2" xfId="6037" xr:uid="{1E76D7ED-E801-4810-AC33-92684EEE7BD6}"/>
    <cellStyle name="Comma 2 8 2 5 2 2" xfId="13717" xr:uid="{B0DA306F-7AEF-4F49-BAC7-5CBB183778B6}"/>
    <cellStyle name="Comma 2 8 2 5 2 2 2" xfId="29077" xr:uid="{7DBDB582-20DC-4C88-9946-4522511F377B}"/>
    <cellStyle name="Comma 2 8 2 5 2 3" xfId="21397" xr:uid="{0FBC6E59-B738-482B-B1F5-17CE62D0EFCB}"/>
    <cellStyle name="Comma 2 8 2 5 3" xfId="9877" xr:uid="{C7B462CD-B249-4889-83C0-113401B50573}"/>
    <cellStyle name="Comma 2 8 2 5 3 2" xfId="25237" xr:uid="{8C6995B5-F5E2-4ED8-BB69-6E19E1F8E253}"/>
    <cellStyle name="Comma 2 8 2 5 4" xfId="17557" xr:uid="{DA4A650E-C952-451D-ADB9-F652F2B23ECD}"/>
    <cellStyle name="Comma 2 8 2 6" xfId="4117" xr:uid="{3103EEC5-B61D-416C-B668-A1124D080B6C}"/>
    <cellStyle name="Comma 2 8 2 6 2" xfId="11797" xr:uid="{8D2B97DD-ECFE-4EBC-98B9-81821EFED54C}"/>
    <cellStyle name="Comma 2 8 2 6 2 2" xfId="27157" xr:uid="{A53E0014-7BEE-46A1-9F8B-FCB120854C31}"/>
    <cellStyle name="Comma 2 8 2 6 3" xfId="19477" xr:uid="{01302C27-7610-42CD-B020-B149ACCF4E7E}"/>
    <cellStyle name="Comma 2 8 2 7" xfId="7957" xr:uid="{3E2CF814-8B2B-4A76-B32C-C8448BC8B6A3}"/>
    <cellStyle name="Comma 2 8 2 7 2" xfId="23317" xr:uid="{414BBF66-9A0C-43B3-91B9-B1276ED40D9C}"/>
    <cellStyle name="Comma 2 8 2 8" xfId="15637" xr:uid="{D7F0128B-6CFB-40C4-9B42-AB0ACD348C1F}"/>
    <cellStyle name="Comma 2 8 3" xfId="397" xr:uid="{545F1615-5D93-4692-9C54-45860328CD39}"/>
    <cellStyle name="Comma 2 8 3 2" xfId="877" xr:uid="{8C5154DF-6EC4-4D58-B5E6-2EBD5115ABF0}"/>
    <cellStyle name="Comma 2 8 3 2 2" xfId="1837" xr:uid="{0E726AB0-08E1-4A5F-8A18-A0310EB66800}"/>
    <cellStyle name="Comma 2 8 3 2 2 2" xfId="3757" xr:uid="{028D9B85-EA2D-4CA5-A78E-E683DB118B11}"/>
    <cellStyle name="Comma 2 8 3 2 2 2 2" xfId="7597" xr:uid="{BACA5390-CEB3-4ECB-9063-0CFC7B8AC2B0}"/>
    <cellStyle name="Comma 2 8 3 2 2 2 2 2" xfId="15277" xr:uid="{653375BA-B668-4849-9FA6-3421E1AC960B}"/>
    <cellStyle name="Comma 2 8 3 2 2 2 2 2 2" xfId="30637" xr:uid="{F78D3A63-F69B-4C87-97CE-63A3BF52B56F}"/>
    <cellStyle name="Comma 2 8 3 2 2 2 2 3" xfId="22957" xr:uid="{9F63A179-7143-4C16-A612-37CCE82A076B}"/>
    <cellStyle name="Comma 2 8 3 2 2 2 3" xfId="11437" xr:uid="{D9DD71BF-2C64-43CD-A483-DA54040E586B}"/>
    <cellStyle name="Comma 2 8 3 2 2 2 3 2" xfId="26797" xr:uid="{D8E36FAE-7209-4526-BBD3-B4941C22E40F}"/>
    <cellStyle name="Comma 2 8 3 2 2 2 4" xfId="19117" xr:uid="{84ED561B-B352-4CFF-B3BE-C63F3A08C7CB}"/>
    <cellStyle name="Comma 2 8 3 2 2 3" xfId="5677" xr:uid="{93CC608C-39A7-43B2-9F66-3CAF40314F40}"/>
    <cellStyle name="Comma 2 8 3 2 2 3 2" xfId="13357" xr:uid="{810DD03B-4817-422F-A52E-AA742C72DA8C}"/>
    <cellStyle name="Comma 2 8 3 2 2 3 2 2" xfId="28717" xr:uid="{0D742DF3-6671-4A91-8700-A68ECC7ACC56}"/>
    <cellStyle name="Comma 2 8 3 2 2 3 3" xfId="21037" xr:uid="{B07E18E2-8F82-4B46-94E2-C44A5E5103BC}"/>
    <cellStyle name="Comma 2 8 3 2 2 4" xfId="9517" xr:uid="{C2050EB3-C152-4C07-9F0D-37F8A5A4BE40}"/>
    <cellStyle name="Comma 2 8 3 2 2 4 2" xfId="24877" xr:uid="{5E97923D-3DA2-485D-9AC9-7BD25973BE22}"/>
    <cellStyle name="Comma 2 8 3 2 2 5" xfId="17197" xr:uid="{AAB536BE-4BD5-41FD-8E68-C817AE70617B}"/>
    <cellStyle name="Comma 2 8 3 2 3" xfId="2797" xr:uid="{169DB6C7-DF94-4702-BA1D-7AAF0B3F3157}"/>
    <cellStyle name="Comma 2 8 3 2 3 2" xfId="6637" xr:uid="{48B4A349-6036-4EEF-A08C-71269C16A93A}"/>
    <cellStyle name="Comma 2 8 3 2 3 2 2" xfId="14317" xr:uid="{3426326A-7778-423B-8C1C-84642FE963AC}"/>
    <cellStyle name="Comma 2 8 3 2 3 2 2 2" xfId="29677" xr:uid="{4FCF6A06-8BB2-4324-957F-7C752080AB6C}"/>
    <cellStyle name="Comma 2 8 3 2 3 2 3" xfId="21997" xr:uid="{6ABC019C-CDEA-4015-9F38-DCE5F00CE948}"/>
    <cellStyle name="Comma 2 8 3 2 3 3" xfId="10477" xr:uid="{CE149C95-B05C-4733-80C6-6B1FFFD507D1}"/>
    <cellStyle name="Comma 2 8 3 2 3 3 2" xfId="25837" xr:uid="{D2DD411F-ACC7-4A56-8ABB-29416A5741A2}"/>
    <cellStyle name="Comma 2 8 3 2 3 4" xfId="18157" xr:uid="{FFE83F95-C3D0-4D10-B699-C82F4EA4A371}"/>
    <cellStyle name="Comma 2 8 3 2 4" xfId="4717" xr:uid="{78759F0C-3902-4DA9-BB8A-74390276543B}"/>
    <cellStyle name="Comma 2 8 3 2 4 2" xfId="12397" xr:uid="{62110636-2713-4C03-A925-90F084F7D980}"/>
    <cellStyle name="Comma 2 8 3 2 4 2 2" xfId="27757" xr:uid="{3362036E-82A9-4D43-91B8-C8C344AB0EDA}"/>
    <cellStyle name="Comma 2 8 3 2 4 3" xfId="20077" xr:uid="{0AFBC4A8-AF19-4C8A-B8B9-91AA93048DC7}"/>
    <cellStyle name="Comma 2 8 3 2 5" xfId="8557" xr:uid="{9A5BF80B-87FD-43FC-B081-23184E4CC784}"/>
    <cellStyle name="Comma 2 8 3 2 5 2" xfId="23917" xr:uid="{DE24329A-E3A3-4928-9EDF-2BE8BA142FA9}"/>
    <cellStyle name="Comma 2 8 3 2 6" xfId="16237" xr:uid="{DAFBBD1D-143B-4BEF-BC1E-984EEF80F0F6}"/>
    <cellStyle name="Comma 2 8 3 3" xfId="1357" xr:uid="{3A666062-E81F-4DB7-A185-39C651E198D0}"/>
    <cellStyle name="Comma 2 8 3 3 2" xfId="3277" xr:uid="{AB3DDE82-70A4-45D7-B09B-C3582011075D}"/>
    <cellStyle name="Comma 2 8 3 3 2 2" xfId="7117" xr:uid="{ECC4DAE0-D2AD-44B8-BB63-81C7CA4B9916}"/>
    <cellStyle name="Comma 2 8 3 3 2 2 2" xfId="14797" xr:uid="{23966A94-024D-4E1F-ADDD-F2790D59242F}"/>
    <cellStyle name="Comma 2 8 3 3 2 2 2 2" xfId="30157" xr:uid="{AA7717E2-2C1B-4BCA-AA44-CF3CB9173846}"/>
    <cellStyle name="Comma 2 8 3 3 2 2 3" xfId="22477" xr:uid="{5E20C0E7-8360-419E-9649-450E4630B6B7}"/>
    <cellStyle name="Comma 2 8 3 3 2 3" xfId="10957" xr:uid="{F76FB931-A543-4314-A52F-20F672065D89}"/>
    <cellStyle name="Comma 2 8 3 3 2 3 2" xfId="26317" xr:uid="{A6733E07-04D9-4485-BDBA-E34D07D3414D}"/>
    <cellStyle name="Comma 2 8 3 3 2 4" xfId="18637" xr:uid="{63FBF609-C6D5-46A1-B9E2-4694CCDC9C1E}"/>
    <cellStyle name="Comma 2 8 3 3 3" xfId="5197" xr:uid="{70B30309-ECE8-4BBD-8B5F-02605675EA62}"/>
    <cellStyle name="Comma 2 8 3 3 3 2" xfId="12877" xr:uid="{B2A760DD-6AD6-4989-B175-0F783120236E}"/>
    <cellStyle name="Comma 2 8 3 3 3 2 2" xfId="28237" xr:uid="{2A975301-4B7C-4A71-BD35-DCD6FCD10636}"/>
    <cellStyle name="Comma 2 8 3 3 3 3" xfId="20557" xr:uid="{B30DF3C3-0536-45CE-AE14-2D15669C578A}"/>
    <cellStyle name="Comma 2 8 3 3 4" xfId="9037" xr:uid="{EFF36122-8BD7-452C-940B-5E3FD5FAEF07}"/>
    <cellStyle name="Comma 2 8 3 3 4 2" xfId="24397" xr:uid="{7E30011E-D613-49D9-9115-97FFE924F03A}"/>
    <cellStyle name="Comma 2 8 3 3 5" xfId="16717" xr:uid="{1A1B6C37-C8E2-47E6-A328-E45F754589E1}"/>
    <cellStyle name="Comma 2 8 3 4" xfId="2317" xr:uid="{76538D6B-9FF0-441F-B917-CD35554CE034}"/>
    <cellStyle name="Comma 2 8 3 4 2" xfId="6157" xr:uid="{1F96A827-4CA6-4478-BF18-5AD2B7395162}"/>
    <cellStyle name="Comma 2 8 3 4 2 2" xfId="13837" xr:uid="{6024B1A4-7116-49E4-A34D-AF238348B72D}"/>
    <cellStyle name="Comma 2 8 3 4 2 2 2" xfId="29197" xr:uid="{D0A6EFCE-22B3-4838-9BC4-1F247F69AE3C}"/>
    <cellStyle name="Comma 2 8 3 4 2 3" xfId="21517" xr:uid="{CC4F7D7E-16C8-465B-8905-485852B3860A}"/>
    <cellStyle name="Comma 2 8 3 4 3" xfId="9997" xr:uid="{A03D883A-2CB8-451F-BE12-FDA77A9715F1}"/>
    <cellStyle name="Comma 2 8 3 4 3 2" xfId="25357" xr:uid="{49103A3F-B65B-48D5-A7A0-481C492B39AD}"/>
    <cellStyle name="Comma 2 8 3 4 4" xfId="17677" xr:uid="{C530CF24-48B1-489B-8610-5C23E67E505A}"/>
    <cellStyle name="Comma 2 8 3 5" xfId="4237" xr:uid="{F096AC7B-9AAD-4FF1-9529-A20CF1899FBF}"/>
    <cellStyle name="Comma 2 8 3 5 2" xfId="11917" xr:uid="{6C4E9E09-785C-4D17-9411-54D877DF8299}"/>
    <cellStyle name="Comma 2 8 3 5 2 2" xfId="27277" xr:uid="{58F51915-C5C2-43D9-8297-A2F5B6EBA891}"/>
    <cellStyle name="Comma 2 8 3 5 3" xfId="19597" xr:uid="{33FD12E6-4669-4BC9-B6A7-8F068E880D35}"/>
    <cellStyle name="Comma 2 8 3 6" xfId="8077" xr:uid="{778E5AAA-D21D-4D8D-BE32-8B944A063ABB}"/>
    <cellStyle name="Comma 2 8 3 6 2" xfId="23437" xr:uid="{86328957-3820-4495-85C9-C5A5D3E8C686}"/>
    <cellStyle name="Comma 2 8 3 7" xfId="15757" xr:uid="{43237A97-6DF7-4109-901C-9A31AFC87B25}"/>
    <cellStyle name="Comma 2 8 4" xfId="637" xr:uid="{093BD70E-A876-4353-B189-38007F7D9238}"/>
    <cellStyle name="Comma 2 8 4 2" xfId="1597" xr:uid="{1B3F5709-56B1-4AFD-9D0D-626208CA5D6E}"/>
    <cellStyle name="Comma 2 8 4 2 2" xfId="3517" xr:uid="{F1E9A8DC-78C8-43F2-A5DD-D955DF59016A}"/>
    <cellStyle name="Comma 2 8 4 2 2 2" xfId="7357" xr:uid="{299AA5A5-2FBA-4CBC-A160-C37CE8E65A28}"/>
    <cellStyle name="Comma 2 8 4 2 2 2 2" xfId="15037" xr:uid="{363BDB8A-674B-429A-8F42-4379AD1D84AC}"/>
    <cellStyle name="Comma 2 8 4 2 2 2 2 2" xfId="30397" xr:uid="{CF1BFE56-BD44-4C82-A56D-C94CD4A3AAA3}"/>
    <cellStyle name="Comma 2 8 4 2 2 2 3" xfId="22717" xr:uid="{7D44555A-05D0-4B54-9326-94D4BE2CCDF2}"/>
    <cellStyle name="Comma 2 8 4 2 2 3" xfId="11197" xr:uid="{7EA20B16-7827-4947-983D-828F85B43A21}"/>
    <cellStyle name="Comma 2 8 4 2 2 3 2" xfId="26557" xr:uid="{1E5A6AB2-4F53-4CF9-816B-88EFE74161D3}"/>
    <cellStyle name="Comma 2 8 4 2 2 4" xfId="18877" xr:uid="{55C23D66-FA63-40D9-B20B-B797AF50A07A}"/>
    <cellStyle name="Comma 2 8 4 2 3" xfId="5437" xr:uid="{57B824C1-194C-49B5-AAE2-6AB022A02182}"/>
    <cellStyle name="Comma 2 8 4 2 3 2" xfId="13117" xr:uid="{4C256F79-1189-47D5-B43C-BA9AF6D26200}"/>
    <cellStyle name="Comma 2 8 4 2 3 2 2" xfId="28477" xr:uid="{9A8C50D5-6D6C-4E81-AD8A-5B76B2668D42}"/>
    <cellStyle name="Comma 2 8 4 2 3 3" xfId="20797" xr:uid="{DB2778D2-AD73-4A98-9DFC-4ECD34C71C4E}"/>
    <cellStyle name="Comma 2 8 4 2 4" xfId="9277" xr:uid="{04A43914-E48A-4A37-A7CB-6CEAA7E0D62A}"/>
    <cellStyle name="Comma 2 8 4 2 4 2" xfId="24637" xr:uid="{0D96EE22-04E1-4852-A533-EE0C8B6B4B66}"/>
    <cellStyle name="Comma 2 8 4 2 5" xfId="16957" xr:uid="{4B0DAF72-5768-4341-AB19-BCA34C7BBBAF}"/>
    <cellStyle name="Comma 2 8 4 3" xfId="2557" xr:uid="{39F1467B-ABDC-4B88-AA6D-38DEEB3A03AB}"/>
    <cellStyle name="Comma 2 8 4 3 2" xfId="6397" xr:uid="{99FF7A09-3F8B-46A7-9947-C2EF4C8E09EC}"/>
    <cellStyle name="Comma 2 8 4 3 2 2" xfId="14077" xr:uid="{C446F90F-BAC2-4EB5-8CB8-0F79563D602C}"/>
    <cellStyle name="Comma 2 8 4 3 2 2 2" xfId="29437" xr:uid="{9AB4B84A-909C-4CC8-A81F-A75964ADB17F}"/>
    <cellStyle name="Comma 2 8 4 3 2 3" xfId="21757" xr:uid="{638898E7-38EC-4402-9D32-D45A2252B618}"/>
    <cellStyle name="Comma 2 8 4 3 3" xfId="10237" xr:uid="{9901C5F2-A91B-4895-B82E-2C018510170E}"/>
    <cellStyle name="Comma 2 8 4 3 3 2" xfId="25597" xr:uid="{DB948151-E8A2-44B1-BDDE-46F70F7E4782}"/>
    <cellStyle name="Comma 2 8 4 3 4" xfId="17917" xr:uid="{6FE2AEBB-774A-435D-84ED-F41D91CD8E19}"/>
    <cellStyle name="Comma 2 8 4 4" xfId="4477" xr:uid="{C1B8F76D-F5F2-4F15-A95E-556F7B49BA1E}"/>
    <cellStyle name="Comma 2 8 4 4 2" xfId="12157" xr:uid="{BFA50244-3FFB-4402-9432-65DCF6E2B146}"/>
    <cellStyle name="Comma 2 8 4 4 2 2" xfId="27517" xr:uid="{6ACAD149-75EF-40AF-BE2C-16779E9782A1}"/>
    <cellStyle name="Comma 2 8 4 4 3" xfId="19837" xr:uid="{DA3CC20E-8EEA-4AD9-96A6-9E2A72B2252C}"/>
    <cellStyle name="Comma 2 8 4 5" xfId="8317" xr:uid="{FBEB28B4-BDA8-496E-A945-A203ED4FC0EE}"/>
    <cellStyle name="Comma 2 8 4 5 2" xfId="23677" xr:uid="{C452C4D8-7BE7-4438-98C1-B874962FF575}"/>
    <cellStyle name="Comma 2 8 4 6" xfId="15997" xr:uid="{0136BA74-282A-444B-998C-0030C336C400}"/>
    <cellStyle name="Comma 2 8 5" xfId="1117" xr:uid="{CB20ADB5-1B2F-43AD-B957-B0815C224A01}"/>
    <cellStyle name="Comma 2 8 5 2" xfId="3037" xr:uid="{26A2ACEC-43FB-4584-9E92-A6B76E389FFD}"/>
    <cellStyle name="Comma 2 8 5 2 2" xfId="6877" xr:uid="{55745887-5AD0-4B29-9CE6-A36173547BB1}"/>
    <cellStyle name="Comma 2 8 5 2 2 2" xfId="14557" xr:uid="{81A4A940-302F-4672-8A75-C6FF150FE294}"/>
    <cellStyle name="Comma 2 8 5 2 2 2 2" xfId="29917" xr:uid="{F37FB1DE-38D9-4BC4-B8D6-B93792AF9F73}"/>
    <cellStyle name="Comma 2 8 5 2 2 3" xfId="22237" xr:uid="{C09A8FC2-D045-49EC-A8F8-51C6EAE4A8F2}"/>
    <cellStyle name="Comma 2 8 5 2 3" xfId="10717" xr:uid="{A768527D-FE60-4FC0-B86E-26C051A99966}"/>
    <cellStyle name="Comma 2 8 5 2 3 2" xfId="26077" xr:uid="{7245C90B-9515-404A-9C1E-F5930FDED3A2}"/>
    <cellStyle name="Comma 2 8 5 2 4" xfId="18397" xr:uid="{35651BA7-F998-4BD8-BA40-D1BA291C56E0}"/>
    <cellStyle name="Comma 2 8 5 3" xfId="4957" xr:uid="{5C5C2425-2320-4FCA-90F6-C04D63DAD289}"/>
    <cellStyle name="Comma 2 8 5 3 2" xfId="12637" xr:uid="{9A4A0E72-EE81-4471-8A85-1C9CA50D0A44}"/>
    <cellStyle name="Comma 2 8 5 3 2 2" xfId="27997" xr:uid="{473F5157-3842-4594-AFE2-F348F448C1D5}"/>
    <cellStyle name="Comma 2 8 5 3 3" xfId="20317" xr:uid="{E23A6562-6059-493C-9FFB-89E4503BB660}"/>
    <cellStyle name="Comma 2 8 5 4" xfId="8797" xr:uid="{F3110BA8-26E2-4962-8C7D-8EACD53BBFEB}"/>
    <cellStyle name="Comma 2 8 5 4 2" xfId="24157" xr:uid="{2F0F6402-5B8D-4A83-BB33-484FA339FD57}"/>
    <cellStyle name="Comma 2 8 5 5" xfId="16477" xr:uid="{46049CA0-ADA6-45E0-94D0-E6FF9BF8F5AC}"/>
    <cellStyle name="Comma 2 8 6" xfId="2077" xr:uid="{E1148F82-462A-4E1C-8AD9-06A66B521A37}"/>
    <cellStyle name="Comma 2 8 6 2" xfId="5917" xr:uid="{872F6EFA-C1B7-40FE-92FF-DAD49A68151E}"/>
    <cellStyle name="Comma 2 8 6 2 2" xfId="13597" xr:uid="{07E607CE-7197-44C0-B6E3-8651F71D4917}"/>
    <cellStyle name="Comma 2 8 6 2 2 2" xfId="28957" xr:uid="{A37F0C02-B079-4269-9E74-CE4BB858E1E9}"/>
    <cellStyle name="Comma 2 8 6 2 3" xfId="21277" xr:uid="{4FCF2E10-B598-43E5-BFB4-B9CA45D2B02E}"/>
    <cellStyle name="Comma 2 8 6 3" xfId="9757" xr:uid="{4FFD85D1-AEFF-4E8A-B549-54A26F0C1D1C}"/>
    <cellStyle name="Comma 2 8 6 3 2" xfId="25117" xr:uid="{AF663B0F-106A-4218-AC7E-5B273C3B5D61}"/>
    <cellStyle name="Comma 2 8 6 4" xfId="17437" xr:uid="{BB95C7BC-FED0-4229-8140-19970AF3669E}"/>
    <cellStyle name="Comma 2 8 7" xfId="3997" xr:uid="{A5704D61-4E88-495E-A465-086264A8C237}"/>
    <cellStyle name="Comma 2 8 7 2" xfId="11677" xr:uid="{003A31D2-F1F4-4191-B791-D2FC120DF7E3}"/>
    <cellStyle name="Comma 2 8 7 2 2" xfId="27037" xr:uid="{FE859307-C20E-443B-A6A8-9271089CA4CD}"/>
    <cellStyle name="Comma 2 8 7 3" xfId="19357" xr:uid="{43F4649B-01E0-4C49-B42A-BC88B407AB3A}"/>
    <cellStyle name="Comma 2 8 8" xfId="7837" xr:uid="{499DAE59-54EE-49F3-BDBC-FBD3DD406E0B}"/>
    <cellStyle name="Comma 2 8 8 2" xfId="23197" xr:uid="{9FB42DD8-E273-4990-A4F4-17CCEE2FE0F7}"/>
    <cellStyle name="Comma 2 8 9" xfId="15517" xr:uid="{D46138B3-7E94-4F5D-B0F3-83499FA30699}"/>
    <cellStyle name="Comma 2 9" xfId="217" xr:uid="{19D04ED9-95B0-4DE8-AD1F-ED155933E94C}"/>
    <cellStyle name="Comma 2 9 2" xfId="457" xr:uid="{A0D6DBBC-6636-42AD-9BD6-BCABDC8E5CB4}"/>
    <cellStyle name="Comma 2 9 2 2" xfId="937" xr:uid="{BB43B102-C3A2-4371-B80E-4867DC209A37}"/>
    <cellStyle name="Comma 2 9 2 2 2" xfId="1897" xr:uid="{25B96A89-2550-4C0A-90A5-9297B32113B2}"/>
    <cellStyle name="Comma 2 9 2 2 2 2" xfId="3817" xr:uid="{A5292347-F29B-4D60-B140-2379F9521940}"/>
    <cellStyle name="Comma 2 9 2 2 2 2 2" xfId="7657" xr:uid="{A0390105-1408-411E-9300-63FB0DC8680C}"/>
    <cellStyle name="Comma 2 9 2 2 2 2 2 2" xfId="15337" xr:uid="{BA14D458-E498-4C6D-AC72-13E8AF0F3BC4}"/>
    <cellStyle name="Comma 2 9 2 2 2 2 2 2 2" xfId="30697" xr:uid="{97864B62-88BB-42A9-B7D2-4197C92D69C8}"/>
    <cellStyle name="Comma 2 9 2 2 2 2 2 3" xfId="23017" xr:uid="{40AD55F0-9F45-48C0-8D78-7A42933EFF9C}"/>
    <cellStyle name="Comma 2 9 2 2 2 2 3" xfId="11497" xr:uid="{CDD65950-2F08-43D5-A076-D0974F7B8413}"/>
    <cellStyle name="Comma 2 9 2 2 2 2 3 2" xfId="26857" xr:uid="{68E7DED1-69A0-439A-88FC-8680D1FE627D}"/>
    <cellStyle name="Comma 2 9 2 2 2 2 4" xfId="19177" xr:uid="{F7D3BBA6-EC25-44B0-BA65-23193B4BC94A}"/>
    <cellStyle name="Comma 2 9 2 2 2 3" xfId="5737" xr:uid="{8105FED0-7F73-4940-A6DD-41C4A51A165A}"/>
    <cellStyle name="Comma 2 9 2 2 2 3 2" xfId="13417" xr:uid="{38BD8037-B8A6-417D-8DD5-E0664A84262F}"/>
    <cellStyle name="Comma 2 9 2 2 2 3 2 2" xfId="28777" xr:uid="{78B40C89-2206-42A9-8962-3CBDA9D86817}"/>
    <cellStyle name="Comma 2 9 2 2 2 3 3" xfId="21097" xr:uid="{A7A76FF8-3339-4C74-B9E2-B0206F9B06E6}"/>
    <cellStyle name="Comma 2 9 2 2 2 4" xfId="9577" xr:uid="{52B6DB52-1361-40AE-935A-B672927AC53C}"/>
    <cellStyle name="Comma 2 9 2 2 2 4 2" xfId="24937" xr:uid="{1B92C59C-D928-4A64-B16F-4B7A9D68CB4A}"/>
    <cellStyle name="Comma 2 9 2 2 2 5" xfId="17257" xr:uid="{64105F67-FAA1-4D5F-994F-CA876FA5AE78}"/>
    <cellStyle name="Comma 2 9 2 2 3" xfId="2857" xr:uid="{DBCFD99C-A337-45A6-ABE1-E273CF843367}"/>
    <cellStyle name="Comma 2 9 2 2 3 2" xfId="6697" xr:uid="{1F6AE9BC-6ECC-43FC-8FC9-6038A40CC438}"/>
    <cellStyle name="Comma 2 9 2 2 3 2 2" xfId="14377" xr:uid="{9C48EB17-A983-4056-B2D3-08BF9C42B0E6}"/>
    <cellStyle name="Comma 2 9 2 2 3 2 2 2" xfId="29737" xr:uid="{BBB4AD73-C82B-4604-A86B-6B5BB7158C3A}"/>
    <cellStyle name="Comma 2 9 2 2 3 2 3" xfId="22057" xr:uid="{0EEACEC3-580E-495A-A037-BC9919D06B5C}"/>
    <cellStyle name="Comma 2 9 2 2 3 3" xfId="10537" xr:uid="{AE7760EC-6E18-46B6-95CC-CE8F118C8755}"/>
    <cellStyle name="Comma 2 9 2 2 3 3 2" xfId="25897" xr:uid="{D62CB1CE-5197-41F7-BDEB-95435BA15AAD}"/>
    <cellStyle name="Comma 2 9 2 2 3 4" xfId="18217" xr:uid="{3E57895D-3E10-45F3-98BD-6077849636CB}"/>
    <cellStyle name="Comma 2 9 2 2 4" xfId="4777" xr:uid="{AD602C10-B2F3-44CB-AA76-264FD27872BF}"/>
    <cellStyle name="Comma 2 9 2 2 4 2" xfId="12457" xr:uid="{70200051-D565-4BD6-8DBE-A926EC62ED00}"/>
    <cellStyle name="Comma 2 9 2 2 4 2 2" xfId="27817" xr:uid="{C2837335-5EB3-4523-ACA8-16F3A9E0DF57}"/>
    <cellStyle name="Comma 2 9 2 2 4 3" xfId="20137" xr:uid="{5489897D-F6E1-4874-85BE-F4FEB170084B}"/>
    <cellStyle name="Comma 2 9 2 2 5" xfId="8617" xr:uid="{958A1583-975D-4AD2-8D6B-70FC53840627}"/>
    <cellStyle name="Comma 2 9 2 2 5 2" xfId="23977" xr:uid="{5F69A12B-0C8B-4D3C-A838-1B3361B0C4B5}"/>
    <cellStyle name="Comma 2 9 2 2 6" xfId="16297" xr:uid="{4B5FEFF4-9D47-4601-BD2A-5B7A390907F7}"/>
    <cellStyle name="Comma 2 9 2 3" xfId="1417" xr:uid="{6D16FCF4-9352-4819-8B25-916525B5C4A6}"/>
    <cellStyle name="Comma 2 9 2 3 2" xfId="3337" xr:uid="{E4D96063-3B15-4E55-879F-DE556052160E}"/>
    <cellStyle name="Comma 2 9 2 3 2 2" xfId="7177" xr:uid="{D795557C-D20D-4C2E-94B7-B4B572C11F75}"/>
    <cellStyle name="Comma 2 9 2 3 2 2 2" xfId="14857" xr:uid="{7A209DAD-24A0-4053-B3C2-AB1F95FF5D4D}"/>
    <cellStyle name="Comma 2 9 2 3 2 2 2 2" xfId="30217" xr:uid="{C484A097-472D-4379-B181-1D4BFD08E617}"/>
    <cellStyle name="Comma 2 9 2 3 2 2 3" xfId="22537" xr:uid="{BB143B5C-12FD-442D-B071-22E651D0C751}"/>
    <cellStyle name="Comma 2 9 2 3 2 3" xfId="11017" xr:uid="{94E0764A-0A53-44BC-A2E4-B89F411B95A2}"/>
    <cellStyle name="Comma 2 9 2 3 2 3 2" xfId="26377" xr:uid="{97E2E250-0A5A-4E00-932A-1EA07179CE2E}"/>
    <cellStyle name="Comma 2 9 2 3 2 4" xfId="18697" xr:uid="{4B2B0521-C2C6-4D42-8CFE-93423A0DE7F8}"/>
    <cellStyle name="Comma 2 9 2 3 3" xfId="5257" xr:uid="{F431D51C-5B9A-4B87-A10D-7F599F1634AB}"/>
    <cellStyle name="Comma 2 9 2 3 3 2" xfId="12937" xr:uid="{ECD636E7-2C3D-4A46-A890-C1BFA257CBA2}"/>
    <cellStyle name="Comma 2 9 2 3 3 2 2" xfId="28297" xr:uid="{8E40F424-5D7E-4010-AE7B-0A3B31CB2452}"/>
    <cellStyle name="Comma 2 9 2 3 3 3" xfId="20617" xr:uid="{C11CED0D-3E48-4536-9BA7-E070619F4754}"/>
    <cellStyle name="Comma 2 9 2 3 4" xfId="9097" xr:uid="{5803FAA9-5C79-4A17-B3B0-8AE69418D178}"/>
    <cellStyle name="Comma 2 9 2 3 4 2" xfId="24457" xr:uid="{A77DECA6-46B1-4B88-BF0A-C0D0C206DCDE}"/>
    <cellStyle name="Comma 2 9 2 3 5" xfId="16777" xr:uid="{9A67F136-AE8D-4980-8847-7B842C44000A}"/>
    <cellStyle name="Comma 2 9 2 4" xfId="2377" xr:uid="{CF0C7473-6429-4532-BF72-F08260BE12D2}"/>
    <cellStyle name="Comma 2 9 2 4 2" xfId="6217" xr:uid="{806990A4-C660-488C-A989-1E1EAED2135B}"/>
    <cellStyle name="Comma 2 9 2 4 2 2" xfId="13897" xr:uid="{037E0B3F-AC4E-4FE3-BE69-80C31BB525FF}"/>
    <cellStyle name="Comma 2 9 2 4 2 2 2" xfId="29257" xr:uid="{09CFDAA9-A728-4583-B36D-FD8E148BFABB}"/>
    <cellStyle name="Comma 2 9 2 4 2 3" xfId="21577" xr:uid="{58639A0A-C034-444E-A531-82CA2BFEA1D2}"/>
    <cellStyle name="Comma 2 9 2 4 3" xfId="10057" xr:uid="{1D95C6C6-541D-4286-B521-1B55C66F9E3D}"/>
    <cellStyle name="Comma 2 9 2 4 3 2" xfId="25417" xr:uid="{7386F982-06F0-4961-BBF8-582F36BEE6A9}"/>
    <cellStyle name="Comma 2 9 2 4 4" xfId="17737" xr:uid="{3F3BE565-B50D-49BA-BA39-6AAE7418CD15}"/>
    <cellStyle name="Comma 2 9 2 5" xfId="4297" xr:uid="{A541D052-5F47-4E92-BA2D-95F99A297BD3}"/>
    <cellStyle name="Comma 2 9 2 5 2" xfId="11977" xr:uid="{FB67F834-1411-435D-A05F-6EC4ECD88324}"/>
    <cellStyle name="Comma 2 9 2 5 2 2" xfId="27337" xr:uid="{BC9EA98F-E549-4217-A845-9046E50B671D}"/>
    <cellStyle name="Comma 2 9 2 5 3" xfId="19657" xr:uid="{98ACAED4-765F-44F2-9FA1-A0CD36DFF5DE}"/>
    <cellStyle name="Comma 2 9 2 6" xfId="8137" xr:uid="{79DE080A-5BF5-4713-851C-6501795E656C}"/>
    <cellStyle name="Comma 2 9 2 6 2" xfId="23497" xr:uid="{8D189106-A729-4689-B056-8F65C32AAD75}"/>
    <cellStyle name="Comma 2 9 2 7" xfId="15817" xr:uid="{1AE73399-688E-491D-BF52-FCC6406A7A1E}"/>
    <cellStyle name="Comma 2 9 3" xfId="697" xr:uid="{F5F2027F-6BD3-42F6-ABFA-9E21A0739140}"/>
    <cellStyle name="Comma 2 9 3 2" xfId="1657" xr:uid="{F921BB9C-9A9B-4143-94E4-FFAFEAA2C6DA}"/>
    <cellStyle name="Comma 2 9 3 2 2" xfId="3577" xr:uid="{5A44AAB8-10D1-4311-A359-EE614CABDE51}"/>
    <cellStyle name="Comma 2 9 3 2 2 2" xfId="7417" xr:uid="{0B184927-A301-49E4-BEE8-4C637DA0A861}"/>
    <cellStyle name="Comma 2 9 3 2 2 2 2" xfId="15097" xr:uid="{B0F7162C-585F-44FF-8DD3-4B7E81D91E50}"/>
    <cellStyle name="Comma 2 9 3 2 2 2 2 2" xfId="30457" xr:uid="{8699CA5C-3137-4E93-BA81-5E23C0B9CDE5}"/>
    <cellStyle name="Comma 2 9 3 2 2 2 3" xfId="22777" xr:uid="{C5999A90-12F6-48A0-8FAE-9F186EF6A130}"/>
    <cellStyle name="Comma 2 9 3 2 2 3" xfId="11257" xr:uid="{476DD05F-7BF2-4749-82DC-DA429195CC9A}"/>
    <cellStyle name="Comma 2 9 3 2 2 3 2" xfId="26617" xr:uid="{E91716EF-DBCE-4381-AE9B-E388562B3ED6}"/>
    <cellStyle name="Comma 2 9 3 2 2 4" xfId="18937" xr:uid="{AC2D2003-488C-40F5-8A3B-C94741BE65EE}"/>
    <cellStyle name="Comma 2 9 3 2 3" xfId="5497" xr:uid="{16803DC9-6DF4-4351-9218-17F826A94CA8}"/>
    <cellStyle name="Comma 2 9 3 2 3 2" xfId="13177" xr:uid="{30DB5883-1343-41E5-99C8-37EA60A45631}"/>
    <cellStyle name="Comma 2 9 3 2 3 2 2" xfId="28537" xr:uid="{A6A86420-3BB4-4AA7-BDC6-1AD66BDE7137}"/>
    <cellStyle name="Comma 2 9 3 2 3 3" xfId="20857" xr:uid="{4D283927-93D5-4D9E-8805-4C71D8FC0179}"/>
    <cellStyle name="Comma 2 9 3 2 4" xfId="9337" xr:uid="{13169DF5-9BC1-4044-B326-1A36BD7FA808}"/>
    <cellStyle name="Comma 2 9 3 2 4 2" xfId="24697" xr:uid="{9CAEA276-6F7C-4ECD-93BD-6DC8C9C96517}"/>
    <cellStyle name="Comma 2 9 3 2 5" xfId="17017" xr:uid="{57F9D79B-778F-465F-9BF2-738598EE2426}"/>
    <cellStyle name="Comma 2 9 3 3" xfId="2617" xr:uid="{C5B7B55C-F85C-466B-BEE1-859C27E80594}"/>
    <cellStyle name="Comma 2 9 3 3 2" xfId="6457" xr:uid="{3BF67758-316A-46C6-A6D8-F14A35F93893}"/>
    <cellStyle name="Comma 2 9 3 3 2 2" xfId="14137" xr:uid="{8F112076-A933-4E75-97A6-C52B32712A9A}"/>
    <cellStyle name="Comma 2 9 3 3 2 2 2" xfId="29497" xr:uid="{479DAB6D-5672-447E-B3DD-CB49696C0B5B}"/>
    <cellStyle name="Comma 2 9 3 3 2 3" xfId="21817" xr:uid="{38F5D132-E479-4642-BFCD-68C91888C3F7}"/>
    <cellStyle name="Comma 2 9 3 3 3" xfId="10297" xr:uid="{BB58F315-64B2-4ADC-A0A5-99B47139B2A0}"/>
    <cellStyle name="Comma 2 9 3 3 3 2" xfId="25657" xr:uid="{B93CD416-EAED-462F-88CA-FF374680823B}"/>
    <cellStyle name="Comma 2 9 3 3 4" xfId="17977" xr:uid="{2F806C04-9903-47CE-8B74-9913500E0170}"/>
    <cellStyle name="Comma 2 9 3 4" xfId="4537" xr:uid="{0F96D38C-4077-4986-A88D-2A1343588EDD}"/>
    <cellStyle name="Comma 2 9 3 4 2" xfId="12217" xr:uid="{B9FB17C1-CC86-4A0D-A5E6-4C22EEB6BDF3}"/>
    <cellStyle name="Comma 2 9 3 4 2 2" xfId="27577" xr:uid="{92732B63-1ABB-4535-BD18-25A76C2C9E7C}"/>
    <cellStyle name="Comma 2 9 3 4 3" xfId="19897" xr:uid="{353A8F32-A3CE-470E-A507-865AC5C07BD6}"/>
    <cellStyle name="Comma 2 9 3 5" xfId="8377" xr:uid="{55462F01-D658-4E01-AB60-C3865064FECC}"/>
    <cellStyle name="Comma 2 9 3 5 2" xfId="23737" xr:uid="{6C6F22CB-6FC3-40B8-BC63-F6193CCC91FE}"/>
    <cellStyle name="Comma 2 9 3 6" xfId="16057" xr:uid="{F4B1C13D-2228-4403-A5DB-F1AB2DC0AD4B}"/>
    <cellStyle name="Comma 2 9 4" xfId="1177" xr:uid="{42DA7166-573B-4F4B-BCBF-C8EE0BC604A3}"/>
    <cellStyle name="Comma 2 9 4 2" xfId="3097" xr:uid="{7F3C1D61-D0AE-45E1-95C6-7626F5E5F5E2}"/>
    <cellStyle name="Comma 2 9 4 2 2" xfId="6937" xr:uid="{B0D13D45-E229-4C38-ABB6-C5A07D55BA13}"/>
    <cellStyle name="Comma 2 9 4 2 2 2" xfId="14617" xr:uid="{7D196247-538D-4730-A6DB-73629317EE38}"/>
    <cellStyle name="Comma 2 9 4 2 2 2 2" xfId="29977" xr:uid="{137EB962-38A1-4FDB-A11E-182DE81ECDC7}"/>
    <cellStyle name="Comma 2 9 4 2 2 3" xfId="22297" xr:uid="{5A287E52-EEB8-49E7-95EF-577A17DB9D6D}"/>
    <cellStyle name="Comma 2 9 4 2 3" xfId="10777" xr:uid="{19E6BC40-8773-4BC6-A424-9E13E9B69F2F}"/>
    <cellStyle name="Comma 2 9 4 2 3 2" xfId="26137" xr:uid="{F6F001D9-7102-4F8B-8A9C-6975BBE31B18}"/>
    <cellStyle name="Comma 2 9 4 2 4" xfId="18457" xr:uid="{B08FBA86-0163-45B8-BF83-1A87B5432709}"/>
    <cellStyle name="Comma 2 9 4 3" xfId="5017" xr:uid="{E3503F35-04AA-48FD-9097-BD8A8EC823FF}"/>
    <cellStyle name="Comma 2 9 4 3 2" xfId="12697" xr:uid="{E5AFE64D-CA98-4A51-8287-05AD1C32D3B7}"/>
    <cellStyle name="Comma 2 9 4 3 2 2" xfId="28057" xr:uid="{E49B17A1-2D84-4627-A4C6-8B3D84985F02}"/>
    <cellStyle name="Comma 2 9 4 3 3" xfId="20377" xr:uid="{FBEDE722-6241-47B6-93D7-16D8E3BAA4E7}"/>
    <cellStyle name="Comma 2 9 4 4" xfId="8857" xr:uid="{21A6A49C-A6FD-4CD6-9539-2FF5D4F954E2}"/>
    <cellStyle name="Comma 2 9 4 4 2" xfId="24217" xr:uid="{6086E088-1EAC-482B-B999-0EC43D122649}"/>
    <cellStyle name="Comma 2 9 4 5" xfId="16537" xr:uid="{B8F4FC96-B348-443B-866E-1163DA470A6D}"/>
    <cellStyle name="Comma 2 9 5" xfId="2137" xr:uid="{7D51737B-4E16-4C80-B42A-A51A09DBDE1C}"/>
    <cellStyle name="Comma 2 9 5 2" xfId="5977" xr:uid="{0010BD37-FB6B-491B-B735-05398BF91595}"/>
    <cellStyle name="Comma 2 9 5 2 2" xfId="13657" xr:uid="{808ABF91-C572-47E1-B799-1234F5C0E8C1}"/>
    <cellStyle name="Comma 2 9 5 2 2 2" xfId="29017" xr:uid="{69F716C0-7001-4911-B791-C3FD9C61B300}"/>
    <cellStyle name="Comma 2 9 5 2 3" xfId="21337" xr:uid="{1AAE8B10-6E36-4015-ADC2-BD94809D9AE6}"/>
    <cellStyle name="Comma 2 9 5 3" xfId="9817" xr:uid="{0BB44EDF-9DF7-4C46-976B-2F5820ABB1EB}"/>
    <cellStyle name="Comma 2 9 5 3 2" xfId="25177" xr:uid="{6E044343-4F5E-4B59-967D-6F10FE2DCE06}"/>
    <cellStyle name="Comma 2 9 5 4" xfId="17497" xr:uid="{5C0406C4-ED6F-4AA3-99AB-D9E748D57561}"/>
    <cellStyle name="Comma 2 9 6" xfId="4057" xr:uid="{C6A0D206-F65F-4B3B-885B-4087D1519CE6}"/>
    <cellStyle name="Comma 2 9 6 2" xfId="11737" xr:uid="{B8E00428-7B27-4CDE-B367-9063B66074C1}"/>
    <cellStyle name="Comma 2 9 6 2 2" xfId="27097" xr:uid="{9556DAA0-19AC-49C5-B139-4836653A7BC3}"/>
    <cellStyle name="Comma 2 9 6 3" xfId="19417" xr:uid="{0B948EC1-C0F5-44E8-8775-A8E26A74B6DC}"/>
    <cellStyle name="Comma 2 9 7" xfId="7897" xr:uid="{39F7C8FC-61C1-49F7-81AB-02E5E9055B90}"/>
    <cellStyle name="Comma 2 9 7 2" xfId="23257" xr:uid="{01A75CF7-3CCE-4A16-90A0-807D3E8551ED}"/>
    <cellStyle name="Comma 2 9 8" xfId="15577" xr:uid="{C52EACDD-6D12-41EB-91FA-E2BBD76F5F72}"/>
    <cellStyle name="Currency [0] 2" xfId="97" xr:uid="{EA91A71D-A011-4061-8CE8-603BF570F0A0}"/>
    <cellStyle name="Currency [0] 2 10" xfId="1059" xr:uid="{584769CE-7C3C-424D-BA89-24222F93A15B}"/>
    <cellStyle name="Currency [0] 2 10 2" xfId="2979" xr:uid="{E301C65F-D567-476D-A347-308A440B3CCF}"/>
    <cellStyle name="Currency [0] 2 10 2 2" xfId="6819" xr:uid="{4B9BE818-5F65-471A-BC16-6DBE8593193B}"/>
    <cellStyle name="Currency [0] 2 10 2 2 2" xfId="14499" xr:uid="{909725D8-896E-4844-AF7C-9558DB01DF7F}"/>
    <cellStyle name="Currency [0] 2 10 2 2 2 2" xfId="29859" xr:uid="{FF4C493D-DB17-40F8-A503-C263EB0C132D}"/>
    <cellStyle name="Currency [0] 2 10 2 2 3" xfId="22179" xr:uid="{2481AB35-1AAC-4688-A914-B89D537A68F4}"/>
    <cellStyle name="Currency [0] 2 10 2 3" xfId="10659" xr:uid="{D982617F-34EC-42DD-B83E-B9783BB9E394}"/>
    <cellStyle name="Currency [0] 2 10 2 3 2" xfId="26019" xr:uid="{352D24CF-3053-4380-B438-759FEA8A7F71}"/>
    <cellStyle name="Currency [0] 2 10 2 4" xfId="18339" xr:uid="{82393616-33F9-4794-9E1A-7C38FAC3270D}"/>
    <cellStyle name="Currency [0] 2 10 3" xfId="4899" xr:uid="{B31468D1-4820-4B9D-90BA-8E513B1D6D01}"/>
    <cellStyle name="Currency [0] 2 10 3 2" xfId="12579" xr:uid="{5C34FC9A-564A-48F7-909D-BE2910E08A9B}"/>
    <cellStyle name="Currency [0] 2 10 3 2 2" xfId="27939" xr:uid="{6FAFD7B8-4AE9-49BB-A6A9-350BD6059E2A}"/>
    <cellStyle name="Currency [0] 2 10 3 3" xfId="20259" xr:uid="{56EA06C5-7F41-4CA8-A971-F5FE4A14290F}"/>
    <cellStyle name="Currency [0] 2 10 4" xfId="8739" xr:uid="{F1609C78-09DA-4C84-83C9-CD3B27D37692}"/>
    <cellStyle name="Currency [0] 2 10 4 2" xfId="24099" xr:uid="{C0AFD0CB-329E-4F3B-AA3A-93F5ABAF878E}"/>
    <cellStyle name="Currency [0] 2 10 5" xfId="16419" xr:uid="{22162007-D506-437A-9145-CF6F61B2C96E}"/>
    <cellStyle name="Currency [0] 2 11" xfId="2019" xr:uid="{420CA590-B820-4DCF-A2A3-569489DE3DE4}"/>
    <cellStyle name="Currency [0] 2 11 2" xfId="5859" xr:uid="{CE0BCAE8-234E-4735-A498-922ECC7BB0CD}"/>
    <cellStyle name="Currency [0] 2 11 2 2" xfId="13539" xr:uid="{89FE030C-C983-49DA-8645-1BA10BB5F139}"/>
    <cellStyle name="Currency [0] 2 11 2 2 2" xfId="28899" xr:uid="{BA0B1602-AD19-491B-839F-909AB61111CE}"/>
    <cellStyle name="Currency [0] 2 11 2 3" xfId="21219" xr:uid="{006F2053-870B-423A-866E-4FA9529354FA}"/>
    <cellStyle name="Currency [0] 2 11 3" xfId="9699" xr:uid="{A2EF9094-0692-4520-B285-751D00F4DE14}"/>
    <cellStyle name="Currency [0] 2 11 3 2" xfId="25059" xr:uid="{07B196DC-0118-4605-B14A-F1AFF5E3DEF7}"/>
    <cellStyle name="Currency [0] 2 11 4" xfId="17379" xr:uid="{D3773109-58EE-4371-BEC9-3D56FBE1DF19}"/>
    <cellStyle name="Currency [0] 2 12" xfId="3939" xr:uid="{FE855ABC-E581-45A7-AA12-F6AAB9096054}"/>
    <cellStyle name="Currency [0] 2 12 2" xfId="11619" xr:uid="{8A04E80F-D616-4039-937D-3D9DD25DEC91}"/>
    <cellStyle name="Currency [0] 2 12 2 2" xfId="26979" xr:uid="{28A5F694-45AA-4C3A-881D-2FABF6FB2A0F}"/>
    <cellStyle name="Currency [0] 2 12 3" xfId="19299" xr:uid="{BFCD7410-5E4B-4017-9E58-E9D9E51F8CEA}"/>
    <cellStyle name="Currency [0] 2 13" xfId="7779" xr:uid="{6FC31572-5B0B-48CF-9042-AD6C00B037D6}"/>
    <cellStyle name="Currency [0] 2 13 2" xfId="23139" xr:uid="{FE4759F6-8F76-4FAE-801B-31C875C24721}"/>
    <cellStyle name="Currency [0] 2 14" xfId="15459" xr:uid="{6EBCF75E-784E-4268-9C43-BFE56F2729E5}"/>
    <cellStyle name="Currency [0] 2 2" xfId="104" xr:uid="{55346664-4241-4851-82E2-EA46D34D85A0}"/>
    <cellStyle name="Currency [0] 2 2 10" xfId="3944" xr:uid="{8137C936-1B08-443C-8CC7-CEA8D9F6F115}"/>
    <cellStyle name="Currency [0] 2 2 10 2" xfId="11624" xr:uid="{C4C8409B-DF45-4EFC-BEBB-0B92D5128713}"/>
    <cellStyle name="Currency [0] 2 2 10 2 2" xfId="26984" xr:uid="{C906EBAA-CBA5-4C91-B427-25655394E05D}"/>
    <cellStyle name="Currency [0] 2 2 10 3" xfId="19304" xr:uid="{678F599B-BE70-412C-A2EB-DEAA150E9C86}"/>
    <cellStyle name="Currency [0] 2 2 11" xfId="7784" xr:uid="{AC53476E-EA92-44D0-A637-3627A278359A}"/>
    <cellStyle name="Currency [0] 2 2 11 2" xfId="23144" xr:uid="{457E6113-1918-480D-9EC8-7A881675FF64}"/>
    <cellStyle name="Currency [0] 2 2 12" xfId="15464" xr:uid="{7DFA2093-F5DE-499E-B17B-87476823E60B}"/>
    <cellStyle name="Currency [0] 2 2 2" xfId="119" xr:uid="{FE612AE2-3CDF-4CD5-876D-BDCFD871A356}"/>
    <cellStyle name="Currency [0] 2 2 2 10" xfId="7799" xr:uid="{78197081-AC9E-4AAB-9805-2F2389A9850E}"/>
    <cellStyle name="Currency [0] 2 2 2 10 2" xfId="23159" xr:uid="{2C4AE73C-D547-4445-A7AF-D168540C3107}"/>
    <cellStyle name="Currency [0] 2 2 2 11" xfId="15479" xr:uid="{49A512BB-338A-4C99-B480-1BB834584614}"/>
    <cellStyle name="Currency [0] 2 2 2 2" xfId="149" xr:uid="{2342C355-D843-4A09-BA82-B3ACBC2DD222}"/>
    <cellStyle name="Currency [0] 2 2 2 2 10" xfId="15509" xr:uid="{FCA41488-5BA7-4679-874F-66D3F21BF620}"/>
    <cellStyle name="Currency [0] 2 2 2 2 2" xfId="209" xr:uid="{44AB82C1-60FD-4912-BAA3-EA5257659AB1}"/>
    <cellStyle name="Currency [0] 2 2 2 2 2 2" xfId="329" xr:uid="{96EF3A6A-41E3-46E4-9FDE-DEE963C1275C}"/>
    <cellStyle name="Currency [0] 2 2 2 2 2 2 2" xfId="569" xr:uid="{08E1FF48-9BB7-47B9-95F5-2F26BC8ABBA2}"/>
    <cellStyle name="Currency [0] 2 2 2 2 2 2 2 2" xfId="1049" xr:uid="{161C63A5-D9E5-4D8D-9CCE-C704C1DAC5E5}"/>
    <cellStyle name="Currency [0] 2 2 2 2 2 2 2 2 2" xfId="2009" xr:uid="{03E054EC-C7BA-4FB8-B6FF-F8A07E82DDE1}"/>
    <cellStyle name="Currency [0] 2 2 2 2 2 2 2 2 2 2" xfId="3929" xr:uid="{F54345AA-6CDE-44A0-8A25-5A6C55FD880D}"/>
    <cellStyle name="Currency [0] 2 2 2 2 2 2 2 2 2 2 2" xfId="7769" xr:uid="{D797C564-4394-4F1A-A479-864D546F1017}"/>
    <cellStyle name="Currency [0] 2 2 2 2 2 2 2 2 2 2 2 2" xfId="15449" xr:uid="{D40182E8-2A03-49DC-BDAB-C82562287006}"/>
    <cellStyle name="Currency [0] 2 2 2 2 2 2 2 2 2 2 2 2 2" xfId="30809" xr:uid="{020927A7-DB78-449E-953A-ED13DA91900F}"/>
    <cellStyle name="Currency [0] 2 2 2 2 2 2 2 2 2 2 2 3" xfId="23129" xr:uid="{3E0EFB8B-3D6B-412D-8EB4-084FB81CC4BD}"/>
    <cellStyle name="Currency [0] 2 2 2 2 2 2 2 2 2 2 3" xfId="11609" xr:uid="{EC381490-6C91-4C7D-8833-4BBA56DCFD2A}"/>
    <cellStyle name="Currency [0] 2 2 2 2 2 2 2 2 2 2 3 2" xfId="26969" xr:uid="{1858E2DF-9758-44AB-B871-8234D9CE9C4F}"/>
    <cellStyle name="Currency [0] 2 2 2 2 2 2 2 2 2 2 4" xfId="19289" xr:uid="{CA42631A-34F3-4330-93E3-9E6A8C386147}"/>
    <cellStyle name="Currency [0] 2 2 2 2 2 2 2 2 2 3" xfId="5849" xr:uid="{DADFA829-A5BB-4E79-9241-BCB7270D19FE}"/>
    <cellStyle name="Currency [0] 2 2 2 2 2 2 2 2 2 3 2" xfId="13529" xr:uid="{6E2A1D67-757E-423B-AC34-932009A561AB}"/>
    <cellStyle name="Currency [0] 2 2 2 2 2 2 2 2 2 3 2 2" xfId="28889" xr:uid="{A4C68007-44C1-439A-9D2D-1307992C5AEA}"/>
    <cellStyle name="Currency [0] 2 2 2 2 2 2 2 2 2 3 3" xfId="21209" xr:uid="{7B346B32-D147-4084-A751-5853ECBB4C4C}"/>
    <cellStyle name="Currency [0] 2 2 2 2 2 2 2 2 2 4" xfId="9689" xr:uid="{E7161E4C-8CCC-4747-8447-75F69241B69B}"/>
    <cellStyle name="Currency [0] 2 2 2 2 2 2 2 2 2 4 2" xfId="25049" xr:uid="{49720E5B-7E7A-44B9-AC1C-F52FC50FF8EF}"/>
    <cellStyle name="Currency [0] 2 2 2 2 2 2 2 2 2 5" xfId="17369" xr:uid="{B04C09A6-D492-412F-84A4-CD0750F3170A}"/>
    <cellStyle name="Currency [0] 2 2 2 2 2 2 2 2 3" xfId="2969" xr:uid="{B4C36D39-1863-4F1B-A3C8-0CD9238D0309}"/>
    <cellStyle name="Currency [0] 2 2 2 2 2 2 2 2 3 2" xfId="6809" xr:uid="{FA728987-2AAA-4E35-B0E2-776B8B039F0C}"/>
    <cellStyle name="Currency [0] 2 2 2 2 2 2 2 2 3 2 2" xfId="14489" xr:uid="{B5DC21BA-7996-42FD-B9B9-11B66CC5B947}"/>
    <cellStyle name="Currency [0] 2 2 2 2 2 2 2 2 3 2 2 2" xfId="29849" xr:uid="{689E56DE-6445-4830-A7AE-DAC41F7ED9FA}"/>
    <cellStyle name="Currency [0] 2 2 2 2 2 2 2 2 3 2 3" xfId="22169" xr:uid="{3070AF93-5FDC-46AD-BDE7-C10060B135E8}"/>
    <cellStyle name="Currency [0] 2 2 2 2 2 2 2 2 3 3" xfId="10649" xr:uid="{F7FBD5BF-0100-4B96-9731-2360F3B46745}"/>
    <cellStyle name="Currency [0] 2 2 2 2 2 2 2 2 3 3 2" xfId="26009" xr:uid="{E60EF49F-D35E-4602-A688-C924D0EC995C}"/>
    <cellStyle name="Currency [0] 2 2 2 2 2 2 2 2 3 4" xfId="18329" xr:uid="{8E5E2B91-99D8-45E8-A3D5-C9A846B96584}"/>
    <cellStyle name="Currency [0] 2 2 2 2 2 2 2 2 4" xfId="4889" xr:uid="{DDDDC2AD-1080-4111-8B63-8C4B5450E365}"/>
    <cellStyle name="Currency [0] 2 2 2 2 2 2 2 2 4 2" xfId="12569" xr:uid="{87D5C77A-9E49-46F1-B6ED-EEC9CA45A82A}"/>
    <cellStyle name="Currency [0] 2 2 2 2 2 2 2 2 4 2 2" xfId="27929" xr:uid="{9347BB65-39A9-4F88-B85D-9615370A40CC}"/>
    <cellStyle name="Currency [0] 2 2 2 2 2 2 2 2 4 3" xfId="20249" xr:uid="{D932EB0C-0A2D-4BCE-A7AE-FB2BBA6F9123}"/>
    <cellStyle name="Currency [0] 2 2 2 2 2 2 2 2 5" xfId="8729" xr:uid="{1EBBB74B-E953-4724-A5AC-C422F85FF360}"/>
    <cellStyle name="Currency [0] 2 2 2 2 2 2 2 2 5 2" xfId="24089" xr:uid="{92EB997F-7687-498C-B67B-89EFD6343C01}"/>
    <cellStyle name="Currency [0] 2 2 2 2 2 2 2 2 6" xfId="16409" xr:uid="{640C8F0D-82D5-49E5-BE91-3E7975E429FF}"/>
    <cellStyle name="Currency [0] 2 2 2 2 2 2 2 3" xfId="1529" xr:uid="{CE15F005-F19F-41BD-A2F9-8B9B9B98FB11}"/>
    <cellStyle name="Currency [0] 2 2 2 2 2 2 2 3 2" xfId="3449" xr:uid="{7948EA50-E772-41DF-ACD4-489B6984E054}"/>
    <cellStyle name="Currency [0] 2 2 2 2 2 2 2 3 2 2" xfId="7289" xr:uid="{38169E53-3DE3-494F-B48D-01FAB77537DC}"/>
    <cellStyle name="Currency [0] 2 2 2 2 2 2 2 3 2 2 2" xfId="14969" xr:uid="{E1A58FBC-83D7-42C8-8F7D-4B778494C02B}"/>
    <cellStyle name="Currency [0] 2 2 2 2 2 2 2 3 2 2 2 2" xfId="30329" xr:uid="{7E3B201F-731C-4752-9B06-EBF9AEAA1EF5}"/>
    <cellStyle name="Currency [0] 2 2 2 2 2 2 2 3 2 2 3" xfId="22649" xr:uid="{ECE86B16-1AC9-4F2E-B73E-7208584733A1}"/>
    <cellStyle name="Currency [0] 2 2 2 2 2 2 2 3 2 3" xfId="11129" xr:uid="{1F783B41-AD51-4A76-BF3C-2996329DC0FD}"/>
    <cellStyle name="Currency [0] 2 2 2 2 2 2 2 3 2 3 2" xfId="26489" xr:uid="{4F2F69D2-0BB5-40A1-A097-EF66006F73B8}"/>
    <cellStyle name="Currency [0] 2 2 2 2 2 2 2 3 2 4" xfId="18809" xr:uid="{35B1B353-1BA2-4B53-BDFC-726FCDBF3E71}"/>
    <cellStyle name="Currency [0] 2 2 2 2 2 2 2 3 3" xfId="5369" xr:uid="{E46E91A3-E34C-4676-AD28-F29CEBEC95B8}"/>
    <cellStyle name="Currency [0] 2 2 2 2 2 2 2 3 3 2" xfId="13049" xr:uid="{4FEE4A09-F29D-412E-B572-3BC7620F4CF1}"/>
    <cellStyle name="Currency [0] 2 2 2 2 2 2 2 3 3 2 2" xfId="28409" xr:uid="{4222B337-0E72-447A-89F1-F4AECE1725D3}"/>
    <cellStyle name="Currency [0] 2 2 2 2 2 2 2 3 3 3" xfId="20729" xr:uid="{DE876ED6-46B4-4154-8187-7BED426F16D6}"/>
    <cellStyle name="Currency [0] 2 2 2 2 2 2 2 3 4" xfId="9209" xr:uid="{31845DB0-5B77-4A19-9963-23E7EF8C07BE}"/>
    <cellStyle name="Currency [0] 2 2 2 2 2 2 2 3 4 2" xfId="24569" xr:uid="{775BF0C5-37CD-4281-8358-43118DBBA49A}"/>
    <cellStyle name="Currency [0] 2 2 2 2 2 2 2 3 5" xfId="16889" xr:uid="{627BAB78-69A0-4BC4-AF52-293087178E40}"/>
    <cellStyle name="Currency [0] 2 2 2 2 2 2 2 4" xfId="2489" xr:uid="{712547E0-53B5-4DDD-913A-79E96490F23D}"/>
    <cellStyle name="Currency [0] 2 2 2 2 2 2 2 4 2" xfId="6329" xr:uid="{3748C25B-6284-46A9-9013-87B26E3D28DA}"/>
    <cellStyle name="Currency [0] 2 2 2 2 2 2 2 4 2 2" xfId="14009" xr:uid="{D84A6F49-4294-49A7-9CA3-DEB886032B39}"/>
    <cellStyle name="Currency [0] 2 2 2 2 2 2 2 4 2 2 2" xfId="29369" xr:uid="{C1BFE7D5-8567-4CB0-851F-35BB11BBB404}"/>
    <cellStyle name="Currency [0] 2 2 2 2 2 2 2 4 2 3" xfId="21689" xr:uid="{6A92D671-AA59-410D-ABCC-9CE3BAE9F659}"/>
    <cellStyle name="Currency [0] 2 2 2 2 2 2 2 4 3" xfId="10169" xr:uid="{ABF1816F-5061-448B-9137-B7F6D2695A27}"/>
    <cellStyle name="Currency [0] 2 2 2 2 2 2 2 4 3 2" xfId="25529" xr:uid="{9D08E718-BFC3-4208-BB37-C71F45AF41BC}"/>
    <cellStyle name="Currency [0] 2 2 2 2 2 2 2 4 4" xfId="17849" xr:uid="{0998F04E-C323-4E1F-BFAC-E3844D420CA4}"/>
    <cellStyle name="Currency [0] 2 2 2 2 2 2 2 5" xfId="4409" xr:uid="{1CD87EFD-CD1B-402B-A272-EA9D3C2803F6}"/>
    <cellStyle name="Currency [0] 2 2 2 2 2 2 2 5 2" xfId="12089" xr:uid="{C94417A6-3E99-4A31-9625-D3114BD9EEDC}"/>
    <cellStyle name="Currency [0] 2 2 2 2 2 2 2 5 2 2" xfId="27449" xr:uid="{34AED137-1BE2-45E2-8D47-66C58E10791A}"/>
    <cellStyle name="Currency [0] 2 2 2 2 2 2 2 5 3" xfId="19769" xr:uid="{A13B37E6-29F2-4EB4-88F8-5B2A96BCB92D}"/>
    <cellStyle name="Currency [0] 2 2 2 2 2 2 2 6" xfId="8249" xr:uid="{1E332135-86C4-4B3E-A5FE-90BEE558CF68}"/>
    <cellStyle name="Currency [0] 2 2 2 2 2 2 2 6 2" xfId="23609" xr:uid="{FD9A9831-8AFF-477F-AD51-FD11C186C689}"/>
    <cellStyle name="Currency [0] 2 2 2 2 2 2 2 7" xfId="15929" xr:uid="{CC55FAF0-CAB1-45E1-A926-B23F9CE11C48}"/>
    <cellStyle name="Currency [0] 2 2 2 2 2 2 3" xfId="809" xr:uid="{46D5C468-2E8D-4040-BE1D-72D5A3F45D9B}"/>
    <cellStyle name="Currency [0] 2 2 2 2 2 2 3 2" xfId="1769" xr:uid="{51B558BD-124A-4983-B203-09C003A1659F}"/>
    <cellStyle name="Currency [0] 2 2 2 2 2 2 3 2 2" xfId="3689" xr:uid="{0AB1C75A-957F-4575-9AB7-B4583ABC0A72}"/>
    <cellStyle name="Currency [0] 2 2 2 2 2 2 3 2 2 2" xfId="7529" xr:uid="{EB2DF65A-B731-413E-AAAC-2A1DB5F4AF3C}"/>
    <cellStyle name="Currency [0] 2 2 2 2 2 2 3 2 2 2 2" xfId="15209" xr:uid="{C3B20876-6BE6-4FDC-A6B0-CAE9A62D1E7B}"/>
    <cellStyle name="Currency [0] 2 2 2 2 2 2 3 2 2 2 2 2" xfId="30569" xr:uid="{B28AFD87-7C91-4D0B-8296-45D9F3B33427}"/>
    <cellStyle name="Currency [0] 2 2 2 2 2 2 3 2 2 2 3" xfId="22889" xr:uid="{3B9E0CF0-482E-4A10-A09C-1345EB615193}"/>
    <cellStyle name="Currency [0] 2 2 2 2 2 2 3 2 2 3" xfId="11369" xr:uid="{9ACBB311-8DD2-4316-A0E5-A195D2E8C51C}"/>
    <cellStyle name="Currency [0] 2 2 2 2 2 2 3 2 2 3 2" xfId="26729" xr:uid="{BD4A28BC-6806-4698-A92D-9AAD2715F8CE}"/>
    <cellStyle name="Currency [0] 2 2 2 2 2 2 3 2 2 4" xfId="19049" xr:uid="{2E57EA46-363A-49E4-AA18-D77EBAD5C30F}"/>
    <cellStyle name="Currency [0] 2 2 2 2 2 2 3 2 3" xfId="5609" xr:uid="{11804B43-9957-45D2-BE62-80D7865E4478}"/>
    <cellStyle name="Currency [0] 2 2 2 2 2 2 3 2 3 2" xfId="13289" xr:uid="{A53701B4-138D-4A8F-B50E-77D1B02FCD51}"/>
    <cellStyle name="Currency [0] 2 2 2 2 2 2 3 2 3 2 2" xfId="28649" xr:uid="{6937C119-BFB0-4E60-A71E-682267B8656C}"/>
    <cellStyle name="Currency [0] 2 2 2 2 2 2 3 2 3 3" xfId="20969" xr:uid="{9ED3FAB1-B55B-4E9F-A1EE-A64D050F9D2F}"/>
    <cellStyle name="Currency [0] 2 2 2 2 2 2 3 2 4" xfId="9449" xr:uid="{F849C9B9-005D-4AFB-9E1E-F598AE9B6BC7}"/>
    <cellStyle name="Currency [0] 2 2 2 2 2 2 3 2 4 2" xfId="24809" xr:uid="{873E43AD-588D-4AA3-B754-5FA0A8E85EA8}"/>
    <cellStyle name="Currency [0] 2 2 2 2 2 2 3 2 5" xfId="17129" xr:uid="{AE0E1149-84F8-4DCF-8EBA-75EE6B239C90}"/>
    <cellStyle name="Currency [0] 2 2 2 2 2 2 3 3" xfId="2729" xr:uid="{62C02795-8D62-4840-A0DA-1519D48E0940}"/>
    <cellStyle name="Currency [0] 2 2 2 2 2 2 3 3 2" xfId="6569" xr:uid="{13D1ADE9-7328-45F9-8888-C76515E446A5}"/>
    <cellStyle name="Currency [0] 2 2 2 2 2 2 3 3 2 2" xfId="14249" xr:uid="{4DBE5F74-E4FD-4D7D-8C52-CEA1EB1D2AFD}"/>
    <cellStyle name="Currency [0] 2 2 2 2 2 2 3 3 2 2 2" xfId="29609" xr:uid="{578B2386-B2E6-4FF6-820D-2D69CEE466EF}"/>
    <cellStyle name="Currency [0] 2 2 2 2 2 2 3 3 2 3" xfId="21929" xr:uid="{E2F19456-1D62-4502-9495-C67E7B53FE88}"/>
    <cellStyle name="Currency [0] 2 2 2 2 2 2 3 3 3" xfId="10409" xr:uid="{A15A060F-A225-44F4-AF92-318EE2E06EE7}"/>
    <cellStyle name="Currency [0] 2 2 2 2 2 2 3 3 3 2" xfId="25769" xr:uid="{928405C3-4265-4F1F-9C97-2BF60A713A61}"/>
    <cellStyle name="Currency [0] 2 2 2 2 2 2 3 3 4" xfId="18089" xr:uid="{E9CC34AD-FD85-48F7-906C-29C48F03E8C1}"/>
    <cellStyle name="Currency [0] 2 2 2 2 2 2 3 4" xfId="4649" xr:uid="{0F7805F9-2AA1-40D2-98C1-8460A90FECC5}"/>
    <cellStyle name="Currency [0] 2 2 2 2 2 2 3 4 2" xfId="12329" xr:uid="{5FEBB536-6C1C-4716-9A2D-6C28F2981A87}"/>
    <cellStyle name="Currency [0] 2 2 2 2 2 2 3 4 2 2" xfId="27689" xr:uid="{E919C1BA-C157-4668-99F1-4C93597A7BCB}"/>
    <cellStyle name="Currency [0] 2 2 2 2 2 2 3 4 3" xfId="20009" xr:uid="{87B7FB6D-8414-4827-B914-3BE16C4ED187}"/>
    <cellStyle name="Currency [0] 2 2 2 2 2 2 3 5" xfId="8489" xr:uid="{16B5CBDE-50CF-4A5B-B9BA-5DE92FAEEA13}"/>
    <cellStyle name="Currency [0] 2 2 2 2 2 2 3 5 2" xfId="23849" xr:uid="{8E4C8D7B-3EF8-4279-85F4-06B0A6AC4835}"/>
    <cellStyle name="Currency [0] 2 2 2 2 2 2 3 6" xfId="16169" xr:uid="{B8406ABE-6C7A-4E2B-97B0-AE00F053A71E}"/>
    <cellStyle name="Currency [0] 2 2 2 2 2 2 4" xfId="1289" xr:uid="{FEC2CDCF-D019-4A56-8AFA-3FB605E0FEAF}"/>
    <cellStyle name="Currency [0] 2 2 2 2 2 2 4 2" xfId="3209" xr:uid="{E678FAEB-0445-4F5F-A368-E3C3A76BD845}"/>
    <cellStyle name="Currency [0] 2 2 2 2 2 2 4 2 2" xfId="7049" xr:uid="{BF9A7972-A6A7-4041-9B5C-2EC8844FC365}"/>
    <cellStyle name="Currency [0] 2 2 2 2 2 2 4 2 2 2" xfId="14729" xr:uid="{25CF3FC6-FA8E-4B22-BE04-6F7AF841DBF3}"/>
    <cellStyle name="Currency [0] 2 2 2 2 2 2 4 2 2 2 2" xfId="30089" xr:uid="{7B9C07B2-32EC-47FD-A5B4-9AA6C65A27F7}"/>
    <cellStyle name="Currency [0] 2 2 2 2 2 2 4 2 2 3" xfId="22409" xr:uid="{6DF34846-05EF-4CAF-A308-4C2B22A04379}"/>
    <cellStyle name="Currency [0] 2 2 2 2 2 2 4 2 3" xfId="10889" xr:uid="{BFAD3C61-5F9C-4C18-9664-8F7461FADCAF}"/>
    <cellStyle name="Currency [0] 2 2 2 2 2 2 4 2 3 2" xfId="26249" xr:uid="{7EEC9ECD-142E-4FE9-9BC3-FF39DE390FAA}"/>
    <cellStyle name="Currency [0] 2 2 2 2 2 2 4 2 4" xfId="18569" xr:uid="{A29904C9-8AA7-4D72-B334-F755A229393F}"/>
    <cellStyle name="Currency [0] 2 2 2 2 2 2 4 3" xfId="5129" xr:uid="{5AACEB68-8547-4889-B491-18A4B78FDC64}"/>
    <cellStyle name="Currency [0] 2 2 2 2 2 2 4 3 2" xfId="12809" xr:uid="{77893357-3728-4A4B-AE3A-4B54EC280998}"/>
    <cellStyle name="Currency [0] 2 2 2 2 2 2 4 3 2 2" xfId="28169" xr:uid="{8B6FD261-6563-4D36-9B26-E6F61F3D6698}"/>
    <cellStyle name="Currency [0] 2 2 2 2 2 2 4 3 3" xfId="20489" xr:uid="{EAC05DB1-2D43-461E-BAD6-8A5D2E5989B6}"/>
    <cellStyle name="Currency [0] 2 2 2 2 2 2 4 4" xfId="8969" xr:uid="{7B02CBF5-BFC1-4562-B3DE-3FDCBA67E73B}"/>
    <cellStyle name="Currency [0] 2 2 2 2 2 2 4 4 2" xfId="24329" xr:uid="{2495409E-D44B-4979-B1D0-7EC23C95E425}"/>
    <cellStyle name="Currency [0] 2 2 2 2 2 2 4 5" xfId="16649" xr:uid="{82906F25-8965-4F04-8CC5-36AA662383B9}"/>
    <cellStyle name="Currency [0] 2 2 2 2 2 2 5" xfId="2249" xr:uid="{5F9C628E-01EB-4212-94EC-E3DF541ACE0D}"/>
    <cellStyle name="Currency [0] 2 2 2 2 2 2 5 2" xfId="6089" xr:uid="{9B9B5DD3-03A5-48D1-B9C9-8351E2DF876E}"/>
    <cellStyle name="Currency [0] 2 2 2 2 2 2 5 2 2" xfId="13769" xr:uid="{DBD1F4E4-E448-4E51-8310-EECC4602148D}"/>
    <cellStyle name="Currency [0] 2 2 2 2 2 2 5 2 2 2" xfId="29129" xr:uid="{E3773EB5-B5F7-498F-8A64-FC0FE65B0511}"/>
    <cellStyle name="Currency [0] 2 2 2 2 2 2 5 2 3" xfId="21449" xr:uid="{21CE9547-8E9F-4824-AEB1-5882AA2B0716}"/>
    <cellStyle name="Currency [0] 2 2 2 2 2 2 5 3" xfId="9929" xr:uid="{E101A048-A872-4935-B32F-E7D8C71655AB}"/>
    <cellStyle name="Currency [0] 2 2 2 2 2 2 5 3 2" xfId="25289" xr:uid="{7C857811-41BF-4B15-8B81-33BA53A979A5}"/>
    <cellStyle name="Currency [0] 2 2 2 2 2 2 5 4" xfId="17609" xr:uid="{AD1D806A-34E4-4F67-A620-92E23C7859BA}"/>
    <cellStyle name="Currency [0] 2 2 2 2 2 2 6" xfId="4169" xr:uid="{2812BF92-025D-4996-803E-217F2C030782}"/>
    <cellStyle name="Currency [0] 2 2 2 2 2 2 6 2" xfId="11849" xr:uid="{62F5B107-80DF-4975-864A-AF067A57631F}"/>
    <cellStyle name="Currency [0] 2 2 2 2 2 2 6 2 2" xfId="27209" xr:uid="{7EAD513E-B01B-4150-88BB-3BC7AF564BDE}"/>
    <cellStyle name="Currency [0] 2 2 2 2 2 2 6 3" xfId="19529" xr:uid="{77DFF18B-4FD3-461C-B3D8-13EA0395FA00}"/>
    <cellStyle name="Currency [0] 2 2 2 2 2 2 7" xfId="8009" xr:uid="{CB996A0E-79A4-44B4-8644-F5445DBF842A}"/>
    <cellStyle name="Currency [0] 2 2 2 2 2 2 7 2" xfId="23369" xr:uid="{1C727124-E223-4AAE-83A5-98C78A3A5820}"/>
    <cellStyle name="Currency [0] 2 2 2 2 2 2 8" xfId="15689" xr:uid="{78BD2692-6EF0-4B45-A47A-824D1E27881D}"/>
    <cellStyle name="Currency [0] 2 2 2 2 2 3" xfId="449" xr:uid="{4CA626BF-BC66-4363-AE09-4FA6ADCCDB82}"/>
    <cellStyle name="Currency [0] 2 2 2 2 2 3 2" xfId="929" xr:uid="{EFD629F1-209C-4781-B750-A0CFFAA12329}"/>
    <cellStyle name="Currency [0] 2 2 2 2 2 3 2 2" xfId="1889" xr:uid="{306D5021-8C4E-423C-8265-A5B0E1C503FE}"/>
    <cellStyle name="Currency [0] 2 2 2 2 2 3 2 2 2" xfId="3809" xr:uid="{B67DC2B0-C6C1-4D23-9553-0E058FF56B8D}"/>
    <cellStyle name="Currency [0] 2 2 2 2 2 3 2 2 2 2" xfId="7649" xr:uid="{EF6F05D6-A2C6-4FD8-B030-071E622505BC}"/>
    <cellStyle name="Currency [0] 2 2 2 2 2 3 2 2 2 2 2" xfId="15329" xr:uid="{7D0A8A76-4321-4CF9-89EB-76435DCB3588}"/>
    <cellStyle name="Currency [0] 2 2 2 2 2 3 2 2 2 2 2 2" xfId="30689" xr:uid="{27BEBA38-B661-43D1-80A3-7B28DA902857}"/>
    <cellStyle name="Currency [0] 2 2 2 2 2 3 2 2 2 2 3" xfId="23009" xr:uid="{1F06B293-F860-4D03-8B56-FA9CE4169E00}"/>
    <cellStyle name="Currency [0] 2 2 2 2 2 3 2 2 2 3" xfId="11489" xr:uid="{D040D2FA-F484-4040-9023-82CFF8D4217D}"/>
    <cellStyle name="Currency [0] 2 2 2 2 2 3 2 2 2 3 2" xfId="26849" xr:uid="{A3051DC4-C6CE-4315-B55D-E040291A3D85}"/>
    <cellStyle name="Currency [0] 2 2 2 2 2 3 2 2 2 4" xfId="19169" xr:uid="{9D69CDAB-7AAE-420C-A104-F214919C9ADB}"/>
    <cellStyle name="Currency [0] 2 2 2 2 2 3 2 2 3" xfId="5729" xr:uid="{D9624BA7-7A19-4A93-BEF0-8FDC2BD9C963}"/>
    <cellStyle name="Currency [0] 2 2 2 2 2 3 2 2 3 2" xfId="13409" xr:uid="{34952FFA-C374-463A-9FB6-F6626E958AEB}"/>
    <cellStyle name="Currency [0] 2 2 2 2 2 3 2 2 3 2 2" xfId="28769" xr:uid="{B159CCC0-E53B-4923-B652-B0016797EC75}"/>
    <cellStyle name="Currency [0] 2 2 2 2 2 3 2 2 3 3" xfId="21089" xr:uid="{BC928D76-88D9-4093-A8A5-745098598E11}"/>
    <cellStyle name="Currency [0] 2 2 2 2 2 3 2 2 4" xfId="9569" xr:uid="{0BF07897-3B30-432F-AF97-619E6B33C066}"/>
    <cellStyle name="Currency [0] 2 2 2 2 2 3 2 2 4 2" xfId="24929" xr:uid="{D11FABDF-1C9B-440A-8660-02B8D61FB77E}"/>
    <cellStyle name="Currency [0] 2 2 2 2 2 3 2 2 5" xfId="17249" xr:uid="{D58D41A8-FC1F-479E-91C3-91A5D829EA5A}"/>
    <cellStyle name="Currency [0] 2 2 2 2 2 3 2 3" xfId="2849" xr:uid="{F84F2E59-9C4D-478A-821A-C13E78BA6B29}"/>
    <cellStyle name="Currency [0] 2 2 2 2 2 3 2 3 2" xfId="6689" xr:uid="{2EC05B1B-47FC-4DF0-84A6-0E0BC23775D2}"/>
    <cellStyle name="Currency [0] 2 2 2 2 2 3 2 3 2 2" xfId="14369" xr:uid="{08541870-1F21-4ECE-AAD0-6D5D6F29884C}"/>
    <cellStyle name="Currency [0] 2 2 2 2 2 3 2 3 2 2 2" xfId="29729" xr:uid="{43842596-A091-41A9-9D8C-EE92A7198D83}"/>
    <cellStyle name="Currency [0] 2 2 2 2 2 3 2 3 2 3" xfId="22049" xr:uid="{7F041DB3-D495-4A60-AA16-9237E4502EEE}"/>
    <cellStyle name="Currency [0] 2 2 2 2 2 3 2 3 3" xfId="10529" xr:uid="{B4795550-A545-4B18-9F0B-F1984BF0EE79}"/>
    <cellStyle name="Currency [0] 2 2 2 2 2 3 2 3 3 2" xfId="25889" xr:uid="{805AD145-2497-4535-AA78-153F883C91FC}"/>
    <cellStyle name="Currency [0] 2 2 2 2 2 3 2 3 4" xfId="18209" xr:uid="{9F742FC8-C799-49D1-BC81-5564418798FC}"/>
    <cellStyle name="Currency [0] 2 2 2 2 2 3 2 4" xfId="4769" xr:uid="{43EE608F-6AF3-427F-85B9-997D6F131532}"/>
    <cellStyle name="Currency [0] 2 2 2 2 2 3 2 4 2" xfId="12449" xr:uid="{D840D13F-35F0-46A9-A209-8412A1274F82}"/>
    <cellStyle name="Currency [0] 2 2 2 2 2 3 2 4 2 2" xfId="27809" xr:uid="{15B89932-6C85-473E-93A3-3D6F0D200D8C}"/>
    <cellStyle name="Currency [0] 2 2 2 2 2 3 2 4 3" xfId="20129" xr:uid="{814B1396-AECB-4B61-8F28-EAEE79F45F6F}"/>
    <cellStyle name="Currency [0] 2 2 2 2 2 3 2 5" xfId="8609" xr:uid="{93BD8C44-031D-4C57-9EA2-41E699BCF7AC}"/>
    <cellStyle name="Currency [0] 2 2 2 2 2 3 2 5 2" xfId="23969" xr:uid="{D68E13D7-F611-44AA-95BB-14350D2CA4C3}"/>
    <cellStyle name="Currency [0] 2 2 2 2 2 3 2 6" xfId="16289" xr:uid="{60D76537-481B-408A-AE93-DB5121EFF08A}"/>
    <cellStyle name="Currency [0] 2 2 2 2 2 3 3" xfId="1409" xr:uid="{AEFCEC5A-20CC-4698-8261-700B09FC39F4}"/>
    <cellStyle name="Currency [0] 2 2 2 2 2 3 3 2" xfId="3329" xr:uid="{DEF62D6E-72C3-4381-B19A-4A0F34FD04EE}"/>
    <cellStyle name="Currency [0] 2 2 2 2 2 3 3 2 2" xfId="7169" xr:uid="{45C55756-E811-4C97-8889-02EB54CDFF18}"/>
    <cellStyle name="Currency [0] 2 2 2 2 2 3 3 2 2 2" xfId="14849" xr:uid="{B04E4363-5367-449D-A06D-EC93024371DA}"/>
    <cellStyle name="Currency [0] 2 2 2 2 2 3 3 2 2 2 2" xfId="30209" xr:uid="{FE4262AF-C8FF-4610-92FD-1108B3062DF5}"/>
    <cellStyle name="Currency [0] 2 2 2 2 2 3 3 2 2 3" xfId="22529" xr:uid="{3212B5D0-BDEC-459C-8585-E4C6C6A6B981}"/>
    <cellStyle name="Currency [0] 2 2 2 2 2 3 3 2 3" xfId="11009" xr:uid="{A27EED37-E0BE-4107-8A24-E45C043F0294}"/>
    <cellStyle name="Currency [0] 2 2 2 2 2 3 3 2 3 2" xfId="26369" xr:uid="{BD2D286B-204F-4139-B2AA-3FE8A76B7ABB}"/>
    <cellStyle name="Currency [0] 2 2 2 2 2 3 3 2 4" xfId="18689" xr:uid="{CBD7819B-E98F-4C54-8105-9619E355A5C7}"/>
    <cellStyle name="Currency [0] 2 2 2 2 2 3 3 3" xfId="5249" xr:uid="{4F98376D-0161-4945-A611-FDEDA8CD8998}"/>
    <cellStyle name="Currency [0] 2 2 2 2 2 3 3 3 2" xfId="12929" xr:uid="{1894D640-8C47-46F9-ACEE-1AEA71AE2FC1}"/>
    <cellStyle name="Currency [0] 2 2 2 2 2 3 3 3 2 2" xfId="28289" xr:uid="{7D5C1D57-0FB9-4104-AA3D-326C6AA99248}"/>
    <cellStyle name="Currency [0] 2 2 2 2 2 3 3 3 3" xfId="20609" xr:uid="{9AE8D89E-DE27-4B17-B42F-D2A65CCA0124}"/>
    <cellStyle name="Currency [0] 2 2 2 2 2 3 3 4" xfId="9089" xr:uid="{9C4B86CD-B726-435E-A469-4A6CDE5EB196}"/>
    <cellStyle name="Currency [0] 2 2 2 2 2 3 3 4 2" xfId="24449" xr:uid="{9CA4617C-2C67-444D-94E7-136117765C94}"/>
    <cellStyle name="Currency [0] 2 2 2 2 2 3 3 5" xfId="16769" xr:uid="{04B5C807-1DF3-4A84-9BEB-7E3380F77302}"/>
    <cellStyle name="Currency [0] 2 2 2 2 2 3 4" xfId="2369" xr:uid="{4FC1C46B-CDE8-41FF-BC88-6236FCFD6808}"/>
    <cellStyle name="Currency [0] 2 2 2 2 2 3 4 2" xfId="6209" xr:uid="{FEB9E483-1ED6-4175-9DF6-9CA6B8C7CAD8}"/>
    <cellStyle name="Currency [0] 2 2 2 2 2 3 4 2 2" xfId="13889" xr:uid="{BF95AD48-B44E-482E-8CDC-23573B78E7B3}"/>
    <cellStyle name="Currency [0] 2 2 2 2 2 3 4 2 2 2" xfId="29249" xr:uid="{5606CF41-044D-40E9-A0DA-7D72D6E699AD}"/>
    <cellStyle name="Currency [0] 2 2 2 2 2 3 4 2 3" xfId="21569" xr:uid="{F4992B82-5C27-4CD9-91DA-3C009C817F37}"/>
    <cellStyle name="Currency [0] 2 2 2 2 2 3 4 3" xfId="10049" xr:uid="{E1B74C71-A1A6-423E-A370-E8BC8CA31058}"/>
    <cellStyle name="Currency [0] 2 2 2 2 2 3 4 3 2" xfId="25409" xr:uid="{0F7FF871-D058-450C-ACFD-D1050621D897}"/>
    <cellStyle name="Currency [0] 2 2 2 2 2 3 4 4" xfId="17729" xr:uid="{739DD94F-4BD5-46BA-BE69-2CA17F2C996A}"/>
    <cellStyle name="Currency [0] 2 2 2 2 2 3 5" xfId="4289" xr:uid="{C0D3DB62-93A4-4660-9E14-79934EDF7383}"/>
    <cellStyle name="Currency [0] 2 2 2 2 2 3 5 2" xfId="11969" xr:uid="{42A62433-A5F3-42A0-A25F-E61AC0440F4C}"/>
    <cellStyle name="Currency [0] 2 2 2 2 2 3 5 2 2" xfId="27329" xr:uid="{91BB39EC-3B78-49DC-9AE7-C25F4AB808B0}"/>
    <cellStyle name="Currency [0] 2 2 2 2 2 3 5 3" xfId="19649" xr:uid="{E888ADB8-8EDA-4E29-BBDD-873131E564A6}"/>
    <cellStyle name="Currency [0] 2 2 2 2 2 3 6" xfId="8129" xr:uid="{7206424D-39AD-4E52-9E27-F878978D7146}"/>
    <cellStyle name="Currency [0] 2 2 2 2 2 3 6 2" xfId="23489" xr:uid="{028C5F2A-560F-49EA-97F5-1B4D9AB5B986}"/>
    <cellStyle name="Currency [0] 2 2 2 2 2 3 7" xfId="15809" xr:uid="{D9566A04-FE56-4A54-98F3-315C58C82F7F}"/>
    <cellStyle name="Currency [0] 2 2 2 2 2 4" xfId="689" xr:uid="{015451DC-F549-45FB-8A9B-8242E71DB06B}"/>
    <cellStyle name="Currency [0] 2 2 2 2 2 4 2" xfId="1649" xr:uid="{C2C29797-A39E-43B1-8FD4-028A79CFE40A}"/>
    <cellStyle name="Currency [0] 2 2 2 2 2 4 2 2" xfId="3569" xr:uid="{2059A4B7-BAE6-44BC-87EA-67995C929CAA}"/>
    <cellStyle name="Currency [0] 2 2 2 2 2 4 2 2 2" xfId="7409" xr:uid="{B03589A9-9421-4AFA-95D6-8F58D456D2BC}"/>
    <cellStyle name="Currency [0] 2 2 2 2 2 4 2 2 2 2" xfId="15089" xr:uid="{49A6C6B4-9932-48B5-96E3-D8A9D8DC4B33}"/>
    <cellStyle name="Currency [0] 2 2 2 2 2 4 2 2 2 2 2" xfId="30449" xr:uid="{68F69EEB-D977-4E7C-A8E1-9C43AEBEFBB7}"/>
    <cellStyle name="Currency [0] 2 2 2 2 2 4 2 2 2 3" xfId="22769" xr:uid="{C72B6E14-02BD-406E-A69B-F7E91579AA0E}"/>
    <cellStyle name="Currency [0] 2 2 2 2 2 4 2 2 3" xfId="11249" xr:uid="{40E48D51-41EA-4F30-ABA6-E433F7C39851}"/>
    <cellStyle name="Currency [0] 2 2 2 2 2 4 2 2 3 2" xfId="26609" xr:uid="{EC1B285C-5293-4F77-AE83-A922A57C4F29}"/>
    <cellStyle name="Currency [0] 2 2 2 2 2 4 2 2 4" xfId="18929" xr:uid="{08A8709B-34A6-478E-B354-141C9227525B}"/>
    <cellStyle name="Currency [0] 2 2 2 2 2 4 2 3" xfId="5489" xr:uid="{4371EC3F-3840-4249-81E9-68E28DA0B9D6}"/>
    <cellStyle name="Currency [0] 2 2 2 2 2 4 2 3 2" xfId="13169" xr:uid="{9B8A4F7D-6220-4DEF-B220-107EEBD7B5A4}"/>
    <cellStyle name="Currency [0] 2 2 2 2 2 4 2 3 2 2" xfId="28529" xr:uid="{297C073F-DB95-4D1E-A38C-A5468FEB5DF9}"/>
    <cellStyle name="Currency [0] 2 2 2 2 2 4 2 3 3" xfId="20849" xr:uid="{D03EC9E3-10CE-4787-BB04-2940A13CD98B}"/>
    <cellStyle name="Currency [0] 2 2 2 2 2 4 2 4" xfId="9329" xr:uid="{EBAAB763-6949-4515-8A5B-6A9B8F4C6AE7}"/>
    <cellStyle name="Currency [0] 2 2 2 2 2 4 2 4 2" xfId="24689" xr:uid="{14D1C622-6A15-42FB-9F5E-CC992CE19186}"/>
    <cellStyle name="Currency [0] 2 2 2 2 2 4 2 5" xfId="17009" xr:uid="{2567BF4F-C891-4978-9FDB-A06B10A8503F}"/>
    <cellStyle name="Currency [0] 2 2 2 2 2 4 3" xfId="2609" xr:uid="{5721859C-9613-4D65-86B1-126CDC917178}"/>
    <cellStyle name="Currency [0] 2 2 2 2 2 4 3 2" xfId="6449" xr:uid="{EF65C33D-FE99-49EF-A3C7-464D6872E044}"/>
    <cellStyle name="Currency [0] 2 2 2 2 2 4 3 2 2" xfId="14129" xr:uid="{5299BA51-61F0-448E-9AE6-5F16CD2EB9B4}"/>
    <cellStyle name="Currency [0] 2 2 2 2 2 4 3 2 2 2" xfId="29489" xr:uid="{B2FD0FD7-5F48-4EEF-8BB2-C7E9F06EB6C0}"/>
    <cellStyle name="Currency [0] 2 2 2 2 2 4 3 2 3" xfId="21809" xr:uid="{CA2EFEFA-CA0B-442C-8BEE-E7DE67A059E3}"/>
    <cellStyle name="Currency [0] 2 2 2 2 2 4 3 3" xfId="10289" xr:uid="{796C44D7-A907-4561-9A60-1F49CB2FE333}"/>
    <cellStyle name="Currency [0] 2 2 2 2 2 4 3 3 2" xfId="25649" xr:uid="{01156BA6-53B8-4A46-9D52-077734BA33F4}"/>
    <cellStyle name="Currency [0] 2 2 2 2 2 4 3 4" xfId="17969" xr:uid="{BB233FD8-36C6-4004-81B4-2658AFF428AF}"/>
    <cellStyle name="Currency [0] 2 2 2 2 2 4 4" xfId="4529" xr:uid="{0D3D9D2F-DA54-4851-AA78-9444676A423A}"/>
    <cellStyle name="Currency [0] 2 2 2 2 2 4 4 2" xfId="12209" xr:uid="{C83EBB00-DEB0-4CA4-A871-42916BDA130D}"/>
    <cellStyle name="Currency [0] 2 2 2 2 2 4 4 2 2" xfId="27569" xr:uid="{D9AECC3B-A16D-4E14-8D20-5A826208C02E}"/>
    <cellStyle name="Currency [0] 2 2 2 2 2 4 4 3" xfId="19889" xr:uid="{8E3540CA-9A81-49F8-AED0-4795146FAE55}"/>
    <cellStyle name="Currency [0] 2 2 2 2 2 4 5" xfId="8369" xr:uid="{69B9432F-5BCD-4296-ADEE-713176A3E32B}"/>
    <cellStyle name="Currency [0] 2 2 2 2 2 4 5 2" xfId="23729" xr:uid="{C8F992B3-4B9D-4F4D-9093-801E2BDFBF66}"/>
    <cellStyle name="Currency [0] 2 2 2 2 2 4 6" xfId="16049" xr:uid="{78D0A42B-C7B8-4C49-934D-F2C3B3ECB879}"/>
    <cellStyle name="Currency [0] 2 2 2 2 2 5" xfId="1169" xr:uid="{FB8F3017-B6CD-40E5-84DE-8ACEFD603784}"/>
    <cellStyle name="Currency [0] 2 2 2 2 2 5 2" xfId="3089" xr:uid="{15FB01D3-195F-418A-8CC5-4E453B8486B2}"/>
    <cellStyle name="Currency [0] 2 2 2 2 2 5 2 2" xfId="6929" xr:uid="{5DC5F9CE-1B82-4CEE-A35E-E0F63EB20A7D}"/>
    <cellStyle name="Currency [0] 2 2 2 2 2 5 2 2 2" xfId="14609" xr:uid="{D8836399-2B02-4F12-9670-1067261E4A92}"/>
    <cellStyle name="Currency [0] 2 2 2 2 2 5 2 2 2 2" xfId="29969" xr:uid="{6299E72F-3015-4A8C-8DEA-94D3DF6BA4AB}"/>
    <cellStyle name="Currency [0] 2 2 2 2 2 5 2 2 3" xfId="22289" xr:uid="{8A305084-39AC-45E2-853F-7B7742F71E16}"/>
    <cellStyle name="Currency [0] 2 2 2 2 2 5 2 3" xfId="10769" xr:uid="{A5A31106-8588-4725-B4F1-9A6B8A381402}"/>
    <cellStyle name="Currency [0] 2 2 2 2 2 5 2 3 2" xfId="26129" xr:uid="{9C6D9E6A-BD8A-4379-A653-6FB81AEAFAEE}"/>
    <cellStyle name="Currency [0] 2 2 2 2 2 5 2 4" xfId="18449" xr:uid="{F3C8BE2B-9ABC-4B36-8782-B3BFC7BD3F88}"/>
    <cellStyle name="Currency [0] 2 2 2 2 2 5 3" xfId="5009" xr:uid="{089CD413-D93C-459D-9060-AA7283DAB6DC}"/>
    <cellStyle name="Currency [0] 2 2 2 2 2 5 3 2" xfId="12689" xr:uid="{5F0CADF0-84D6-48B2-97D6-B9237238A975}"/>
    <cellStyle name="Currency [0] 2 2 2 2 2 5 3 2 2" xfId="28049" xr:uid="{6F1A6B35-20B9-423A-8CEA-0FB78DA2897E}"/>
    <cellStyle name="Currency [0] 2 2 2 2 2 5 3 3" xfId="20369" xr:uid="{AC6A0B11-EB48-4CA0-A5C7-1F61320277BE}"/>
    <cellStyle name="Currency [0] 2 2 2 2 2 5 4" xfId="8849" xr:uid="{A9DD7F8D-1F6A-44F4-AA07-E00571C5AA43}"/>
    <cellStyle name="Currency [0] 2 2 2 2 2 5 4 2" xfId="24209" xr:uid="{EBE23B7F-53AB-47EE-BBC6-B3544D3AAB3C}"/>
    <cellStyle name="Currency [0] 2 2 2 2 2 5 5" xfId="16529" xr:uid="{3E702098-ED98-432B-B65B-4FAC516110C8}"/>
    <cellStyle name="Currency [0] 2 2 2 2 2 6" xfId="2129" xr:uid="{5F00CE5A-383A-4A83-BAE8-A8FF37C328DA}"/>
    <cellStyle name="Currency [0] 2 2 2 2 2 6 2" xfId="5969" xr:uid="{C5BE1F60-39EC-4FFD-BE7C-2AEB17B53F28}"/>
    <cellStyle name="Currency [0] 2 2 2 2 2 6 2 2" xfId="13649" xr:uid="{A408D492-133A-4D0E-B977-A06A1FB743C3}"/>
    <cellStyle name="Currency [0] 2 2 2 2 2 6 2 2 2" xfId="29009" xr:uid="{6D83A2A3-F519-4886-9660-7028571F0128}"/>
    <cellStyle name="Currency [0] 2 2 2 2 2 6 2 3" xfId="21329" xr:uid="{BA371C5D-B512-4704-958D-6E480B53EBB3}"/>
    <cellStyle name="Currency [0] 2 2 2 2 2 6 3" xfId="9809" xr:uid="{5BFF62D5-23F7-45E8-ABD7-FE21630922AC}"/>
    <cellStyle name="Currency [0] 2 2 2 2 2 6 3 2" xfId="25169" xr:uid="{E80FE9CC-A7EC-48AD-8211-C94687A1A7B2}"/>
    <cellStyle name="Currency [0] 2 2 2 2 2 6 4" xfId="17489" xr:uid="{8C63E3E8-F028-4AE5-882F-F6163BBECE38}"/>
    <cellStyle name="Currency [0] 2 2 2 2 2 7" xfId="4049" xr:uid="{C5B28048-DF99-4563-A5B0-984AD8A10C8D}"/>
    <cellStyle name="Currency [0] 2 2 2 2 2 7 2" xfId="11729" xr:uid="{EBBCD85E-FBF3-4E2C-91D4-CA2AE1791FEC}"/>
    <cellStyle name="Currency [0] 2 2 2 2 2 7 2 2" xfId="27089" xr:uid="{5FE1408A-8E39-432A-8D76-D86E5F03472F}"/>
    <cellStyle name="Currency [0] 2 2 2 2 2 7 3" xfId="19409" xr:uid="{357B0531-398A-41B0-9106-1430030E4FC7}"/>
    <cellStyle name="Currency [0] 2 2 2 2 2 8" xfId="7889" xr:uid="{BD46F530-BCE4-45E1-9BCD-7BEBABD15690}"/>
    <cellStyle name="Currency [0] 2 2 2 2 2 8 2" xfId="23249" xr:uid="{AE65844E-5BBD-49CA-96BC-53C04A3ED2E9}"/>
    <cellStyle name="Currency [0] 2 2 2 2 2 9" xfId="15569" xr:uid="{DE515509-AF85-4817-BF6E-8E1F2B8CD678}"/>
    <cellStyle name="Currency [0] 2 2 2 2 3" xfId="269" xr:uid="{6F6C724C-DCCC-43E8-A894-7073C8F17F85}"/>
    <cellStyle name="Currency [0] 2 2 2 2 3 2" xfId="509" xr:uid="{BB3B2A7E-1AFC-4105-A15A-ECE02B5450F8}"/>
    <cellStyle name="Currency [0] 2 2 2 2 3 2 2" xfId="989" xr:uid="{0A3057FD-A52B-4AB1-AC88-33424B95FFA8}"/>
    <cellStyle name="Currency [0] 2 2 2 2 3 2 2 2" xfId="1949" xr:uid="{B0C02285-7036-44A4-9222-E7ACA0EDFA3F}"/>
    <cellStyle name="Currency [0] 2 2 2 2 3 2 2 2 2" xfId="3869" xr:uid="{E68BB6AF-D59E-4FE4-BF35-56909D956918}"/>
    <cellStyle name="Currency [0] 2 2 2 2 3 2 2 2 2 2" xfId="7709" xr:uid="{1A18BC6D-3359-4AF4-8BF4-4FC9C45A10A1}"/>
    <cellStyle name="Currency [0] 2 2 2 2 3 2 2 2 2 2 2" xfId="15389" xr:uid="{012CA48B-E008-4607-A506-5D3923E018CF}"/>
    <cellStyle name="Currency [0] 2 2 2 2 3 2 2 2 2 2 2 2" xfId="30749" xr:uid="{481ECBCC-24C9-496A-B4C1-A070DB7FF30A}"/>
    <cellStyle name="Currency [0] 2 2 2 2 3 2 2 2 2 2 3" xfId="23069" xr:uid="{AA16935D-454B-450D-9EE8-030D6A1836E8}"/>
    <cellStyle name="Currency [0] 2 2 2 2 3 2 2 2 2 3" xfId="11549" xr:uid="{DB970038-B59F-43F1-B24B-6C3FD55B8528}"/>
    <cellStyle name="Currency [0] 2 2 2 2 3 2 2 2 2 3 2" xfId="26909" xr:uid="{4FF71166-FADE-4F21-AF72-1798A1051371}"/>
    <cellStyle name="Currency [0] 2 2 2 2 3 2 2 2 2 4" xfId="19229" xr:uid="{A0CF47D9-7CA2-42DE-9DDE-FF58B1EFCFEB}"/>
    <cellStyle name="Currency [0] 2 2 2 2 3 2 2 2 3" xfId="5789" xr:uid="{EDA41A71-E8B5-4F91-AF95-A724C789BF7A}"/>
    <cellStyle name="Currency [0] 2 2 2 2 3 2 2 2 3 2" xfId="13469" xr:uid="{02595AE6-E916-4276-A9D0-218FEC591538}"/>
    <cellStyle name="Currency [0] 2 2 2 2 3 2 2 2 3 2 2" xfId="28829" xr:uid="{ECADDE86-C391-492B-B9E2-0CD268D88731}"/>
    <cellStyle name="Currency [0] 2 2 2 2 3 2 2 2 3 3" xfId="21149" xr:uid="{7EB4C7BB-7290-4D33-8C1C-9FDBC7D1456F}"/>
    <cellStyle name="Currency [0] 2 2 2 2 3 2 2 2 4" xfId="9629" xr:uid="{F659F515-D8F3-46BD-A517-D28C04095C7E}"/>
    <cellStyle name="Currency [0] 2 2 2 2 3 2 2 2 4 2" xfId="24989" xr:uid="{5F338D4D-F451-4C17-92A6-816A3AF79416}"/>
    <cellStyle name="Currency [0] 2 2 2 2 3 2 2 2 5" xfId="17309" xr:uid="{B1D28CFC-9DD5-4848-A9AC-1C3760F6D414}"/>
    <cellStyle name="Currency [0] 2 2 2 2 3 2 2 3" xfId="2909" xr:uid="{ACD0BC03-7B7F-407D-B43A-8014AD19DF34}"/>
    <cellStyle name="Currency [0] 2 2 2 2 3 2 2 3 2" xfId="6749" xr:uid="{3B8FEF34-E5C2-440C-8081-080C6B2D15CB}"/>
    <cellStyle name="Currency [0] 2 2 2 2 3 2 2 3 2 2" xfId="14429" xr:uid="{EDBED584-30D2-4883-A6D0-CB285DE2391B}"/>
    <cellStyle name="Currency [0] 2 2 2 2 3 2 2 3 2 2 2" xfId="29789" xr:uid="{FE1A1B9A-173F-48D8-BCB8-BE8401FA18ED}"/>
    <cellStyle name="Currency [0] 2 2 2 2 3 2 2 3 2 3" xfId="22109" xr:uid="{BAB90BC7-A96F-4BF1-AE09-2ED716AD1EF8}"/>
    <cellStyle name="Currency [0] 2 2 2 2 3 2 2 3 3" xfId="10589" xr:uid="{B0BAF252-148B-4746-9DA6-D6BC28856063}"/>
    <cellStyle name="Currency [0] 2 2 2 2 3 2 2 3 3 2" xfId="25949" xr:uid="{A9CB74D7-679A-46F7-B5CC-12349DCB0F37}"/>
    <cellStyle name="Currency [0] 2 2 2 2 3 2 2 3 4" xfId="18269" xr:uid="{225FEB6C-632D-4D8D-9AF5-BFD7B5134C8A}"/>
    <cellStyle name="Currency [0] 2 2 2 2 3 2 2 4" xfId="4829" xr:uid="{5593DF14-DF1F-4814-9AF7-8763C748F768}"/>
    <cellStyle name="Currency [0] 2 2 2 2 3 2 2 4 2" xfId="12509" xr:uid="{03EFD845-BF46-4D4F-BAC1-A4709CEE8CCF}"/>
    <cellStyle name="Currency [0] 2 2 2 2 3 2 2 4 2 2" xfId="27869" xr:uid="{E611636D-24D3-4C80-9201-5B8976C2F76A}"/>
    <cellStyle name="Currency [0] 2 2 2 2 3 2 2 4 3" xfId="20189" xr:uid="{F5FB02BF-083D-49D6-A5F8-E5C7CAF724E1}"/>
    <cellStyle name="Currency [0] 2 2 2 2 3 2 2 5" xfId="8669" xr:uid="{560216DC-609F-4E7E-87C5-E982C7476618}"/>
    <cellStyle name="Currency [0] 2 2 2 2 3 2 2 5 2" xfId="24029" xr:uid="{C69BD4BA-5272-4447-A4C7-CDBD08C8BE0C}"/>
    <cellStyle name="Currency [0] 2 2 2 2 3 2 2 6" xfId="16349" xr:uid="{2F541B9E-4F1C-41A0-9390-6F2BD30C0DF5}"/>
    <cellStyle name="Currency [0] 2 2 2 2 3 2 3" xfId="1469" xr:uid="{1383AD2E-0A0D-45A3-86AE-F043C93F06C8}"/>
    <cellStyle name="Currency [0] 2 2 2 2 3 2 3 2" xfId="3389" xr:uid="{A96FEE85-9B73-4AA3-8B94-6D2C20C9DB41}"/>
    <cellStyle name="Currency [0] 2 2 2 2 3 2 3 2 2" xfId="7229" xr:uid="{10B15762-EE39-40B5-968C-DBDC114126A1}"/>
    <cellStyle name="Currency [0] 2 2 2 2 3 2 3 2 2 2" xfId="14909" xr:uid="{9433F25F-E628-42B8-8661-DAE10AB3958E}"/>
    <cellStyle name="Currency [0] 2 2 2 2 3 2 3 2 2 2 2" xfId="30269" xr:uid="{F059D58E-C6B6-45D4-AAB3-7C55A18248AE}"/>
    <cellStyle name="Currency [0] 2 2 2 2 3 2 3 2 2 3" xfId="22589" xr:uid="{7E4F2D8F-6037-4EFA-AC63-EF71935C4F09}"/>
    <cellStyle name="Currency [0] 2 2 2 2 3 2 3 2 3" xfId="11069" xr:uid="{1CD0561D-5AB8-4A56-970D-7635DE1179F7}"/>
    <cellStyle name="Currency [0] 2 2 2 2 3 2 3 2 3 2" xfId="26429" xr:uid="{BA694995-DE92-4738-8A7F-CEFB7954E4FF}"/>
    <cellStyle name="Currency [0] 2 2 2 2 3 2 3 2 4" xfId="18749" xr:uid="{B36F29C9-B7E3-4925-AF59-965014AE32A0}"/>
    <cellStyle name="Currency [0] 2 2 2 2 3 2 3 3" xfId="5309" xr:uid="{92E2116A-7F24-4C11-ADF6-03D053F9E944}"/>
    <cellStyle name="Currency [0] 2 2 2 2 3 2 3 3 2" xfId="12989" xr:uid="{AED30C6F-0BB9-42E3-86DB-693A335174ED}"/>
    <cellStyle name="Currency [0] 2 2 2 2 3 2 3 3 2 2" xfId="28349" xr:uid="{49129990-488C-4F59-BBCA-AFC41938788A}"/>
    <cellStyle name="Currency [0] 2 2 2 2 3 2 3 3 3" xfId="20669" xr:uid="{32608964-9DDC-47CB-ABCE-8AE128CBE6EB}"/>
    <cellStyle name="Currency [0] 2 2 2 2 3 2 3 4" xfId="9149" xr:uid="{B343BB68-EE25-43AD-9B15-464E35C0FEB3}"/>
    <cellStyle name="Currency [0] 2 2 2 2 3 2 3 4 2" xfId="24509" xr:uid="{111EC53A-F2E9-481C-B823-9490A508C919}"/>
    <cellStyle name="Currency [0] 2 2 2 2 3 2 3 5" xfId="16829" xr:uid="{BE6839F8-BA60-4FEA-94B3-457DD2D45FE6}"/>
    <cellStyle name="Currency [0] 2 2 2 2 3 2 4" xfId="2429" xr:uid="{EE46F41E-66A1-4D6B-8EE9-1795145F49B6}"/>
    <cellStyle name="Currency [0] 2 2 2 2 3 2 4 2" xfId="6269" xr:uid="{434DAC93-F893-429E-A576-2927E4BC6A15}"/>
    <cellStyle name="Currency [0] 2 2 2 2 3 2 4 2 2" xfId="13949" xr:uid="{B205FDD3-55CF-4635-A69E-0DCCDB3D96BA}"/>
    <cellStyle name="Currency [0] 2 2 2 2 3 2 4 2 2 2" xfId="29309" xr:uid="{EDF939F3-3F0A-49D7-837A-41ED6FF50A6F}"/>
    <cellStyle name="Currency [0] 2 2 2 2 3 2 4 2 3" xfId="21629" xr:uid="{D34200F9-9224-4EFB-A023-E0D747263113}"/>
    <cellStyle name="Currency [0] 2 2 2 2 3 2 4 3" xfId="10109" xr:uid="{BDC3CED2-3B6C-44A0-849E-D48FEEE867D4}"/>
    <cellStyle name="Currency [0] 2 2 2 2 3 2 4 3 2" xfId="25469" xr:uid="{DDE79D03-E2FB-4BE8-93D3-56D12B9A9E13}"/>
    <cellStyle name="Currency [0] 2 2 2 2 3 2 4 4" xfId="17789" xr:uid="{0C79E7EF-BA51-47FC-BBF9-2C3D75672705}"/>
    <cellStyle name="Currency [0] 2 2 2 2 3 2 5" xfId="4349" xr:uid="{735B304D-481E-4688-B9C2-EE66E39D413E}"/>
    <cellStyle name="Currency [0] 2 2 2 2 3 2 5 2" xfId="12029" xr:uid="{977F9A8B-48C7-49B9-BC65-66106B09BFAC}"/>
    <cellStyle name="Currency [0] 2 2 2 2 3 2 5 2 2" xfId="27389" xr:uid="{180B0AE7-79C0-4289-8E1C-DD95C002BF8F}"/>
    <cellStyle name="Currency [0] 2 2 2 2 3 2 5 3" xfId="19709" xr:uid="{92380FE3-5B22-496B-B1C8-9A6B2CDF2A19}"/>
    <cellStyle name="Currency [0] 2 2 2 2 3 2 6" xfId="8189" xr:uid="{3688151C-BCEB-43EF-A6EA-7B2E1788C371}"/>
    <cellStyle name="Currency [0] 2 2 2 2 3 2 6 2" xfId="23549" xr:uid="{EFC6E6A8-E8A7-4082-97D3-576D051D6525}"/>
    <cellStyle name="Currency [0] 2 2 2 2 3 2 7" xfId="15869" xr:uid="{323CE50C-2244-4AF5-BBD0-97179F388A6F}"/>
    <cellStyle name="Currency [0] 2 2 2 2 3 3" xfId="749" xr:uid="{67FF3581-2814-4157-A7C1-7F37B2A3DBE6}"/>
    <cellStyle name="Currency [0] 2 2 2 2 3 3 2" xfId="1709" xr:uid="{B88E4210-B441-4FF8-A26B-6FD3D7B31B7E}"/>
    <cellStyle name="Currency [0] 2 2 2 2 3 3 2 2" xfId="3629" xr:uid="{3A9A1081-37A1-4A25-A7B8-1B97A50D57F5}"/>
    <cellStyle name="Currency [0] 2 2 2 2 3 3 2 2 2" xfId="7469" xr:uid="{BD680AB4-984C-4B58-92C5-8609CB25BDC4}"/>
    <cellStyle name="Currency [0] 2 2 2 2 3 3 2 2 2 2" xfId="15149" xr:uid="{E9404024-E1EA-4F10-A274-903B5CD8E310}"/>
    <cellStyle name="Currency [0] 2 2 2 2 3 3 2 2 2 2 2" xfId="30509" xr:uid="{208C43A7-9E77-41E3-AC10-92F3BA3F0F7B}"/>
    <cellStyle name="Currency [0] 2 2 2 2 3 3 2 2 2 3" xfId="22829" xr:uid="{C28201FA-251B-403A-B1DC-6EB5C80EE3ED}"/>
    <cellStyle name="Currency [0] 2 2 2 2 3 3 2 2 3" xfId="11309" xr:uid="{63F693F3-A21D-4BE2-A9A4-F9CBB738F585}"/>
    <cellStyle name="Currency [0] 2 2 2 2 3 3 2 2 3 2" xfId="26669" xr:uid="{6F6C7492-2306-4639-9B3A-E88DEAB5C8B3}"/>
    <cellStyle name="Currency [0] 2 2 2 2 3 3 2 2 4" xfId="18989" xr:uid="{37B55DE6-3B54-42E3-8883-47082BD1039D}"/>
    <cellStyle name="Currency [0] 2 2 2 2 3 3 2 3" xfId="5549" xr:uid="{96FFC9BF-CCDF-4597-B857-3CF1F30E4EEB}"/>
    <cellStyle name="Currency [0] 2 2 2 2 3 3 2 3 2" xfId="13229" xr:uid="{DD92F8A5-3918-44B1-85EC-3735E8ECDCEE}"/>
    <cellStyle name="Currency [0] 2 2 2 2 3 3 2 3 2 2" xfId="28589" xr:uid="{17979FEF-3F24-4DC8-987E-690FF52628C6}"/>
    <cellStyle name="Currency [0] 2 2 2 2 3 3 2 3 3" xfId="20909" xr:uid="{771BBA98-54E2-4BF9-9B79-32AFE4FD8A95}"/>
    <cellStyle name="Currency [0] 2 2 2 2 3 3 2 4" xfId="9389" xr:uid="{8D64FAE5-D8A1-4ED3-A645-D569778FD2DF}"/>
    <cellStyle name="Currency [0] 2 2 2 2 3 3 2 4 2" xfId="24749" xr:uid="{4E881330-143E-40E4-A635-D8C563D3792F}"/>
    <cellStyle name="Currency [0] 2 2 2 2 3 3 2 5" xfId="17069" xr:uid="{20A999DB-8BFB-4307-B09C-A228F368A761}"/>
    <cellStyle name="Currency [0] 2 2 2 2 3 3 3" xfId="2669" xr:uid="{6CBC6509-334B-4803-AAA6-BC7187EBCFAE}"/>
    <cellStyle name="Currency [0] 2 2 2 2 3 3 3 2" xfId="6509" xr:uid="{2CD0714C-581A-4864-B1E4-6DCF79EE6DE4}"/>
    <cellStyle name="Currency [0] 2 2 2 2 3 3 3 2 2" xfId="14189" xr:uid="{6204702D-D29B-4898-96E9-6B3E82283015}"/>
    <cellStyle name="Currency [0] 2 2 2 2 3 3 3 2 2 2" xfId="29549" xr:uid="{95957A7D-B3B5-44E0-AC27-1B019F34DDF8}"/>
    <cellStyle name="Currency [0] 2 2 2 2 3 3 3 2 3" xfId="21869" xr:uid="{0F1BDBF4-9F3C-438B-B850-D5F3C9BF986F}"/>
    <cellStyle name="Currency [0] 2 2 2 2 3 3 3 3" xfId="10349" xr:uid="{BCDDC8E9-4148-401A-8131-65E158C9567F}"/>
    <cellStyle name="Currency [0] 2 2 2 2 3 3 3 3 2" xfId="25709" xr:uid="{050C4C6C-3AF4-4D19-ADD9-1B099F49FCF2}"/>
    <cellStyle name="Currency [0] 2 2 2 2 3 3 3 4" xfId="18029" xr:uid="{B7A9C572-18FB-4B2C-AFD8-5E5216632E60}"/>
    <cellStyle name="Currency [0] 2 2 2 2 3 3 4" xfId="4589" xr:uid="{C803728F-0953-4447-B911-CF5D355AA01D}"/>
    <cellStyle name="Currency [0] 2 2 2 2 3 3 4 2" xfId="12269" xr:uid="{88354E28-00AA-49C3-90FB-B099B4318C2A}"/>
    <cellStyle name="Currency [0] 2 2 2 2 3 3 4 2 2" xfId="27629" xr:uid="{426C448F-D1B9-4511-A949-5BE7A86C91DB}"/>
    <cellStyle name="Currency [0] 2 2 2 2 3 3 4 3" xfId="19949" xr:uid="{6F150869-EED0-455B-9A2D-71E4ACA062AA}"/>
    <cellStyle name="Currency [0] 2 2 2 2 3 3 5" xfId="8429" xr:uid="{7155BA24-FBF3-4DBF-9DC4-644B325CE346}"/>
    <cellStyle name="Currency [0] 2 2 2 2 3 3 5 2" xfId="23789" xr:uid="{F0018281-7BE2-44B3-9235-E60190AC9E44}"/>
    <cellStyle name="Currency [0] 2 2 2 2 3 3 6" xfId="16109" xr:uid="{9390C5A6-B3C7-4149-A5B6-1F65996CD225}"/>
    <cellStyle name="Currency [0] 2 2 2 2 3 4" xfId="1229" xr:uid="{3724481F-3844-4D5E-9C39-7C5F96626B9F}"/>
    <cellStyle name="Currency [0] 2 2 2 2 3 4 2" xfId="3149" xr:uid="{F8B9BB8F-AB23-48E8-885E-71A804A7DA24}"/>
    <cellStyle name="Currency [0] 2 2 2 2 3 4 2 2" xfId="6989" xr:uid="{27A25600-1935-4896-9729-B41B39AB7F96}"/>
    <cellStyle name="Currency [0] 2 2 2 2 3 4 2 2 2" xfId="14669" xr:uid="{681674F8-628A-4175-A791-35ABF9172C95}"/>
    <cellStyle name="Currency [0] 2 2 2 2 3 4 2 2 2 2" xfId="30029" xr:uid="{EE16EDAD-0EE9-492B-BC6E-BA74CCFABD05}"/>
    <cellStyle name="Currency [0] 2 2 2 2 3 4 2 2 3" xfId="22349" xr:uid="{DF719C25-C9B9-44DE-B751-DC16188F94D7}"/>
    <cellStyle name="Currency [0] 2 2 2 2 3 4 2 3" xfId="10829" xr:uid="{49EFA5C0-8A2C-4E61-8D39-38DFDED516EA}"/>
    <cellStyle name="Currency [0] 2 2 2 2 3 4 2 3 2" xfId="26189" xr:uid="{B06A2813-AE36-45C0-9644-21EC4A0A8E45}"/>
    <cellStyle name="Currency [0] 2 2 2 2 3 4 2 4" xfId="18509" xr:uid="{CC5EAC29-3F17-4102-BF67-5C6AE4B41BC4}"/>
    <cellStyle name="Currency [0] 2 2 2 2 3 4 3" xfId="5069" xr:uid="{93BA08D8-7A82-4BC8-A423-A499F299F511}"/>
    <cellStyle name="Currency [0] 2 2 2 2 3 4 3 2" xfId="12749" xr:uid="{59F5A38C-0BFD-4928-828A-0FA865E7D61D}"/>
    <cellStyle name="Currency [0] 2 2 2 2 3 4 3 2 2" xfId="28109" xr:uid="{D932C8FF-A699-4CA4-8458-72750A63B8FB}"/>
    <cellStyle name="Currency [0] 2 2 2 2 3 4 3 3" xfId="20429" xr:uid="{7D6EDE4B-1D42-46AE-8131-9F5764857552}"/>
    <cellStyle name="Currency [0] 2 2 2 2 3 4 4" xfId="8909" xr:uid="{2D404B6D-B211-4954-A730-13DE83FD10E0}"/>
    <cellStyle name="Currency [0] 2 2 2 2 3 4 4 2" xfId="24269" xr:uid="{A1940C67-7B0F-4AA2-9673-ECAB0EEE5EA8}"/>
    <cellStyle name="Currency [0] 2 2 2 2 3 4 5" xfId="16589" xr:uid="{84445B4F-7FCA-4EE1-9492-4DF1D8DCDAEC}"/>
    <cellStyle name="Currency [0] 2 2 2 2 3 5" xfId="2189" xr:uid="{D01DD24A-6DB4-437C-8DFD-20F5B1F5A764}"/>
    <cellStyle name="Currency [0] 2 2 2 2 3 5 2" xfId="6029" xr:uid="{2571CD4D-34B3-492E-B824-D60284D6979D}"/>
    <cellStyle name="Currency [0] 2 2 2 2 3 5 2 2" xfId="13709" xr:uid="{0F94AE71-4486-4666-BC9B-C5AB4F117743}"/>
    <cellStyle name="Currency [0] 2 2 2 2 3 5 2 2 2" xfId="29069" xr:uid="{B0665337-994F-49BB-B61D-30CF1DD88CD9}"/>
    <cellStyle name="Currency [0] 2 2 2 2 3 5 2 3" xfId="21389" xr:uid="{870237BE-0D06-475D-AAEC-381D1873D0EA}"/>
    <cellStyle name="Currency [0] 2 2 2 2 3 5 3" xfId="9869" xr:uid="{976FC0BF-B93F-411D-BA9F-AAC1E68B4BE1}"/>
    <cellStyle name="Currency [0] 2 2 2 2 3 5 3 2" xfId="25229" xr:uid="{C7663F52-703B-483D-A315-F3A9F3E5327E}"/>
    <cellStyle name="Currency [0] 2 2 2 2 3 5 4" xfId="17549" xr:uid="{459D670E-DB86-44A3-B8A9-CF9CFCA5163E}"/>
    <cellStyle name="Currency [0] 2 2 2 2 3 6" xfId="4109" xr:uid="{7F908EC0-1603-4F4B-9E3E-7EEA974329FE}"/>
    <cellStyle name="Currency [0] 2 2 2 2 3 6 2" xfId="11789" xr:uid="{32CD2C80-46B1-4223-8BAE-E9DAE06FA0B4}"/>
    <cellStyle name="Currency [0] 2 2 2 2 3 6 2 2" xfId="27149" xr:uid="{7D9230F2-1C3A-4E4F-A372-4F18B3217734}"/>
    <cellStyle name="Currency [0] 2 2 2 2 3 6 3" xfId="19469" xr:uid="{B09B3485-E902-457F-9395-29962E6F8635}"/>
    <cellStyle name="Currency [0] 2 2 2 2 3 7" xfId="7949" xr:uid="{FC59B871-F761-4CD3-BEA6-BCA6C3DDE1D1}"/>
    <cellStyle name="Currency [0] 2 2 2 2 3 7 2" xfId="23309" xr:uid="{707ED636-AEB0-40A5-95DE-35AAB98A015F}"/>
    <cellStyle name="Currency [0] 2 2 2 2 3 8" xfId="15629" xr:uid="{0A6D4CC0-170D-4459-8F9B-84045D7C0F07}"/>
    <cellStyle name="Currency [0] 2 2 2 2 4" xfId="389" xr:uid="{82BBE2FD-BF6C-4523-9927-C0993A3A407A}"/>
    <cellStyle name="Currency [0] 2 2 2 2 4 2" xfId="869" xr:uid="{4A8DD1C7-35C7-4A0A-B555-916127101DA0}"/>
    <cellStyle name="Currency [0] 2 2 2 2 4 2 2" xfId="1829" xr:uid="{77996091-D03A-4CF9-BEB5-779529653DF0}"/>
    <cellStyle name="Currency [0] 2 2 2 2 4 2 2 2" xfId="3749" xr:uid="{E7DC0963-710F-41B3-861A-85498DDE5A69}"/>
    <cellStyle name="Currency [0] 2 2 2 2 4 2 2 2 2" xfId="7589" xr:uid="{200950AB-A8C3-491B-845D-41A213DBF365}"/>
    <cellStyle name="Currency [0] 2 2 2 2 4 2 2 2 2 2" xfId="15269" xr:uid="{2ECBD924-8FF2-456A-9A25-D0753A50DE6D}"/>
    <cellStyle name="Currency [0] 2 2 2 2 4 2 2 2 2 2 2" xfId="30629" xr:uid="{3E0CBBC2-71C5-404F-AB05-CEFBAB7F1C83}"/>
    <cellStyle name="Currency [0] 2 2 2 2 4 2 2 2 2 3" xfId="22949" xr:uid="{34514DE3-B16D-4D69-A333-A1273F605129}"/>
    <cellStyle name="Currency [0] 2 2 2 2 4 2 2 2 3" xfId="11429" xr:uid="{05757891-5409-463E-9572-F4CE200D83F2}"/>
    <cellStyle name="Currency [0] 2 2 2 2 4 2 2 2 3 2" xfId="26789" xr:uid="{B1DAAF79-CD3C-4301-82C1-C3F90E73AC21}"/>
    <cellStyle name="Currency [0] 2 2 2 2 4 2 2 2 4" xfId="19109" xr:uid="{CAF59892-7941-4B99-8A20-5F01EF924B16}"/>
    <cellStyle name="Currency [0] 2 2 2 2 4 2 2 3" xfId="5669" xr:uid="{BA50847A-BF3B-4172-AB34-223C3AA21960}"/>
    <cellStyle name="Currency [0] 2 2 2 2 4 2 2 3 2" xfId="13349" xr:uid="{BE31E2AE-3CE4-4645-8FB3-2B5D290CF2A4}"/>
    <cellStyle name="Currency [0] 2 2 2 2 4 2 2 3 2 2" xfId="28709" xr:uid="{00D53B69-FBEC-46A7-A53B-11BD68FF9A7E}"/>
    <cellStyle name="Currency [0] 2 2 2 2 4 2 2 3 3" xfId="21029" xr:uid="{A9876685-49B1-4789-9804-18A6FD80BA4F}"/>
    <cellStyle name="Currency [0] 2 2 2 2 4 2 2 4" xfId="9509" xr:uid="{BED6D83E-138B-49D0-A555-1558BE03BDC7}"/>
    <cellStyle name="Currency [0] 2 2 2 2 4 2 2 4 2" xfId="24869" xr:uid="{A77C0985-6933-436D-80E7-7D2A2E206040}"/>
    <cellStyle name="Currency [0] 2 2 2 2 4 2 2 5" xfId="17189" xr:uid="{00E379CA-36F3-4DA5-906C-8C19C622160E}"/>
    <cellStyle name="Currency [0] 2 2 2 2 4 2 3" xfId="2789" xr:uid="{0C92F781-41C0-4710-A049-548BAE8FB293}"/>
    <cellStyle name="Currency [0] 2 2 2 2 4 2 3 2" xfId="6629" xr:uid="{828AACDF-0D02-4AD5-A253-C79BEA12E57F}"/>
    <cellStyle name="Currency [0] 2 2 2 2 4 2 3 2 2" xfId="14309" xr:uid="{754F871D-EF35-47BC-8938-FEA0164956B5}"/>
    <cellStyle name="Currency [0] 2 2 2 2 4 2 3 2 2 2" xfId="29669" xr:uid="{7387ABDE-2216-466A-B605-0716A93E3BAE}"/>
    <cellStyle name="Currency [0] 2 2 2 2 4 2 3 2 3" xfId="21989" xr:uid="{1B665923-A852-4847-AC3B-C8354DFF35E2}"/>
    <cellStyle name="Currency [0] 2 2 2 2 4 2 3 3" xfId="10469" xr:uid="{005EEFDE-3E77-4D54-BED0-F451665E42D8}"/>
    <cellStyle name="Currency [0] 2 2 2 2 4 2 3 3 2" xfId="25829" xr:uid="{E34AA681-BFBC-4FB5-AC3D-C3D028275382}"/>
    <cellStyle name="Currency [0] 2 2 2 2 4 2 3 4" xfId="18149" xr:uid="{9971E517-A14C-4DA6-BF8D-E378262C99AB}"/>
    <cellStyle name="Currency [0] 2 2 2 2 4 2 4" xfId="4709" xr:uid="{2D7B3AD1-DE54-452C-971A-11F136018AA4}"/>
    <cellStyle name="Currency [0] 2 2 2 2 4 2 4 2" xfId="12389" xr:uid="{51720274-AE98-40C9-A203-8F24F130F3CB}"/>
    <cellStyle name="Currency [0] 2 2 2 2 4 2 4 2 2" xfId="27749" xr:uid="{129BFB37-1612-4E68-AD7D-E8D05FB778BB}"/>
    <cellStyle name="Currency [0] 2 2 2 2 4 2 4 3" xfId="20069" xr:uid="{485594B7-EE4D-41F7-A2E9-0477DA9F097F}"/>
    <cellStyle name="Currency [0] 2 2 2 2 4 2 5" xfId="8549" xr:uid="{B37C0E50-D485-46DC-83FA-7BEF98A7E736}"/>
    <cellStyle name="Currency [0] 2 2 2 2 4 2 5 2" xfId="23909" xr:uid="{FCDE9F63-6AF4-4F56-A617-F30FB5817C4E}"/>
    <cellStyle name="Currency [0] 2 2 2 2 4 2 6" xfId="16229" xr:uid="{C7C9B76F-5FAF-40EC-9283-4A02BF053AF4}"/>
    <cellStyle name="Currency [0] 2 2 2 2 4 3" xfId="1349" xr:uid="{E2DC4E5A-A8D0-4D03-9F40-C3394AF7A4C8}"/>
    <cellStyle name="Currency [0] 2 2 2 2 4 3 2" xfId="3269" xr:uid="{3CE189FB-88D9-4F73-82F4-E4424B8CCDF6}"/>
    <cellStyle name="Currency [0] 2 2 2 2 4 3 2 2" xfId="7109" xr:uid="{398E0FD6-1053-46F0-9354-A9548F6DC90D}"/>
    <cellStyle name="Currency [0] 2 2 2 2 4 3 2 2 2" xfId="14789" xr:uid="{EB0C1EFD-E003-46B8-9428-05A7949906F0}"/>
    <cellStyle name="Currency [0] 2 2 2 2 4 3 2 2 2 2" xfId="30149" xr:uid="{F2B5A20F-CC9A-4F71-BF0A-37917D4EE856}"/>
    <cellStyle name="Currency [0] 2 2 2 2 4 3 2 2 3" xfId="22469" xr:uid="{95637A88-2B30-43F4-AF5A-94B0FDEBF746}"/>
    <cellStyle name="Currency [0] 2 2 2 2 4 3 2 3" xfId="10949" xr:uid="{0FA288D0-914A-4062-9C35-B2E28806DB06}"/>
    <cellStyle name="Currency [0] 2 2 2 2 4 3 2 3 2" xfId="26309" xr:uid="{0C5C9A93-4104-437A-BEE1-1F5DB418B6DF}"/>
    <cellStyle name="Currency [0] 2 2 2 2 4 3 2 4" xfId="18629" xr:uid="{807672DC-377E-4245-8D5C-BFF4935DD2E0}"/>
    <cellStyle name="Currency [0] 2 2 2 2 4 3 3" xfId="5189" xr:uid="{2EBAB341-329D-45E7-9F38-858126E6D27F}"/>
    <cellStyle name="Currency [0] 2 2 2 2 4 3 3 2" xfId="12869" xr:uid="{697EF2EF-7317-4917-91BE-9FBB8FFC07B8}"/>
    <cellStyle name="Currency [0] 2 2 2 2 4 3 3 2 2" xfId="28229" xr:uid="{DCCFE203-3B65-4536-96AF-FF4CF1BC3068}"/>
    <cellStyle name="Currency [0] 2 2 2 2 4 3 3 3" xfId="20549" xr:uid="{D71DD475-62A6-4E3B-A35A-9BED8AFE6AE0}"/>
    <cellStyle name="Currency [0] 2 2 2 2 4 3 4" xfId="9029" xr:uid="{49D12DD1-656F-49FA-96AC-BF46C6C838F7}"/>
    <cellStyle name="Currency [0] 2 2 2 2 4 3 4 2" xfId="24389" xr:uid="{2D9BB7A0-9866-4B3E-9AE9-6355D4411009}"/>
    <cellStyle name="Currency [0] 2 2 2 2 4 3 5" xfId="16709" xr:uid="{ECB8E98F-C268-4356-B3F1-0B455F54A99F}"/>
    <cellStyle name="Currency [0] 2 2 2 2 4 4" xfId="2309" xr:uid="{83D5AAB9-C2FD-4B9A-AB3F-852C69A2EF59}"/>
    <cellStyle name="Currency [0] 2 2 2 2 4 4 2" xfId="6149" xr:uid="{DB988974-9393-4620-9451-C90399664F96}"/>
    <cellStyle name="Currency [0] 2 2 2 2 4 4 2 2" xfId="13829" xr:uid="{C20CA9DD-E3A5-4B0B-9D0F-4F0D15F0D4B9}"/>
    <cellStyle name="Currency [0] 2 2 2 2 4 4 2 2 2" xfId="29189" xr:uid="{50E307D6-4822-4608-BD29-2294E6AF01F6}"/>
    <cellStyle name="Currency [0] 2 2 2 2 4 4 2 3" xfId="21509" xr:uid="{D32E1B88-46E7-45BA-98B8-18AA2A5268DD}"/>
    <cellStyle name="Currency [0] 2 2 2 2 4 4 3" xfId="9989" xr:uid="{6AF102C0-A06B-4E41-92F1-EA5EF7ABE1BE}"/>
    <cellStyle name="Currency [0] 2 2 2 2 4 4 3 2" xfId="25349" xr:uid="{EB7EC8A0-02FA-43DA-9356-FEBECC3448FB}"/>
    <cellStyle name="Currency [0] 2 2 2 2 4 4 4" xfId="17669" xr:uid="{482BBCF8-A18C-4309-9653-404E59C1EB72}"/>
    <cellStyle name="Currency [0] 2 2 2 2 4 5" xfId="4229" xr:uid="{00D3D2B6-B5E3-47AE-B2BB-47332E176AA7}"/>
    <cellStyle name="Currency [0] 2 2 2 2 4 5 2" xfId="11909" xr:uid="{021F6B17-B341-4F4A-8C57-7465A6DFC6C6}"/>
    <cellStyle name="Currency [0] 2 2 2 2 4 5 2 2" xfId="27269" xr:uid="{4E524ED2-40C0-4C6C-A054-AEE2F752ADA0}"/>
    <cellStyle name="Currency [0] 2 2 2 2 4 5 3" xfId="19589" xr:uid="{489C4C22-58E0-470C-BE56-3180CC48C7D1}"/>
    <cellStyle name="Currency [0] 2 2 2 2 4 6" xfId="8069" xr:uid="{CB31FA2F-318D-4A52-9729-471989EF8D1F}"/>
    <cellStyle name="Currency [0] 2 2 2 2 4 6 2" xfId="23429" xr:uid="{5B30BFCC-7160-4F17-A368-4BB03CC2FEA6}"/>
    <cellStyle name="Currency [0] 2 2 2 2 4 7" xfId="15749" xr:uid="{571A78F1-FB69-48C7-8989-B5EAC36B18F4}"/>
    <cellStyle name="Currency [0] 2 2 2 2 5" xfId="629" xr:uid="{3015D8F9-B429-48F5-8E8E-7757B9F14D7D}"/>
    <cellStyle name="Currency [0] 2 2 2 2 5 2" xfId="1589" xr:uid="{C8C8E531-A984-4E6F-8C72-955990FF98F7}"/>
    <cellStyle name="Currency [0] 2 2 2 2 5 2 2" xfId="3509" xr:uid="{E511B4E0-76FF-449E-8D40-3C2F0F127DF2}"/>
    <cellStyle name="Currency [0] 2 2 2 2 5 2 2 2" xfId="7349" xr:uid="{D11B9549-F23D-4250-B69C-D6F3D67AECDB}"/>
    <cellStyle name="Currency [0] 2 2 2 2 5 2 2 2 2" xfId="15029" xr:uid="{7E7F012C-00A5-4CBA-841D-88C67BE70418}"/>
    <cellStyle name="Currency [0] 2 2 2 2 5 2 2 2 2 2" xfId="30389" xr:uid="{87B511E5-AB79-4394-9CF1-61ACD707CC9A}"/>
    <cellStyle name="Currency [0] 2 2 2 2 5 2 2 2 3" xfId="22709" xr:uid="{06320238-E7FF-4ACA-B79B-04EB5BBE8FF4}"/>
    <cellStyle name="Currency [0] 2 2 2 2 5 2 2 3" xfId="11189" xr:uid="{AB2C3B6B-C2B4-40B1-BD8E-496D432AC22C}"/>
    <cellStyle name="Currency [0] 2 2 2 2 5 2 2 3 2" xfId="26549" xr:uid="{81F0C778-42AB-4D2A-91DD-6406B291F560}"/>
    <cellStyle name="Currency [0] 2 2 2 2 5 2 2 4" xfId="18869" xr:uid="{3FD0100E-98A7-4EF7-BC84-F311A994AC3B}"/>
    <cellStyle name="Currency [0] 2 2 2 2 5 2 3" xfId="5429" xr:uid="{882AA646-E3AB-47FF-937C-B3A52E7BE149}"/>
    <cellStyle name="Currency [0] 2 2 2 2 5 2 3 2" xfId="13109" xr:uid="{91872020-4FFF-4B71-B8B6-0515B8447C1C}"/>
    <cellStyle name="Currency [0] 2 2 2 2 5 2 3 2 2" xfId="28469" xr:uid="{7370D54B-6B62-4B0A-B934-0B4D498F587F}"/>
    <cellStyle name="Currency [0] 2 2 2 2 5 2 3 3" xfId="20789" xr:uid="{21710CFD-8EBC-4D0D-81B9-9F20437D9685}"/>
    <cellStyle name="Currency [0] 2 2 2 2 5 2 4" xfId="9269" xr:uid="{49D54514-E13B-4247-B10C-3CBF6D010E3A}"/>
    <cellStyle name="Currency [0] 2 2 2 2 5 2 4 2" xfId="24629" xr:uid="{16FA30C7-A9D8-4225-8186-A8689DF64204}"/>
    <cellStyle name="Currency [0] 2 2 2 2 5 2 5" xfId="16949" xr:uid="{B2B8CC96-694A-48ED-B6F2-12FC3444FD57}"/>
    <cellStyle name="Currency [0] 2 2 2 2 5 3" xfId="2549" xr:uid="{5D09530D-10C7-4A9D-AD66-46862041D545}"/>
    <cellStyle name="Currency [0] 2 2 2 2 5 3 2" xfId="6389" xr:uid="{9B556669-2550-4E0C-9AE0-5D5B655FC898}"/>
    <cellStyle name="Currency [0] 2 2 2 2 5 3 2 2" xfId="14069" xr:uid="{AEF6C864-8125-4426-9540-36E695D6C2C0}"/>
    <cellStyle name="Currency [0] 2 2 2 2 5 3 2 2 2" xfId="29429" xr:uid="{9A407609-AE16-4E3B-A7E2-86F59699E9B7}"/>
    <cellStyle name="Currency [0] 2 2 2 2 5 3 2 3" xfId="21749" xr:uid="{B01BD92B-C68D-467F-BBDC-A3B79B87510A}"/>
    <cellStyle name="Currency [0] 2 2 2 2 5 3 3" xfId="10229" xr:uid="{4BB71888-DA0E-44FC-870A-93F30C2DC96F}"/>
    <cellStyle name="Currency [0] 2 2 2 2 5 3 3 2" xfId="25589" xr:uid="{57494547-DC24-42AB-B5C3-867CDD613E24}"/>
    <cellStyle name="Currency [0] 2 2 2 2 5 3 4" xfId="17909" xr:uid="{B0169174-16B5-48AA-BC25-701CD2ECEB31}"/>
    <cellStyle name="Currency [0] 2 2 2 2 5 4" xfId="4469" xr:uid="{5B2D9252-4D73-4747-84A6-7D4CADD90D3F}"/>
    <cellStyle name="Currency [0] 2 2 2 2 5 4 2" xfId="12149" xr:uid="{0B756CBB-FAE7-4C95-9103-C1E1674E06E6}"/>
    <cellStyle name="Currency [0] 2 2 2 2 5 4 2 2" xfId="27509" xr:uid="{082F23B9-E393-44B4-A810-D7458141E61F}"/>
    <cellStyle name="Currency [0] 2 2 2 2 5 4 3" xfId="19829" xr:uid="{142C3020-6B52-44F3-9496-43943D1B4B3A}"/>
    <cellStyle name="Currency [0] 2 2 2 2 5 5" xfId="8309" xr:uid="{73D8FD65-126F-4FB6-9BF4-66F4086D6016}"/>
    <cellStyle name="Currency [0] 2 2 2 2 5 5 2" xfId="23669" xr:uid="{5FC1C6CC-21E4-4BAC-9124-83F96F67F1DE}"/>
    <cellStyle name="Currency [0] 2 2 2 2 5 6" xfId="15989" xr:uid="{A8ADF773-1378-4DFF-A231-5D0BEFB7C15A}"/>
    <cellStyle name="Currency [0] 2 2 2 2 6" xfId="1109" xr:uid="{FB3930CB-BCCA-4EBE-A554-A0BB74AE4D73}"/>
    <cellStyle name="Currency [0] 2 2 2 2 6 2" xfId="3029" xr:uid="{8C9DCAE3-50D3-4FA5-ABDA-190ED46EDDCD}"/>
    <cellStyle name="Currency [0] 2 2 2 2 6 2 2" xfId="6869" xr:uid="{C806FD70-DFFA-4176-BEFB-BCB58CA5991E}"/>
    <cellStyle name="Currency [0] 2 2 2 2 6 2 2 2" xfId="14549" xr:uid="{CCDF964B-BF00-49F1-B5F5-058527283101}"/>
    <cellStyle name="Currency [0] 2 2 2 2 6 2 2 2 2" xfId="29909" xr:uid="{07D4E43D-2480-4BC3-861C-B8C1A422124C}"/>
    <cellStyle name="Currency [0] 2 2 2 2 6 2 2 3" xfId="22229" xr:uid="{BAAEE4EC-6F9B-4BA2-982E-EFA838000DE6}"/>
    <cellStyle name="Currency [0] 2 2 2 2 6 2 3" xfId="10709" xr:uid="{BD25824B-FDE6-4AA3-91CC-62F0DC8339DD}"/>
    <cellStyle name="Currency [0] 2 2 2 2 6 2 3 2" xfId="26069" xr:uid="{9742FEC5-01C8-4607-9742-EE1E8920FD08}"/>
    <cellStyle name="Currency [0] 2 2 2 2 6 2 4" xfId="18389" xr:uid="{74A3821C-256E-4F9B-82EC-99DB7466DBCD}"/>
    <cellStyle name="Currency [0] 2 2 2 2 6 3" xfId="4949" xr:uid="{EE1BEF89-0FF9-4D4B-80DC-1C4FA72011B8}"/>
    <cellStyle name="Currency [0] 2 2 2 2 6 3 2" xfId="12629" xr:uid="{91664725-ED97-4569-B599-D5B7FEEC0C60}"/>
    <cellStyle name="Currency [0] 2 2 2 2 6 3 2 2" xfId="27989" xr:uid="{9F965319-68F8-43A3-9741-A640B8A4834B}"/>
    <cellStyle name="Currency [0] 2 2 2 2 6 3 3" xfId="20309" xr:uid="{FCC41C58-E22A-40FB-8070-CDA8875D12ED}"/>
    <cellStyle name="Currency [0] 2 2 2 2 6 4" xfId="8789" xr:uid="{70723C7A-F3A9-4B90-8572-3CEBAACB08B0}"/>
    <cellStyle name="Currency [0] 2 2 2 2 6 4 2" xfId="24149" xr:uid="{C1F5D074-DFD6-4362-ACBD-3C79DD38A758}"/>
    <cellStyle name="Currency [0] 2 2 2 2 6 5" xfId="16469" xr:uid="{C47FBBD3-F6CE-439D-83A6-A9958C5D7B6F}"/>
    <cellStyle name="Currency [0] 2 2 2 2 7" xfId="2069" xr:uid="{AFD5C2CE-1961-4DA3-B756-71391038102F}"/>
    <cellStyle name="Currency [0] 2 2 2 2 7 2" xfId="5909" xr:uid="{4C9DBA77-4B6F-415F-853C-CE93B20113A1}"/>
    <cellStyle name="Currency [0] 2 2 2 2 7 2 2" xfId="13589" xr:uid="{2C3D8E81-CF05-4D42-B8AF-1B9683AD83DC}"/>
    <cellStyle name="Currency [0] 2 2 2 2 7 2 2 2" xfId="28949" xr:uid="{D8C57094-5E61-4CD6-8774-51535020AF59}"/>
    <cellStyle name="Currency [0] 2 2 2 2 7 2 3" xfId="21269" xr:uid="{F4EE1616-033D-4E41-819F-192364D45213}"/>
    <cellStyle name="Currency [0] 2 2 2 2 7 3" xfId="9749" xr:uid="{D9260C59-C541-4796-90D2-28108D1A53BB}"/>
    <cellStyle name="Currency [0] 2 2 2 2 7 3 2" xfId="25109" xr:uid="{CFDE459B-E79E-448A-9A51-BEDE0B33559A}"/>
    <cellStyle name="Currency [0] 2 2 2 2 7 4" xfId="17429" xr:uid="{1A98E292-F687-419C-8951-5E38C0A53E5E}"/>
    <cellStyle name="Currency [0] 2 2 2 2 8" xfId="3989" xr:uid="{DA7DB016-BBEA-4E23-9DE2-9FDC8FD01D6A}"/>
    <cellStyle name="Currency [0] 2 2 2 2 8 2" xfId="11669" xr:uid="{1DE483A7-0442-4073-BD64-315B3293C301}"/>
    <cellStyle name="Currency [0] 2 2 2 2 8 2 2" xfId="27029" xr:uid="{F3454B9B-EB4F-41C3-8606-F789E4CAAD5C}"/>
    <cellStyle name="Currency [0] 2 2 2 2 8 3" xfId="19349" xr:uid="{9361A58A-E55E-4BE2-A5CA-3A664F5D62B8}"/>
    <cellStyle name="Currency [0] 2 2 2 2 9" xfId="7829" xr:uid="{94FE605D-EE1B-4FD0-ABA5-E02C5B602BA5}"/>
    <cellStyle name="Currency [0] 2 2 2 2 9 2" xfId="23189" xr:uid="{9E59887F-23EE-4E6F-86B1-2E92D6116D9A}"/>
    <cellStyle name="Currency [0] 2 2 2 3" xfId="179" xr:uid="{128E10FA-E37A-4949-B1F1-80FEEDEFF297}"/>
    <cellStyle name="Currency [0] 2 2 2 3 2" xfId="299" xr:uid="{E652A714-5043-4828-8267-400B85F37E81}"/>
    <cellStyle name="Currency [0] 2 2 2 3 2 2" xfId="539" xr:uid="{A5516C6D-EFD4-4724-91DA-799F372A347F}"/>
    <cellStyle name="Currency [0] 2 2 2 3 2 2 2" xfId="1019" xr:uid="{D7EE1A04-50D0-4512-8959-328B383618CC}"/>
    <cellStyle name="Currency [0] 2 2 2 3 2 2 2 2" xfId="1979" xr:uid="{B2EA94D7-E499-449A-B2EC-6BB563388FD1}"/>
    <cellStyle name="Currency [0] 2 2 2 3 2 2 2 2 2" xfId="3899" xr:uid="{66DFC930-8F96-44A1-9934-299D71A2AE10}"/>
    <cellStyle name="Currency [0] 2 2 2 3 2 2 2 2 2 2" xfId="7739" xr:uid="{E1AA5470-6A7D-47E5-8B73-25EB092A0178}"/>
    <cellStyle name="Currency [0] 2 2 2 3 2 2 2 2 2 2 2" xfId="15419" xr:uid="{3D765FE1-1D6A-4A11-8270-4213FBFFCF9D}"/>
    <cellStyle name="Currency [0] 2 2 2 3 2 2 2 2 2 2 2 2" xfId="30779" xr:uid="{F0AAA89F-3813-4C47-A45E-B3E2F175F66C}"/>
    <cellStyle name="Currency [0] 2 2 2 3 2 2 2 2 2 2 3" xfId="23099" xr:uid="{0AF03027-34CD-43BA-B7F0-DB6A7188EC54}"/>
    <cellStyle name="Currency [0] 2 2 2 3 2 2 2 2 2 3" xfId="11579" xr:uid="{0920E5A2-1E16-43D6-AD42-4DEE8C7CB35E}"/>
    <cellStyle name="Currency [0] 2 2 2 3 2 2 2 2 2 3 2" xfId="26939" xr:uid="{A39BEA8E-E4B8-4CAA-851F-C0C125211054}"/>
    <cellStyle name="Currency [0] 2 2 2 3 2 2 2 2 2 4" xfId="19259" xr:uid="{F7FE0382-CBF1-46A8-8C10-18D6319F9DCF}"/>
    <cellStyle name="Currency [0] 2 2 2 3 2 2 2 2 3" xfId="5819" xr:uid="{6E892B9C-AA3D-4E95-9AB8-DE67AEAD920C}"/>
    <cellStyle name="Currency [0] 2 2 2 3 2 2 2 2 3 2" xfId="13499" xr:uid="{A6778B0C-9D65-474C-A59B-348C7842A626}"/>
    <cellStyle name="Currency [0] 2 2 2 3 2 2 2 2 3 2 2" xfId="28859" xr:uid="{533B17F7-0ABC-4598-90B8-DCDEAC13CEE1}"/>
    <cellStyle name="Currency [0] 2 2 2 3 2 2 2 2 3 3" xfId="21179" xr:uid="{B3CD7411-D72F-4660-8890-25DF91167FA0}"/>
    <cellStyle name="Currency [0] 2 2 2 3 2 2 2 2 4" xfId="9659" xr:uid="{DE27C98C-072B-4344-94E6-0FF8A4536A16}"/>
    <cellStyle name="Currency [0] 2 2 2 3 2 2 2 2 4 2" xfId="25019" xr:uid="{401EB71D-8CCF-4156-A68E-5997CA114957}"/>
    <cellStyle name="Currency [0] 2 2 2 3 2 2 2 2 5" xfId="17339" xr:uid="{F94FA44B-62DF-4ED8-981A-CEDC0FC3C3A3}"/>
    <cellStyle name="Currency [0] 2 2 2 3 2 2 2 3" xfId="2939" xr:uid="{40222F43-B0D1-4A2D-95D7-4F829C3954EF}"/>
    <cellStyle name="Currency [0] 2 2 2 3 2 2 2 3 2" xfId="6779" xr:uid="{04C4E051-8532-4B89-B2E1-7D400C422E40}"/>
    <cellStyle name="Currency [0] 2 2 2 3 2 2 2 3 2 2" xfId="14459" xr:uid="{B0D3F2D1-E402-461B-A27B-EB618EEA6779}"/>
    <cellStyle name="Currency [0] 2 2 2 3 2 2 2 3 2 2 2" xfId="29819" xr:uid="{0F6069F2-52FB-426B-ABD4-D0C1358C7697}"/>
    <cellStyle name="Currency [0] 2 2 2 3 2 2 2 3 2 3" xfId="22139" xr:uid="{40660438-9FE8-4478-9BA4-F932B1741009}"/>
    <cellStyle name="Currency [0] 2 2 2 3 2 2 2 3 3" xfId="10619" xr:uid="{C7E57173-AC32-4700-8DB8-FEF271A184CC}"/>
    <cellStyle name="Currency [0] 2 2 2 3 2 2 2 3 3 2" xfId="25979" xr:uid="{E0E5AA27-EFAB-472C-B89A-3D6B2559BAEF}"/>
    <cellStyle name="Currency [0] 2 2 2 3 2 2 2 3 4" xfId="18299" xr:uid="{A113D2C9-7962-4FB4-B414-1CDD05999DEF}"/>
    <cellStyle name="Currency [0] 2 2 2 3 2 2 2 4" xfId="4859" xr:uid="{58C28771-4D76-4B69-B8F9-2C870919EEF6}"/>
    <cellStyle name="Currency [0] 2 2 2 3 2 2 2 4 2" xfId="12539" xr:uid="{E50BE680-0780-4FD4-B65F-20C58D39DE05}"/>
    <cellStyle name="Currency [0] 2 2 2 3 2 2 2 4 2 2" xfId="27899" xr:uid="{1B917E4A-AB2E-4CF9-8B99-3678EA7195CE}"/>
    <cellStyle name="Currency [0] 2 2 2 3 2 2 2 4 3" xfId="20219" xr:uid="{FB750C70-22A0-4054-942B-113B17A9E90A}"/>
    <cellStyle name="Currency [0] 2 2 2 3 2 2 2 5" xfId="8699" xr:uid="{C5A9ABCE-415F-44C8-8CF5-C859E3ED7E0B}"/>
    <cellStyle name="Currency [0] 2 2 2 3 2 2 2 5 2" xfId="24059" xr:uid="{90257D10-16AB-4F10-B9FF-7C50D35F5BC0}"/>
    <cellStyle name="Currency [0] 2 2 2 3 2 2 2 6" xfId="16379" xr:uid="{2024D0A9-26F7-4E3F-9FEB-FE4AAB81DF5A}"/>
    <cellStyle name="Currency [0] 2 2 2 3 2 2 3" xfId="1499" xr:uid="{99873D98-94F3-4E00-8481-2B5938D24153}"/>
    <cellStyle name="Currency [0] 2 2 2 3 2 2 3 2" xfId="3419" xr:uid="{BA0B49F5-649F-4BA3-A36A-046863265E4E}"/>
    <cellStyle name="Currency [0] 2 2 2 3 2 2 3 2 2" xfId="7259" xr:uid="{F98291D6-B397-411E-A4BA-A06F0DA80FDA}"/>
    <cellStyle name="Currency [0] 2 2 2 3 2 2 3 2 2 2" xfId="14939" xr:uid="{C382E186-6053-41FB-8ACC-1F2FCF4AADE2}"/>
    <cellStyle name="Currency [0] 2 2 2 3 2 2 3 2 2 2 2" xfId="30299" xr:uid="{FE94EAB2-F507-49CD-89C6-4076549B3EC1}"/>
    <cellStyle name="Currency [0] 2 2 2 3 2 2 3 2 2 3" xfId="22619" xr:uid="{A4AB7BD3-06A5-45CB-B426-C251259648C2}"/>
    <cellStyle name="Currency [0] 2 2 2 3 2 2 3 2 3" xfId="11099" xr:uid="{4639C673-9F16-4163-9A03-D1E96B2E4EAD}"/>
    <cellStyle name="Currency [0] 2 2 2 3 2 2 3 2 3 2" xfId="26459" xr:uid="{7060F38F-0989-4E29-881A-CE69C83C2CD0}"/>
    <cellStyle name="Currency [0] 2 2 2 3 2 2 3 2 4" xfId="18779" xr:uid="{23C3A1DA-5512-43CD-A6C9-ECF593075430}"/>
    <cellStyle name="Currency [0] 2 2 2 3 2 2 3 3" xfId="5339" xr:uid="{EDA46896-0666-458B-9703-184865BE12F2}"/>
    <cellStyle name="Currency [0] 2 2 2 3 2 2 3 3 2" xfId="13019" xr:uid="{AD476446-3B1A-4B66-B247-79CBFB42CC13}"/>
    <cellStyle name="Currency [0] 2 2 2 3 2 2 3 3 2 2" xfId="28379" xr:uid="{8AD75B9C-E92D-451B-8893-D60B86B64A46}"/>
    <cellStyle name="Currency [0] 2 2 2 3 2 2 3 3 3" xfId="20699" xr:uid="{20279F05-6C10-4755-A45E-AF8EEB336A33}"/>
    <cellStyle name="Currency [0] 2 2 2 3 2 2 3 4" xfId="9179" xr:uid="{1DE21146-2D07-41D2-ACC6-4384D21D0EDE}"/>
    <cellStyle name="Currency [0] 2 2 2 3 2 2 3 4 2" xfId="24539" xr:uid="{EBEC20AB-E7FD-4803-9226-ECFD840988F9}"/>
    <cellStyle name="Currency [0] 2 2 2 3 2 2 3 5" xfId="16859" xr:uid="{1917BE97-4790-46FF-808D-88AF75DC023C}"/>
    <cellStyle name="Currency [0] 2 2 2 3 2 2 4" xfId="2459" xr:uid="{98AA5E7E-271A-4827-A87C-21C3FD0C01D8}"/>
    <cellStyle name="Currency [0] 2 2 2 3 2 2 4 2" xfId="6299" xr:uid="{4BB7738B-BF87-4C8D-B637-280B4F203F22}"/>
    <cellStyle name="Currency [0] 2 2 2 3 2 2 4 2 2" xfId="13979" xr:uid="{00373BF2-D79B-4FA7-9D6C-66A65638CDFE}"/>
    <cellStyle name="Currency [0] 2 2 2 3 2 2 4 2 2 2" xfId="29339" xr:uid="{C3F570E0-3F44-4FB1-9812-524816F51924}"/>
    <cellStyle name="Currency [0] 2 2 2 3 2 2 4 2 3" xfId="21659" xr:uid="{973E8CB0-3583-4C6A-9017-E3818E7F836A}"/>
    <cellStyle name="Currency [0] 2 2 2 3 2 2 4 3" xfId="10139" xr:uid="{12BA5B21-8163-4A3D-9396-D75A158A7FAB}"/>
    <cellStyle name="Currency [0] 2 2 2 3 2 2 4 3 2" xfId="25499" xr:uid="{3B71EB78-B816-4E85-84D7-476950A5F297}"/>
    <cellStyle name="Currency [0] 2 2 2 3 2 2 4 4" xfId="17819" xr:uid="{C557CDEA-9F1E-4C72-9354-4CE9D6A870D4}"/>
    <cellStyle name="Currency [0] 2 2 2 3 2 2 5" xfId="4379" xr:uid="{FACE0594-B56F-4D59-B15F-47B02B3E0EF4}"/>
    <cellStyle name="Currency [0] 2 2 2 3 2 2 5 2" xfId="12059" xr:uid="{AE08FE4E-DA00-4799-9585-EC42F7BFDC27}"/>
    <cellStyle name="Currency [0] 2 2 2 3 2 2 5 2 2" xfId="27419" xr:uid="{4010F793-0BBC-4FE4-ABC3-6950FEE9F7F8}"/>
    <cellStyle name="Currency [0] 2 2 2 3 2 2 5 3" xfId="19739" xr:uid="{8A324E89-5329-45E7-BF09-4CC22854BE52}"/>
    <cellStyle name="Currency [0] 2 2 2 3 2 2 6" xfId="8219" xr:uid="{2489FB6F-E5F4-4A0A-8C08-58EBB0942416}"/>
    <cellStyle name="Currency [0] 2 2 2 3 2 2 6 2" xfId="23579" xr:uid="{895A5A7A-0D5F-4A39-9D19-91AF5B5BCAF5}"/>
    <cellStyle name="Currency [0] 2 2 2 3 2 2 7" xfId="15899" xr:uid="{CEDAC5C9-197E-4008-90AA-9C10C8CCFB23}"/>
    <cellStyle name="Currency [0] 2 2 2 3 2 3" xfId="779" xr:uid="{560121B9-58B4-4851-877A-FF7B2608362F}"/>
    <cellStyle name="Currency [0] 2 2 2 3 2 3 2" xfId="1739" xr:uid="{36731724-2503-4376-B8B5-AF6E4B906140}"/>
    <cellStyle name="Currency [0] 2 2 2 3 2 3 2 2" xfId="3659" xr:uid="{A7D97020-3992-49B1-B428-05787D9127B0}"/>
    <cellStyle name="Currency [0] 2 2 2 3 2 3 2 2 2" xfId="7499" xr:uid="{F51BEDD9-6A62-41BF-A51F-4086B61C178A}"/>
    <cellStyle name="Currency [0] 2 2 2 3 2 3 2 2 2 2" xfId="15179" xr:uid="{BC471BCB-BB11-45EA-AA7E-792197FDEDE3}"/>
    <cellStyle name="Currency [0] 2 2 2 3 2 3 2 2 2 2 2" xfId="30539" xr:uid="{7F986941-79AB-461B-A81F-904D5FB81185}"/>
    <cellStyle name="Currency [0] 2 2 2 3 2 3 2 2 2 3" xfId="22859" xr:uid="{A2F876FA-D859-40EF-B9FB-16B488D872CF}"/>
    <cellStyle name="Currency [0] 2 2 2 3 2 3 2 2 3" xfId="11339" xr:uid="{C587F117-145F-4739-A020-E03CC1AAB685}"/>
    <cellStyle name="Currency [0] 2 2 2 3 2 3 2 2 3 2" xfId="26699" xr:uid="{70C0564D-0F05-4B65-873E-FD187640C919}"/>
    <cellStyle name="Currency [0] 2 2 2 3 2 3 2 2 4" xfId="19019" xr:uid="{F4B23EBA-AFF2-4CAF-B114-61FB92D012CF}"/>
    <cellStyle name="Currency [0] 2 2 2 3 2 3 2 3" xfId="5579" xr:uid="{A4A3A746-296C-4F6E-B0DC-73FA58E6C128}"/>
    <cellStyle name="Currency [0] 2 2 2 3 2 3 2 3 2" xfId="13259" xr:uid="{F795301D-A042-4FC8-AB8D-C7C87997999C}"/>
    <cellStyle name="Currency [0] 2 2 2 3 2 3 2 3 2 2" xfId="28619" xr:uid="{158A1C01-3378-4D3F-811D-366C55396BD9}"/>
    <cellStyle name="Currency [0] 2 2 2 3 2 3 2 3 3" xfId="20939" xr:uid="{2A284580-6600-4093-BBBE-0B05D982BE9F}"/>
    <cellStyle name="Currency [0] 2 2 2 3 2 3 2 4" xfId="9419" xr:uid="{2BBCC4CE-5C54-431B-9958-A5009F60E51E}"/>
    <cellStyle name="Currency [0] 2 2 2 3 2 3 2 4 2" xfId="24779" xr:uid="{3FD2AF60-6699-4BBE-82A0-E4E7AA1BA0E6}"/>
    <cellStyle name="Currency [0] 2 2 2 3 2 3 2 5" xfId="17099" xr:uid="{2F899899-9228-4EDC-9E3A-472C0C48CE4E}"/>
    <cellStyle name="Currency [0] 2 2 2 3 2 3 3" xfId="2699" xr:uid="{08933B10-FDAB-450C-AB15-DFE40401CF9A}"/>
    <cellStyle name="Currency [0] 2 2 2 3 2 3 3 2" xfId="6539" xr:uid="{06BEC091-D78D-446C-90F7-E4D6B7EE11F7}"/>
    <cellStyle name="Currency [0] 2 2 2 3 2 3 3 2 2" xfId="14219" xr:uid="{D78B478C-9252-40FD-BD22-6FD51B1ED669}"/>
    <cellStyle name="Currency [0] 2 2 2 3 2 3 3 2 2 2" xfId="29579" xr:uid="{F1EB46A3-5EE2-42F1-90C5-1D84612F3560}"/>
    <cellStyle name="Currency [0] 2 2 2 3 2 3 3 2 3" xfId="21899" xr:uid="{88630CE9-E48D-4948-82A3-D241EF93C33A}"/>
    <cellStyle name="Currency [0] 2 2 2 3 2 3 3 3" xfId="10379" xr:uid="{1CF03BDD-1941-4184-992E-1794D6667BCF}"/>
    <cellStyle name="Currency [0] 2 2 2 3 2 3 3 3 2" xfId="25739" xr:uid="{0B13C9F3-DD1C-4C2E-BE41-67129A1DE361}"/>
    <cellStyle name="Currency [0] 2 2 2 3 2 3 3 4" xfId="18059" xr:uid="{31AE00F4-EDE6-4B21-92E3-BB10B194958D}"/>
    <cellStyle name="Currency [0] 2 2 2 3 2 3 4" xfId="4619" xr:uid="{78758D7E-C7B0-47FB-8150-2CAA7A71BBB1}"/>
    <cellStyle name="Currency [0] 2 2 2 3 2 3 4 2" xfId="12299" xr:uid="{39B5F29F-956F-462C-979C-4C08564F1DB0}"/>
    <cellStyle name="Currency [0] 2 2 2 3 2 3 4 2 2" xfId="27659" xr:uid="{95540F9F-CA95-40E3-A3B1-62A3167AF4D8}"/>
    <cellStyle name="Currency [0] 2 2 2 3 2 3 4 3" xfId="19979" xr:uid="{C97364AB-E920-4538-B0BC-3DE01EC2CBB2}"/>
    <cellStyle name="Currency [0] 2 2 2 3 2 3 5" xfId="8459" xr:uid="{50361940-DBFB-463C-8855-FBD5F5B82540}"/>
    <cellStyle name="Currency [0] 2 2 2 3 2 3 5 2" xfId="23819" xr:uid="{279DFD76-F886-4F40-A6CA-94CCA6D254BC}"/>
    <cellStyle name="Currency [0] 2 2 2 3 2 3 6" xfId="16139" xr:uid="{DD2C78FE-8696-44A7-99DD-8C79F0DFB981}"/>
    <cellStyle name="Currency [0] 2 2 2 3 2 4" xfId="1259" xr:uid="{88531833-757B-45B6-BD17-BC91A90DD473}"/>
    <cellStyle name="Currency [0] 2 2 2 3 2 4 2" xfId="3179" xr:uid="{64A00519-27C9-4E2F-BB29-6C35483394C1}"/>
    <cellStyle name="Currency [0] 2 2 2 3 2 4 2 2" xfId="7019" xr:uid="{D7CA9B69-B4F7-40DF-88DC-A8FB55D1511F}"/>
    <cellStyle name="Currency [0] 2 2 2 3 2 4 2 2 2" xfId="14699" xr:uid="{1AEDCA87-C6A1-4CD2-8ECC-6F052C9E05E5}"/>
    <cellStyle name="Currency [0] 2 2 2 3 2 4 2 2 2 2" xfId="30059" xr:uid="{6B28CF86-C408-4DE2-98CC-55655BC7AE70}"/>
    <cellStyle name="Currency [0] 2 2 2 3 2 4 2 2 3" xfId="22379" xr:uid="{89F655BC-488A-4CFA-8FE0-6770AE1417CA}"/>
    <cellStyle name="Currency [0] 2 2 2 3 2 4 2 3" xfId="10859" xr:uid="{4CF458EE-0CF3-4D39-ACF5-100C40989C6F}"/>
    <cellStyle name="Currency [0] 2 2 2 3 2 4 2 3 2" xfId="26219" xr:uid="{67BC66B4-4E46-488F-ADEF-416EFEDB384A}"/>
    <cellStyle name="Currency [0] 2 2 2 3 2 4 2 4" xfId="18539" xr:uid="{459014C9-0C4B-4C75-AAF9-8681E6E4C858}"/>
    <cellStyle name="Currency [0] 2 2 2 3 2 4 3" xfId="5099" xr:uid="{684E36DD-D054-4EC7-98B3-42AAC69165B3}"/>
    <cellStyle name="Currency [0] 2 2 2 3 2 4 3 2" xfId="12779" xr:uid="{C22BA881-EE98-4632-A5FF-C2BE25ED5346}"/>
    <cellStyle name="Currency [0] 2 2 2 3 2 4 3 2 2" xfId="28139" xr:uid="{E578ABD9-FBAE-4A52-8DB7-733E8F0203AA}"/>
    <cellStyle name="Currency [0] 2 2 2 3 2 4 3 3" xfId="20459" xr:uid="{F712BB66-3DDB-4A61-8386-4C11C94A2853}"/>
    <cellStyle name="Currency [0] 2 2 2 3 2 4 4" xfId="8939" xr:uid="{A2F39B5F-6832-459E-9DC5-2D7B460C5CC2}"/>
    <cellStyle name="Currency [0] 2 2 2 3 2 4 4 2" xfId="24299" xr:uid="{FAE92F17-ECF6-4733-A767-3C18B385CA00}"/>
    <cellStyle name="Currency [0] 2 2 2 3 2 4 5" xfId="16619" xr:uid="{05D21D1B-9969-4460-B04F-2328125713B7}"/>
    <cellStyle name="Currency [0] 2 2 2 3 2 5" xfId="2219" xr:uid="{D59694A7-F0DD-4E62-95A3-9F31CBC375A2}"/>
    <cellStyle name="Currency [0] 2 2 2 3 2 5 2" xfId="6059" xr:uid="{8875A577-AA58-4725-8EC3-B000420F1941}"/>
    <cellStyle name="Currency [0] 2 2 2 3 2 5 2 2" xfId="13739" xr:uid="{05986BEC-9661-44BB-BC28-3285382BF9E6}"/>
    <cellStyle name="Currency [0] 2 2 2 3 2 5 2 2 2" xfId="29099" xr:uid="{7BA38806-AACE-4CDD-9D8C-74330F2A4CF5}"/>
    <cellStyle name="Currency [0] 2 2 2 3 2 5 2 3" xfId="21419" xr:uid="{C7A2A680-CC9E-4327-A8B1-9D8306BEDAA3}"/>
    <cellStyle name="Currency [0] 2 2 2 3 2 5 3" xfId="9899" xr:uid="{95DD00C0-09C1-4EBD-8A12-0C58DC36A00C}"/>
    <cellStyle name="Currency [0] 2 2 2 3 2 5 3 2" xfId="25259" xr:uid="{531AF301-1CF8-44FF-AF23-7ED17727EEA5}"/>
    <cellStyle name="Currency [0] 2 2 2 3 2 5 4" xfId="17579" xr:uid="{DCE0413C-91FF-40C7-ADCA-13144DC95AA5}"/>
    <cellStyle name="Currency [0] 2 2 2 3 2 6" xfId="4139" xr:uid="{18357CB4-3E1A-4FB4-B92A-1AED9E8F5AB3}"/>
    <cellStyle name="Currency [0] 2 2 2 3 2 6 2" xfId="11819" xr:uid="{FD67718A-69DA-4F61-85E6-A0DC6AA8BEDD}"/>
    <cellStyle name="Currency [0] 2 2 2 3 2 6 2 2" xfId="27179" xr:uid="{323B3F9D-4E26-4C9D-888C-5A103B03C6EA}"/>
    <cellStyle name="Currency [0] 2 2 2 3 2 6 3" xfId="19499" xr:uid="{607B2835-60A6-49F4-9168-D3C1B0A8751E}"/>
    <cellStyle name="Currency [0] 2 2 2 3 2 7" xfId="7979" xr:uid="{7D1611C4-9AB0-4AC9-8045-80EAA5AE1C23}"/>
    <cellStyle name="Currency [0] 2 2 2 3 2 7 2" xfId="23339" xr:uid="{E63217F4-C652-4D69-ACF7-24794B26682C}"/>
    <cellStyle name="Currency [0] 2 2 2 3 2 8" xfId="15659" xr:uid="{FDAD510D-9C3A-42DA-9473-62D81ABCEBD4}"/>
    <cellStyle name="Currency [0] 2 2 2 3 3" xfId="419" xr:uid="{84C13757-E53A-44CD-974D-E27A65F54464}"/>
    <cellStyle name="Currency [0] 2 2 2 3 3 2" xfId="899" xr:uid="{3FAE0779-F168-4C20-960B-46E5C8EB5BFB}"/>
    <cellStyle name="Currency [0] 2 2 2 3 3 2 2" xfId="1859" xr:uid="{A138009F-80C0-4652-994E-FC50F2062A28}"/>
    <cellStyle name="Currency [0] 2 2 2 3 3 2 2 2" xfId="3779" xr:uid="{10436875-764C-44AA-BB9C-6BFF66233157}"/>
    <cellStyle name="Currency [0] 2 2 2 3 3 2 2 2 2" xfId="7619" xr:uid="{60AF5A04-2BF2-44F4-AA99-77FB06BB7093}"/>
    <cellStyle name="Currency [0] 2 2 2 3 3 2 2 2 2 2" xfId="15299" xr:uid="{D1F68835-698B-4D8D-8E3F-F6977424B398}"/>
    <cellStyle name="Currency [0] 2 2 2 3 3 2 2 2 2 2 2" xfId="30659" xr:uid="{51EE2E09-841A-4ACA-9DF1-B0BEA11F3877}"/>
    <cellStyle name="Currency [0] 2 2 2 3 3 2 2 2 2 3" xfId="22979" xr:uid="{1CC78455-CD28-4A6E-A87C-D5EFCDB7D8C0}"/>
    <cellStyle name="Currency [0] 2 2 2 3 3 2 2 2 3" xfId="11459" xr:uid="{A1A2CC9D-5552-4321-855A-6F87B1FE0B69}"/>
    <cellStyle name="Currency [0] 2 2 2 3 3 2 2 2 3 2" xfId="26819" xr:uid="{CCE0D1D4-64FA-420A-91C8-FDBA38389068}"/>
    <cellStyle name="Currency [0] 2 2 2 3 3 2 2 2 4" xfId="19139" xr:uid="{F027D24E-3110-4E1C-BAEF-0C598E6D05FF}"/>
    <cellStyle name="Currency [0] 2 2 2 3 3 2 2 3" xfId="5699" xr:uid="{0E1BA8B4-96CC-40A7-8A69-E410033580B4}"/>
    <cellStyle name="Currency [0] 2 2 2 3 3 2 2 3 2" xfId="13379" xr:uid="{FDEE84C4-DB07-4FF5-BF2B-7DDA08E3EE35}"/>
    <cellStyle name="Currency [0] 2 2 2 3 3 2 2 3 2 2" xfId="28739" xr:uid="{8FB45136-D04A-48EE-95A4-B93287E44DE8}"/>
    <cellStyle name="Currency [0] 2 2 2 3 3 2 2 3 3" xfId="21059" xr:uid="{A7675E18-8CB0-4946-B9ED-EA3FB4B7964F}"/>
    <cellStyle name="Currency [0] 2 2 2 3 3 2 2 4" xfId="9539" xr:uid="{6544065C-E13C-47A3-B526-068E66110862}"/>
    <cellStyle name="Currency [0] 2 2 2 3 3 2 2 4 2" xfId="24899" xr:uid="{61D33A36-E964-4B48-9369-30619962D8C6}"/>
    <cellStyle name="Currency [0] 2 2 2 3 3 2 2 5" xfId="17219" xr:uid="{501D052A-7467-4CC7-9BE9-789034091F83}"/>
    <cellStyle name="Currency [0] 2 2 2 3 3 2 3" xfId="2819" xr:uid="{511C2B5A-E49B-4DE5-B1C7-6B983AE5C041}"/>
    <cellStyle name="Currency [0] 2 2 2 3 3 2 3 2" xfId="6659" xr:uid="{7D010080-6965-4CCD-87EE-63393F178A75}"/>
    <cellStyle name="Currency [0] 2 2 2 3 3 2 3 2 2" xfId="14339" xr:uid="{B791E033-E384-42E0-949E-2F110352EC69}"/>
    <cellStyle name="Currency [0] 2 2 2 3 3 2 3 2 2 2" xfId="29699" xr:uid="{A2647F0D-7328-4103-A44B-CFC39BD85F06}"/>
    <cellStyle name="Currency [0] 2 2 2 3 3 2 3 2 3" xfId="22019" xr:uid="{9ED90B69-2D05-4FDB-AB79-29B622121F27}"/>
    <cellStyle name="Currency [0] 2 2 2 3 3 2 3 3" xfId="10499" xr:uid="{2C092C16-D92B-4936-8BBF-EF3CDFECEC9A}"/>
    <cellStyle name="Currency [0] 2 2 2 3 3 2 3 3 2" xfId="25859" xr:uid="{C058EE1E-BA01-42D0-9EA1-4D3B7A01E22B}"/>
    <cellStyle name="Currency [0] 2 2 2 3 3 2 3 4" xfId="18179" xr:uid="{BA99B6EC-79B0-4DF8-95EA-CAB8F85B37DA}"/>
    <cellStyle name="Currency [0] 2 2 2 3 3 2 4" xfId="4739" xr:uid="{C0657540-52B4-4C90-90D8-45884ACD2916}"/>
    <cellStyle name="Currency [0] 2 2 2 3 3 2 4 2" xfId="12419" xr:uid="{51D6B3BC-3D51-4788-8351-B5E5C37179B4}"/>
    <cellStyle name="Currency [0] 2 2 2 3 3 2 4 2 2" xfId="27779" xr:uid="{94C11FF0-457E-41A7-A860-903C05734CA2}"/>
    <cellStyle name="Currency [0] 2 2 2 3 3 2 4 3" xfId="20099" xr:uid="{4C9BC11A-B13A-4D8D-95D5-09F5E6A3F722}"/>
    <cellStyle name="Currency [0] 2 2 2 3 3 2 5" xfId="8579" xr:uid="{9B1E0DB1-F0F3-445F-93DE-7DD8B2481A1A}"/>
    <cellStyle name="Currency [0] 2 2 2 3 3 2 5 2" xfId="23939" xr:uid="{85CA42AB-80EE-46E5-A360-F672C0517FB5}"/>
    <cellStyle name="Currency [0] 2 2 2 3 3 2 6" xfId="16259" xr:uid="{CD28178F-1AF7-4F5C-B2F5-57B0E28B7CF5}"/>
    <cellStyle name="Currency [0] 2 2 2 3 3 3" xfId="1379" xr:uid="{1C5DFBFD-E893-4E3A-BC2E-1F8DF897865B}"/>
    <cellStyle name="Currency [0] 2 2 2 3 3 3 2" xfId="3299" xr:uid="{65A7B193-DCCF-4AD0-8C31-AB3C5CF0D62E}"/>
    <cellStyle name="Currency [0] 2 2 2 3 3 3 2 2" xfId="7139" xr:uid="{087CE517-1A7B-4052-9B28-E72974386F50}"/>
    <cellStyle name="Currency [0] 2 2 2 3 3 3 2 2 2" xfId="14819" xr:uid="{FD85B7FD-D5AB-4510-865E-967A8B120C82}"/>
    <cellStyle name="Currency [0] 2 2 2 3 3 3 2 2 2 2" xfId="30179" xr:uid="{BD58B42F-BFF8-457E-A181-3A85782EEF39}"/>
    <cellStyle name="Currency [0] 2 2 2 3 3 3 2 2 3" xfId="22499" xr:uid="{C7411B47-8E31-4A9C-BAC3-04532BD70D4B}"/>
    <cellStyle name="Currency [0] 2 2 2 3 3 3 2 3" xfId="10979" xr:uid="{8903FB40-64F2-4620-81B0-6297B7A0948F}"/>
    <cellStyle name="Currency [0] 2 2 2 3 3 3 2 3 2" xfId="26339" xr:uid="{AAC8CF5C-354A-48B3-8FD2-A70494D41EC7}"/>
    <cellStyle name="Currency [0] 2 2 2 3 3 3 2 4" xfId="18659" xr:uid="{3F39BEB5-B8CD-412D-9D3E-79A164FA58F6}"/>
    <cellStyle name="Currency [0] 2 2 2 3 3 3 3" xfId="5219" xr:uid="{A84F000F-DDD1-446C-89D3-8DF24F686DC1}"/>
    <cellStyle name="Currency [0] 2 2 2 3 3 3 3 2" xfId="12899" xr:uid="{CA7F6589-4E5B-4E35-82B2-347B307CB2CA}"/>
    <cellStyle name="Currency [0] 2 2 2 3 3 3 3 2 2" xfId="28259" xr:uid="{2F882F80-93BD-4E95-80BD-5E148BE7DDC7}"/>
    <cellStyle name="Currency [0] 2 2 2 3 3 3 3 3" xfId="20579" xr:uid="{C5415CA9-3F52-486E-B07A-003583BDB20C}"/>
    <cellStyle name="Currency [0] 2 2 2 3 3 3 4" xfId="9059" xr:uid="{6CD0CC53-8887-4527-B564-AC84E86CFDD3}"/>
    <cellStyle name="Currency [0] 2 2 2 3 3 3 4 2" xfId="24419" xr:uid="{D527D398-9279-444F-857D-B79A034C7D06}"/>
    <cellStyle name="Currency [0] 2 2 2 3 3 3 5" xfId="16739" xr:uid="{6D65CAA1-672F-4B39-AEA5-6DDEBD3E9290}"/>
    <cellStyle name="Currency [0] 2 2 2 3 3 4" xfId="2339" xr:uid="{0826C1C4-8FE0-40D2-917F-673526B25BA8}"/>
    <cellStyle name="Currency [0] 2 2 2 3 3 4 2" xfId="6179" xr:uid="{1CA361E6-D96E-42BB-B4B2-5EE99261CFB4}"/>
    <cellStyle name="Currency [0] 2 2 2 3 3 4 2 2" xfId="13859" xr:uid="{594AA8B4-420E-474F-9A18-E508CA4E2E7A}"/>
    <cellStyle name="Currency [0] 2 2 2 3 3 4 2 2 2" xfId="29219" xr:uid="{AC7FD621-297A-4934-9122-1306C185C915}"/>
    <cellStyle name="Currency [0] 2 2 2 3 3 4 2 3" xfId="21539" xr:uid="{45F2AF40-5165-41AC-9846-958187C818AE}"/>
    <cellStyle name="Currency [0] 2 2 2 3 3 4 3" xfId="10019" xr:uid="{4C76F46C-33BC-4B35-A828-8FEC9E7CAFB7}"/>
    <cellStyle name="Currency [0] 2 2 2 3 3 4 3 2" xfId="25379" xr:uid="{A4E5AEA9-D186-4AFA-B84D-B9CFDA075C1D}"/>
    <cellStyle name="Currency [0] 2 2 2 3 3 4 4" xfId="17699" xr:uid="{2AFE2AB5-1E98-4B90-B299-A802028656BF}"/>
    <cellStyle name="Currency [0] 2 2 2 3 3 5" xfId="4259" xr:uid="{1AE6787E-A10B-4757-B519-777A8A95E9B0}"/>
    <cellStyle name="Currency [0] 2 2 2 3 3 5 2" xfId="11939" xr:uid="{C5C544F1-1493-4CE0-9E1D-083DED2573F5}"/>
    <cellStyle name="Currency [0] 2 2 2 3 3 5 2 2" xfId="27299" xr:uid="{A17ED364-77F1-4B0F-ADC8-054A7CC669F0}"/>
    <cellStyle name="Currency [0] 2 2 2 3 3 5 3" xfId="19619" xr:uid="{3BC2C69D-C7B4-458E-B5FE-ACB1ED03004F}"/>
    <cellStyle name="Currency [0] 2 2 2 3 3 6" xfId="8099" xr:uid="{5573EC78-C83E-415D-8E92-8AC05E44C241}"/>
    <cellStyle name="Currency [0] 2 2 2 3 3 6 2" xfId="23459" xr:uid="{6C1064DF-630B-4E5A-9323-D44E5710CBBE}"/>
    <cellStyle name="Currency [0] 2 2 2 3 3 7" xfId="15779" xr:uid="{691069EC-8B45-4EEE-AFB2-C31EC6401678}"/>
    <cellStyle name="Currency [0] 2 2 2 3 4" xfId="659" xr:uid="{97EFFD8E-4834-4FF9-B2F5-CA7CD4346251}"/>
    <cellStyle name="Currency [0] 2 2 2 3 4 2" xfId="1619" xr:uid="{0E8BDD1C-DD9B-4E96-A44A-F09B3470935A}"/>
    <cellStyle name="Currency [0] 2 2 2 3 4 2 2" xfId="3539" xr:uid="{2908E01B-8DBF-4177-A970-1D32BD28525D}"/>
    <cellStyle name="Currency [0] 2 2 2 3 4 2 2 2" xfId="7379" xr:uid="{8AB175FD-1855-4E17-B5D4-3E9968A34AEE}"/>
    <cellStyle name="Currency [0] 2 2 2 3 4 2 2 2 2" xfId="15059" xr:uid="{4DB82D78-03AE-4BCE-B237-C4A09C78A777}"/>
    <cellStyle name="Currency [0] 2 2 2 3 4 2 2 2 2 2" xfId="30419" xr:uid="{5A425686-BFC0-41F6-86F0-4F3EE8EA6372}"/>
    <cellStyle name="Currency [0] 2 2 2 3 4 2 2 2 3" xfId="22739" xr:uid="{1990890E-35A5-4837-95CB-44A6F58270DB}"/>
    <cellStyle name="Currency [0] 2 2 2 3 4 2 2 3" xfId="11219" xr:uid="{C46E723F-589C-4643-A8D4-D06E9EEEFA07}"/>
    <cellStyle name="Currency [0] 2 2 2 3 4 2 2 3 2" xfId="26579" xr:uid="{BCA008CD-3CE4-4FB6-A9A9-8D0722DCA7F8}"/>
    <cellStyle name="Currency [0] 2 2 2 3 4 2 2 4" xfId="18899" xr:uid="{018F1A42-8056-4E25-BF6B-C6C3B8BD824A}"/>
    <cellStyle name="Currency [0] 2 2 2 3 4 2 3" xfId="5459" xr:uid="{50F1360A-CA65-463D-8B86-9116A8CB0BFE}"/>
    <cellStyle name="Currency [0] 2 2 2 3 4 2 3 2" xfId="13139" xr:uid="{811C68A0-5913-48C7-BDF5-985117CA3B4D}"/>
    <cellStyle name="Currency [0] 2 2 2 3 4 2 3 2 2" xfId="28499" xr:uid="{D8B8EA89-8556-4087-9C05-558011E4E77A}"/>
    <cellStyle name="Currency [0] 2 2 2 3 4 2 3 3" xfId="20819" xr:uid="{D218FA10-D402-45EB-9F54-557EEC84110B}"/>
    <cellStyle name="Currency [0] 2 2 2 3 4 2 4" xfId="9299" xr:uid="{B8366D7F-4976-49EA-92C7-0D9E69C96944}"/>
    <cellStyle name="Currency [0] 2 2 2 3 4 2 4 2" xfId="24659" xr:uid="{67A10029-76C4-4B73-BFF6-20295B853469}"/>
    <cellStyle name="Currency [0] 2 2 2 3 4 2 5" xfId="16979" xr:uid="{607EE334-5999-4992-92A6-78D3CC355E3C}"/>
    <cellStyle name="Currency [0] 2 2 2 3 4 3" xfId="2579" xr:uid="{DE3E0CC3-EA3B-4884-A317-8D43E21AE52A}"/>
    <cellStyle name="Currency [0] 2 2 2 3 4 3 2" xfId="6419" xr:uid="{1B4EBA85-6D5E-4D19-974F-ACFC395067FD}"/>
    <cellStyle name="Currency [0] 2 2 2 3 4 3 2 2" xfId="14099" xr:uid="{3554C306-E394-4811-A4FE-1EBDF56A1407}"/>
    <cellStyle name="Currency [0] 2 2 2 3 4 3 2 2 2" xfId="29459" xr:uid="{B1746E50-574E-44FC-910A-29483EF271B6}"/>
    <cellStyle name="Currency [0] 2 2 2 3 4 3 2 3" xfId="21779" xr:uid="{69F2A014-9BF1-4FCF-8333-862247772BC9}"/>
    <cellStyle name="Currency [0] 2 2 2 3 4 3 3" xfId="10259" xr:uid="{5682A146-A220-4C4A-A8D4-59B640338E22}"/>
    <cellStyle name="Currency [0] 2 2 2 3 4 3 3 2" xfId="25619" xr:uid="{56DFD938-89C6-4107-8158-ACEA821CE9C0}"/>
    <cellStyle name="Currency [0] 2 2 2 3 4 3 4" xfId="17939" xr:uid="{39CA8295-9244-44A1-A75E-6D18B8928701}"/>
    <cellStyle name="Currency [0] 2 2 2 3 4 4" xfId="4499" xr:uid="{D50455B6-09D5-41DA-8F64-38C706433AC3}"/>
    <cellStyle name="Currency [0] 2 2 2 3 4 4 2" xfId="12179" xr:uid="{5A9BA2CE-570C-43AE-A124-D8563F620627}"/>
    <cellStyle name="Currency [0] 2 2 2 3 4 4 2 2" xfId="27539" xr:uid="{AF413856-DB59-4B08-8AC0-32141CC672C2}"/>
    <cellStyle name="Currency [0] 2 2 2 3 4 4 3" xfId="19859" xr:uid="{1C0DD028-232F-4AE5-B2C9-8295EF2FA701}"/>
    <cellStyle name="Currency [0] 2 2 2 3 4 5" xfId="8339" xr:uid="{91C2A3C3-1F77-49FB-9D23-48DA175D7E58}"/>
    <cellStyle name="Currency [0] 2 2 2 3 4 5 2" xfId="23699" xr:uid="{BEA97ABE-88E6-4EAC-BE61-BE2A5795B988}"/>
    <cellStyle name="Currency [0] 2 2 2 3 4 6" xfId="16019" xr:uid="{ED506AA3-FC7F-4DB6-975B-D2D897B6D0CF}"/>
    <cellStyle name="Currency [0] 2 2 2 3 5" xfId="1139" xr:uid="{E5C062E8-3470-42BF-B613-A1041788C918}"/>
    <cellStyle name="Currency [0] 2 2 2 3 5 2" xfId="3059" xr:uid="{608655FC-E73B-45E3-8FC1-49B8E3CDA13C}"/>
    <cellStyle name="Currency [0] 2 2 2 3 5 2 2" xfId="6899" xr:uid="{7598401B-E4B8-430B-A8F0-661E250AF4FB}"/>
    <cellStyle name="Currency [0] 2 2 2 3 5 2 2 2" xfId="14579" xr:uid="{68FCA388-0185-4CB1-BB2F-CB3250DCE7FF}"/>
    <cellStyle name="Currency [0] 2 2 2 3 5 2 2 2 2" xfId="29939" xr:uid="{49C84BAD-D31E-4968-8817-836C65B2936A}"/>
    <cellStyle name="Currency [0] 2 2 2 3 5 2 2 3" xfId="22259" xr:uid="{C7C3CD48-169C-4E17-853C-6B2A2BE8916A}"/>
    <cellStyle name="Currency [0] 2 2 2 3 5 2 3" xfId="10739" xr:uid="{A13D36B7-25AB-45A5-AACA-E6509DA0E2C5}"/>
    <cellStyle name="Currency [0] 2 2 2 3 5 2 3 2" xfId="26099" xr:uid="{E15DC1D1-09B9-439D-8718-0B30EAE66403}"/>
    <cellStyle name="Currency [0] 2 2 2 3 5 2 4" xfId="18419" xr:uid="{095E08FC-5E02-4E53-8732-1DE9535DCF77}"/>
    <cellStyle name="Currency [0] 2 2 2 3 5 3" xfId="4979" xr:uid="{3B391F45-318E-4195-A3B5-E948E9BB3CAA}"/>
    <cellStyle name="Currency [0] 2 2 2 3 5 3 2" xfId="12659" xr:uid="{2AE4FBEB-1592-4D4E-9770-DA1B85A0BC20}"/>
    <cellStyle name="Currency [0] 2 2 2 3 5 3 2 2" xfId="28019" xr:uid="{05864920-C41C-4804-96F1-3E7EB29E6438}"/>
    <cellStyle name="Currency [0] 2 2 2 3 5 3 3" xfId="20339" xr:uid="{C9C44788-FA59-446B-A0B4-4BC898B5F841}"/>
    <cellStyle name="Currency [0] 2 2 2 3 5 4" xfId="8819" xr:uid="{B63EA0AC-0195-4302-A229-D362B05985E3}"/>
    <cellStyle name="Currency [0] 2 2 2 3 5 4 2" xfId="24179" xr:uid="{51C98595-C54A-47A8-853D-7651A5CF77A5}"/>
    <cellStyle name="Currency [0] 2 2 2 3 5 5" xfId="16499" xr:uid="{397F5806-3F38-42EA-8500-1DA66A9F853E}"/>
    <cellStyle name="Currency [0] 2 2 2 3 6" xfId="2099" xr:uid="{A6DB0929-4FBB-47B8-B221-D403A30533F4}"/>
    <cellStyle name="Currency [0] 2 2 2 3 6 2" xfId="5939" xr:uid="{265F6C4D-DF2C-4DCC-8F53-B99CA9442BCF}"/>
    <cellStyle name="Currency [0] 2 2 2 3 6 2 2" xfId="13619" xr:uid="{C6082734-9C80-4A08-A22B-E70D6E652E37}"/>
    <cellStyle name="Currency [0] 2 2 2 3 6 2 2 2" xfId="28979" xr:uid="{B69E46FC-305C-4D19-B190-CD50286ACD6D}"/>
    <cellStyle name="Currency [0] 2 2 2 3 6 2 3" xfId="21299" xr:uid="{819EDAA1-D53D-46FB-B101-F4AD6C16D726}"/>
    <cellStyle name="Currency [0] 2 2 2 3 6 3" xfId="9779" xr:uid="{04DE0D2C-1DEC-4AF6-B1DF-64F505F4D29D}"/>
    <cellStyle name="Currency [0] 2 2 2 3 6 3 2" xfId="25139" xr:uid="{6936552A-BFDA-4297-BA80-24EEF97E7216}"/>
    <cellStyle name="Currency [0] 2 2 2 3 6 4" xfId="17459" xr:uid="{F9040439-3C3A-4F49-A139-4FFB56166116}"/>
    <cellStyle name="Currency [0] 2 2 2 3 7" xfId="4019" xr:uid="{7EDC1C5A-1E30-40FE-A93F-F62004488E47}"/>
    <cellStyle name="Currency [0] 2 2 2 3 7 2" xfId="11699" xr:uid="{A09CF187-E5A0-4C4E-8D38-99025666AC0A}"/>
    <cellStyle name="Currency [0] 2 2 2 3 7 2 2" xfId="27059" xr:uid="{60A399E0-DC52-4598-8EB5-A35D94567DD0}"/>
    <cellStyle name="Currency [0] 2 2 2 3 7 3" xfId="19379" xr:uid="{9D43C2A9-0306-4DC4-8AD1-AD46C4443414}"/>
    <cellStyle name="Currency [0] 2 2 2 3 8" xfId="7859" xr:uid="{D054726E-0BC4-49EF-BB81-2067981B940A}"/>
    <cellStyle name="Currency [0] 2 2 2 3 8 2" xfId="23219" xr:uid="{3602036E-4021-4285-B7C5-A3B0EF5E9150}"/>
    <cellStyle name="Currency [0] 2 2 2 3 9" xfId="15539" xr:uid="{6072C2A8-58EF-40A9-80DC-E56A03002749}"/>
    <cellStyle name="Currency [0] 2 2 2 4" xfId="239" xr:uid="{A1034513-9FFC-46CA-91CA-CC3C56FB5A1E}"/>
    <cellStyle name="Currency [0] 2 2 2 4 2" xfId="479" xr:uid="{EEE0EBB8-C484-4813-83F2-BD9590D14303}"/>
    <cellStyle name="Currency [0] 2 2 2 4 2 2" xfId="959" xr:uid="{E4AB6297-7FAD-47E4-8715-1BBF2FD1AE14}"/>
    <cellStyle name="Currency [0] 2 2 2 4 2 2 2" xfId="1919" xr:uid="{A1230558-FB70-4D1C-9F95-226EBE5FE677}"/>
    <cellStyle name="Currency [0] 2 2 2 4 2 2 2 2" xfId="3839" xr:uid="{22D021DB-1E7B-4206-94A7-B1D9F8E7F1FA}"/>
    <cellStyle name="Currency [0] 2 2 2 4 2 2 2 2 2" xfId="7679" xr:uid="{77D8BE98-DBC6-4C78-B1B9-13DF2BBC8DEE}"/>
    <cellStyle name="Currency [0] 2 2 2 4 2 2 2 2 2 2" xfId="15359" xr:uid="{72C4631F-88AC-47C9-BDA6-E383C0723E92}"/>
    <cellStyle name="Currency [0] 2 2 2 4 2 2 2 2 2 2 2" xfId="30719" xr:uid="{7926C6ED-424F-42A7-A05F-9A08B71F45AC}"/>
    <cellStyle name="Currency [0] 2 2 2 4 2 2 2 2 2 3" xfId="23039" xr:uid="{9215D5D0-B39E-470B-8F21-D0BE214C2BCB}"/>
    <cellStyle name="Currency [0] 2 2 2 4 2 2 2 2 3" xfId="11519" xr:uid="{F0998B53-3DA2-497F-B965-3C1C349F5D25}"/>
    <cellStyle name="Currency [0] 2 2 2 4 2 2 2 2 3 2" xfId="26879" xr:uid="{44DC46C4-CF8E-4C3D-AD4C-84F1340454EB}"/>
    <cellStyle name="Currency [0] 2 2 2 4 2 2 2 2 4" xfId="19199" xr:uid="{4131ED66-7E3F-48E9-80F7-0997E89C9144}"/>
    <cellStyle name="Currency [0] 2 2 2 4 2 2 2 3" xfId="5759" xr:uid="{A50E2C17-79E4-42DD-A392-B9750677ED22}"/>
    <cellStyle name="Currency [0] 2 2 2 4 2 2 2 3 2" xfId="13439" xr:uid="{562D864B-F605-47AD-8CE1-8CF0A6FC980F}"/>
    <cellStyle name="Currency [0] 2 2 2 4 2 2 2 3 2 2" xfId="28799" xr:uid="{224A52C1-3B37-4A7A-A6D2-74B5C22C9BCC}"/>
    <cellStyle name="Currency [0] 2 2 2 4 2 2 2 3 3" xfId="21119" xr:uid="{77FABE89-332A-4AB1-8878-1D9930838816}"/>
    <cellStyle name="Currency [0] 2 2 2 4 2 2 2 4" xfId="9599" xr:uid="{1968109A-1818-407F-A82E-9DC16784942B}"/>
    <cellStyle name="Currency [0] 2 2 2 4 2 2 2 4 2" xfId="24959" xr:uid="{FFCDBD21-0FD3-4F73-A3E0-CB6F326A8727}"/>
    <cellStyle name="Currency [0] 2 2 2 4 2 2 2 5" xfId="17279" xr:uid="{AC14FCB4-3D15-48A1-897D-4FF5F0BDEE2B}"/>
    <cellStyle name="Currency [0] 2 2 2 4 2 2 3" xfId="2879" xr:uid="{B9D8C3A9-8654-4212-8855-DC4862D24E45}"/>
    <cellStyle name="Currency [0] 2 2 2 4 2 2 3 2" xfId="6719" xr:uid="{676A26B8-0E5C-42BA-8E27-FBE40E499716}"/>
    <cellStyle name="Currency [0] 2 2 2 4 2 2 3 2 2" xfId="14399" xr:uid="{9CB29567-F36F-415B-BE63-DC5D4A0FBD4D}"/>
    <cellStyle name="Currency [0] 2 2 2 4 2 2 3 2 2 2" xfId="29759" xr:uid="{0CBEE993-9FEE-4387-A3ED-0E142AD048E6}"/>
    <cellStyle name="Currency [0] 2 2 2 4 2 2 3 2 3" xfId="22079" xr:uid="{30409ACC-DC03-4F86-866B-02AEF35B5945}"/>
    <cellStyle name="Currency [0] 2 2 2 4 2 2 3 3" xfId="10559" xr:uid="{D8F503CA-9566-4BAD-8C57-057B818AB2CE}"/>
    <cellStyle name="Currency [0] 2 2 2 4 2 2 3 3 2" xfId="25919" xr:uid="{59612FEC-119C-482A-B91A-078BBDAE287B}"/>
    <cellStyle name="Currency [0] 2 2 2 4 2 2 3 4" xfId="18239" xr:uid="{CF112074-718F-423B-BA83-986901710ABF}"/>
    <cellStyle name="Currency [0] 2 2 2 4 2 2 4" xfId="4799" xr:uid="{C3BF7166-5241-43C3-8D2F-89912A4FCB2B}"/>
    <cellStyle name="Currency [0] 2 2 2 4 2 2 4 2" xfId="12479" xr:uid="{E2BF8761-AECD-46E3-A2E2-3F47B10AF805}"/>
    <cellStyle name="Currency [0] 2 2 2 4 2 2 4 2 2" xfId="27839" xr:uid="{DCD7067A-4B63-4B12-8496-025B75570172}"/>
    <cellStyle name="Currency [0] 2 2 2 4 2 2 4 3" xfId="20159" xr:uid="{35050AA8-863E-4EC3-A4FC-F4EE0197A941}"/>
    <cellStyle name="Currency [0] 2 2 2 4 2 2 5" xfId="8639" xr:uid="{29063B02-5BA5-4D39-8B12-EE6CD3605987}"/>
    <cellStyle name="Currency [0] 2 2 2 4 2 2 5 2" xfId="23999" xr:uid="{8545CA10-7C43-4780-9FCE-26BCFAA71153}"/>
    <cellStyle name="Currency [0] 2 2 2 4 2 2 6" xfId="16319" xr:uid="{CB3828B6-BDD1-4D57-BDEF-400A560D3EB7}"/>
    <cellStyle name="Currency [0] 2 2 2 4 2 3" xfId="1439" xr:uid="{DCACDE45-2584-46B0-A086-8F689C762CF9}"/>
    <cellStyle name="Currency [0] 2 2 2 4 2 3 2" xfId="3359" xr:uid="{1B796850-6B85-44E2-B163-A0B049176570}"/>
    <cellStyle name="Currency [0] 2 2 2 4 2 3 2 2" xfId="7199" xr:uid="{3C8BAEB5-9ECE-4F84-AA4B-36122A4A3275}"/>
    <cellStyle name="Currency [0] 2 2 2 4 2 3 2 2 2" xfId="14879" xr:uid="{F53730FF-7082-4953-ADAD-10935C3FD6C1}"/>
    <cellStyle name="Currency [0] 2 2 2 4 2 3 2 2 2 2" xfId="30239" xr:uid="{1DB93F3E-CE50-439B-863C-B941162E284A}"/>
    <cellStyle name="Currency [0] 2 2 2 4 2 3 2 2 3" xfId="22559" xr:uid="{2376F8FF-71C4-4228-BDF0-7038AB023D47}"/>
    <cellStyle name="Currency [0] 2 2 2 4 2 3 2 3" xfId="11039" xr:uid="{D000D24F-B7A3-45D3-B006-4A3B130FFC8C}"/>
    <cellStyle name="Currency [0] 2 2 2 4 2 3 2 3 2" xfId="26399" xr:uid="{0FC2B374-5EE1-4152-B069-8791A6B917B0}"/>
    <cellStyle name="Currency [0] 2 2 2 4 2 3 2 4" xfId="18719" xr:uid="{A27E7AF1-948A-4D41-8DEA-477D62215E51}"/>
    <cellStyle name="Currency [0] 2 2 2 4 2 3 3" xfId="5279" xr:uid="{4855EB47-A696-4589-AAA7-5A687840959E}"/>
    <cellStyle name="Currency [0] 2 2 2 4 2 3 3 2" xfId="12959" xr:uid="{C3A1968F-0F73-414E-9918-3CE7138237B7}"/>
    <cellStyle name="Currency [0] 2 2 2 4 2 3 3 2 2" xfId="28319" xr:uid="{41919876-FD9E-4D26-94CC-FC164AFBC74B}"/>
    <cellStyle name="Currency [0] 2 2 2 4 2 3 3 3" xfId="20639" xr:uid="{4C949219-79BF-4F16-AFE0-ADF29D4E0977}"/>
    <cellStyle name="Currency [0] 2 2 2 4 2 3 4" xfId="9119" xr:uid="{7F6CBEB9-E8A6-4E9A-BCEA-A5099F07E06C}"/>
    <cellStyle name="Currency [0] 2 2 2 4 2 3 4 2" xfId="24479" xr:uid="{F202887E-F345-4338-90C0-9BEAD83C9CBF}"/>
    <cellStyle name="Currency [0] 2 2 2 4 2 3 5" xfId="16799" xr:uid="{793FEB1E-17D3-494C-A489-8975A28213D4}"/>
    <cellStyle name="Currency [0] 2 2 2 4 2 4" xfId="2399" xr:uid="{1A530154-CE2C-45FA-9C5A-5CE746E23292}"/>
    <cellStyle name="Currency [0] 2 2 2 4 2 4 2" xfId="6239" xr:uid="{6BFDF8CA-6CCC-44BF-88D8-C98D79A82B19}"/>
    <cellStyle name="Currency [0] 2 2 2 4 2 4 2 2" xfId="13919" xr:uid="{342C0CD7-FD9F-4950-9A44-D7B88296A80F}"/>
    <cellStyle name="Currency [0] 2 2 2 4 2 4 2 2 2" xfId="29279" xr:uid="{7EC34E11-DBC5-4EE4-9E1D-F0C7F5D79C93}"/>
    <cellStyle name="Currency [0] 2 2 2 4 2 4 2 3" xfId="21599" xr:uid="{4C0B4626-CC4C-47FA-B92E-2CD0B359C425}"/>
    <cellStyle name="Currency [0] 2 2 2 4 2 4 3" xfId="10079" xr:uid="{275B9A4B-FA30-4E77-9E36-C47A74385F4A}"/>
    <cellStyle name="Currency [0] 2 2 2 4 2 4 3 2" xfId="25439" xr:uid="{EBFA1F5F-E24E-4A1B-BA21-A909F54934DD}"/>
    <cellStyle name="Currency [0] 2 2 2 4 2 4 4" xfId="17759" xr:uid="{C4B7ED41-D107-4F53-B92C-936861FA97AB}"/>
    <cellStyle name="Currency [0] 2 2 2 4 2 5" xfId="4319" xr:uid="{1401D947-A4F7-4A3B-9F6D-39DCDE71FA1D}"/>
    <cellStyle name="Currency [0] 2 2 2 4 2 5 2" xfId="11999" xr:uid="{B787B008-9B66-4238-85AC-1F04A5DDAAFC}"/>
    <cellStyle name="Currency [0] 2 2 2 4 2 5 2 2" xfId="27359" xr:uid="{C4411B32-52B0-43F8-955B-74FED21DFCCE}"/>
    <cellStyle name="Currency [0] 2 2 2 4 2 5 3" xfId="19679" xr:uid="{63B9E16B-D502-4F3C-91BE-3652E4E87E4B}"/>
    <cellStyle name="Currency [0] 2 2 2 4 2 6" xfId="8159" xr:uid="{537A17A4-1D53-4319-BAC2-806730527149}"/>
    <cellStyle name="Currency [0] 2 2 2 4 2 6 2" xfId="23519" xr:uid="{708B9322-A86F-4C9F-932A-5C96F00C1FF5}"/>
    <cellStyle name="Currency [0] 2 2 2 4 2 7" xfId="15839" xr:uid="{20E0F19D-18E5-4D19-9D47-81A89338A4A1}"/>
    <cellStyle name="Currency [0] 2 2 2 4 3" xfId="719" xr:uid="{88AA6253-E81B-4A49-8F61-EAF50053DA3E}"/>
    <cellStyle name="Currency [0] 2 2 2 4 3 2" xfId="1679" xr:uid="{93502DB9-EE5C-4F55-AB47-12B5E7130EAF}"/>
    <cellStyle name="Currency [0] 2 2 2 4 3 2 2" xfId="3599" xr:uid="{3ACFA2E9-A224-408B-8AC6-8D50E6922BC9}"/>
    <cellStyle name="Currency [0] 2 2 2 4 3 2 2 2" xfId="7439" xr:uid="{A37ED48E-CA72-4BB0-BA60-49715B2A7FE7}"/>
    <cellStyle name="Currency [0] 2 2 2 4 3 2 2 2 2" xfId="15119" xr:uid="{D467F41E-5C7F-4849-821B-177F31071925}"/>
    <cellStyle name="Currency [0] 2 2 2 4 3 2 2 2 2 2" xfId="30479" xr:uid="{AFD76768-4530-417F-96A5-9B106FF7D861}"/>
    <cellStyle name="Currency [0] 2 2 2 4 3 2 2 2 3" xfId="22799" xr:uid="{8003FD89-E73C-40D7-B04D-5A0B03E7CE1A}"/>
    <cellStyle name="Currency [0] 2 2 2 4 3 2 2 3" xfId="11279" xr:uid="{92B3A345-F16B-41BB-A178-E46950A7DFF8}"/>
    <cellStyle name="Currency [0] 2 2 2 4 3 2 2 3 2" xfId="26639" xr:uid="{598067C8-E678-4B30-8D02-538B378BFD54}"/>
    <cellStyle name="Currency [0] 2 2 2 4 3 2 2 4" xfId="18959" xr:uid="{C943C195-8E76-43F0-8F7A-6DDB1FD4BA83}"/>
    <cellStyle name="Currency [0] 2 2 2 4 3 2 3" xfId="5519" xr:uid="{8599D66B-206C-4E35-98C1-35FFC8F70C43}"/>
    <cellStyle name="Currency [0] 2 2 2 4 3 2 3 2" xfId="13199" xr:uid="{F31F2AD3-EE25-49E6-BFA4-C9BD16D17C8C}"/>
    <cellStyle name="Currency [0] 2 2 2 4 3 2 3 2 2" xfId="28559" xr:uid="{42EAA9D7-A59D-4B86-B52F-E766EF0BF00F}"/>
    <cellStyle name="Currency [0] 2 2 2 4 3 2 3 3" xfId="20879" xr:uid="{7CF785B5-F145-4832-9233-CAD49A1CF2AB}"/>
    <cellStyle name="Currency [0] 2 2 2 4 3 2 4" xfId="9359" xr:uid="{362C4066-3C22-4984-95EF-90BCF5161B60}"/>
    <cellStyle name="Currency [0] 2 2 2 4 3 2 4 2" xfId="24719" xr:uid="{BA583788-3822-4898-B8E4-C5649A6E56E1}"/>
    <cellStyle name="Currency [0] 2 2 2 4 3 2 5" xfId="17039" xr:uid="{0C25560D-DD9D-498A-8AB8-D25449B6FF97}"/>
    <cellStyle name="Currency [0] 2 2 2 4 3 3" xfId="2639" xr:uid="{30D83567-C038-45E1-9877-553DA0D6C35B}"/>
    <cellStyle name="Currency [0] 2 2 2 4 3 3 2" xfId="6479" xr:uid="{B2540209-3BD1-46B6-81FB-93001CC4139B}"/>
    <cellStyle name="Currency [0] 2 2 2 4 3 3 2 2" xfId="14159" xr:uid="{20598FBF-CDF1-4D88-9507-04D84B4429E0}"/>
    <cellStyle name="Currency [0] 2 2 2 4 3 3 2 2 2" xfId="29519" xr:uid="{8D2C5A63-3CF5-45C0-B476-5DA51E541A5E}"/>
    <cellStyle name="Currency [0] 2 2 2 4 3 3 2 3" xfId="21839" xr:uid="{2988AB11-2E29-46A8-BAEF-F0300BDCEED9}"/>
    <cellStyle name="Currency [0] 2 2 2 4 3 3 3" xfId="10319" xr:uid="{CE5A87A6-1D80-4A31-807D-6C7D831751F6}"/>
    <cellStyle name="Currency [0] 2 2 2 4 3 3 3 2" xfId="25679" xr:uid="{827D96BB-541C-48B5-AE5E-821437B8CA78}"/>
    <cellStyle name="Currency [0] 2 2 2 4 3 3 4" xfId="17999" xr:uid="{DCEF2989-2EDC-41E0-AC0C-CC095A4BCD74}"/>
    <cellStyle name="Currency [0] 2 2 2 4 3 4" xfId="4559" xr:uid="{A3AD8F3A-B64A-470B-8D32-0804A8344381}"/>
    <cellStyle name="Currency [0] 2 2 2 4 3 4 2" xfId="12239" xr:uid="{6A96C84C-1FB4-49D3-AD32-29E222290649}"/>
    <cellStyle name="Currency [0] 2 2 2 4 3 4 2 2" xfId="27599" xr:uid="{65B47567-D9FE-435F-91FF-4818045680BC}"/>
    <cellStyle name="Currency [0] 2 2 2 4 3 4 3" xfId="19919" xr:uid="{62108160-534E-42FB-9AD0-FAD53F94BD6D}"/>
    <cellStyle name="Currency [0] 2 2 2 4 3 5" xfId="8399" xr:uid="{BB515C2D-53DF-4D48-8EA6-D8A2AD8802E7}"/>
    <cellStyle name="Currency [0] 2 2 2 4 3 5 2" xfId="23759" xr:uid="{BDE4C2FB-C160-4ABB-90DC-FF630AA9BAFC}"/>
    <cellStyle name="Currency [0] 2 2 2 4 3 6" xfId="16079" xr:uid="{6B9E293A-2C84-495C-8ACB-CBACEDB369F8}"/>
    <cellStyle name="Currency [0] 2 2 2 4 4" xfId="1199" xr:uid="{CB0FCD89-84E9-45D8-9124-DC470905836C}"/>
    <cellStyle name="Currency [0] 2 2 2 4 4 2" xfId="3119" xr:uid="{CC2120F8-2BB4-4559-B49A-2230D65A3423}"/>
    <cellStyle name="Currency [0] 2 2 2 4 4 2 2" xfId="6959" xr:uid="{A6FBC506-50CE-403B-8714-65301C13C5B7}"/>
    <cellStyle name="Currency [0] 2 2 2 4 4 2 2 2" xfId="14639" xr:uid="{0EE0ACF8-DFAB-4855-AE6C-6688C6F18648}"/>
    <cellStyle name="Currency [0] 2 2 2 4 4 2 2 2 2" xfId="29999" xr:uid="{1779DB2D-3323-4A6C-8B77-0FB20172D3B0}"/>
    <cellStyle name="Currency [0] 2 2 2 4 4 2 2 3" xfId="22319" xr:uid="{1D0A970D-0B40-49B9-980F-FFD6E826EE8E}"/>
    <cellStyle name="Currency [0] 2 2 2 4 4 2 3" xfId="10799" xr:uid="{A3F123AB-24CA-41D4-A603-64066D842D13}"/>
    <cellStyle name="Currency [0] 2 2 2 4 4 2 3 2" xfId="26159" xr:uid="{0EE74896-1197-49C2-84C0-05BB5EA435C0}"/>
    <cellStyle name="Currency [0] 2 2 2 4 4 2 4" xfId="18479" xr:uid="{C7FFE462-6CB6-47B4-9723-E98D700B317B}"/>
    <cellStyle name="Currency [0] 2 2 2 4 4 3" xfId="5039" xr:uid="{EAF12D35-8A45-4C4F-8377-C6BDAF218D76}"/>
    <cellStyle name="Currency [0] 2 2 2 4 4 3 2" xfId="12719" xr:uid="{46999309-BADE-4BE3-8D92-CC8D08466921}"/>
    <cellStyle name="Currency [0] 2 2 2 4 4 3 2 2" xfId="28079" xr:uid="{D92B8538-124F-4FA5-BCEC-FFCA733FB526}"/>
    <cellStyle name="Currency [0] 2 2 2 4 4 3 3" xfId="20399" xr:uid="{D5827FCB-93FF-433D-8D69-30E5D6A583BD}"/>
    <cellStyle name="Currency [0] 2 2 2 4 4 4" xfId="8879" xr:uid="{4F6AD6B6-978A-4F83-A56C-EE424322F8A9}"/>
    <cellStyle name="Currency [0] 2 2 2 4 4 4 2" xfId="24239" xr:uid="{B61B7678-A977-4462-AA35-2AC48A1DF458}"/>
    <cellStyle name="Currency [0] 2 2 2 4 4 5" xfId="16559" xr:uid="{FA31685A-BDB3-42F5-AB28-C587EB1AEDED}"/>
    <cellStyle name="Currency [0] 2 2 2 4 5" xfId="2159" xr:uid="{4253AABA-955E-4997-A242-2F56AA2DDB12}"/>
    <cellStyle name="Currency [0] 2 2 2 4 5 2" xfId="5999" xr:uid="{FDCDA7D9-A28D-4E56-A81B-5D93FFD45FAD}"/>
    <cellStyle name="Currency [0] 2 2 2 4 5 2 2" xfId="13679" xr:uid="{35114D79-744B-4B61-BE87-662B7660FECB}"/>
    <cellStyle name="Currency [0] 2 2 2 4 5 2 2 2" xfId="29039" xr:uid="{E9C70BAC-1253-4B2D-B5A6-9D5878652BD4}"/>
    <cellStyle name="Currency [0] 2 2 2 4 5 2 3" xfId="21359" xr:uid="{137E0DC6-2973-400E-BE57-E0E6FEA806B9}"/>
    <cellStyle name="Currency [0] 2 2 2 4 5 3" xfId="9839" xr:uid="{26CCC218-DE6F-4E55-BCB6-01B351EF0EF2}"/>
    <cellStyle name="Currency [0] 2 2 2 4 5 3 2" xfId="25199" xr:uid="{8FB2F1BA-E512-49F5-9124-D2105477B12C}"/>
    <cellStyle name="Currency [0] 2 2 2 4 5 4" xfId="17519" xr:uid="{AAFCF918-337C-4C2C-A527-1277C508E49E}"/>
    <cellStyle name="Currency [0] 2 2 2 4 6" xfId="4079" xr:uid="{EF7E875D-9A82-4C95-A201-E0F0D87AF4CF}"/>
    <cellStyle name="Currency [0] 2 2 2 4 6 2" xfId="11759" xr:uid="{671847FC-21BB-47FA-89C1-F0740A6BB6D1}"/>
    <cellStyle name="Currency [0] 2 2 2 4 6 2 2" xfId="27119" xr:uid="{C3B9B903-CD2D-4633-A248-219A3D59296A}"/>
    <cellStyle name="Currency [0] 2 2 2 4 6 3" xfId="19439" xr:uid="{665B109D-3C3C-44B3-B8B3-03FC56ECA9FF}"/>
    <cellStyle name="Currency [0] 2 2 2 4 7" xfId="7919" xr:uid="{BE247B10-2FB0-4DA4-969C-4D937D4D3A76}"/>
    <cellStyle name="Currency [0] 2 2 2 4 7 2" xfId="23279" xr:uid="{E17080BD-3D37-4F80-945B-C1EEB8F600F4}"/>
    <cellStyle name="Currency [0] 2 2 2 4 8" xfId="15599" xr:uid="{8A2B5850-8DFE-45BA-A3B2-E98721FCC1C9}"/>
    <cellStyle name="Currency [0] 2 2 2 5" xfId="359" xr:uid="{3B921353-5116-4E02-8D04-D1A6D40A97CC}"/>
    <cellStyle name="Currency [0] 2 2 2 5 2" xfId="839" xr:uid="{C6C4B7CC-9AD7-446F-96DC-7C3DE9A87D4E}"/>
    <cellStyle name="Currency [0] 2 2 2 5 2 2" xfId="1799" xr:uid="{8CAFE753-4666-4FD7-A12E-05C63251882E}"/>
    <cellStyle name="Currency [0] 2 2 2 5 2 2 2" xfId="3719" xr:uid="{0D0C74ED-2333-4CD3-B5D1-6788BDD6C08C}"/>
    <cellStyle name="Currency [0] 2 2 2 5 2 2 2 2" xfId="7559" xr:uid="{1CF6790D-8C52-4E1F-ADCC-B7BA6E6A666E}"/>
    <cellStyle name="Currency [0] 2 2 2 5 2 2 2 2 2" xfId="15239" xr:uid="{A4BF627B-B565-42BA-8015-5A5B2B1F2039}"/>
    <cellStyle name="Currency [0] 2 2 2 5 2 2 2 2 2 2" xfId="30599" xr:uid="{2DF9888B-8795-4C2D-8500-2D03C3EE713F}"/>
    <cellStyle name="Currency [0] 2 2 2 5 2 2 2 2 3" xfId="22919" xr:uid="{B8FF1487-3D32-4DAA-8163-4D1FDEE646EF}"/>
    <cellStyle name="Currency [0] 2 2 2 5 2 2 2 3" xfId="11399" xr:uid="{A43EF6E8-6E43-4B80-AA18-321E4A3899D6}"/>
    <cellStyle name="Currency [0] 2 2 2 5 2 2 2 3 2" xfId="26759" xr:uid="{CD96DB54-39C4-46E6-AC26-888B503C6B46}"/>
    <cellStyle name="Currency [0] 2 2 2 5 2 2 2 4" xfId="19079" xr:uid="{0A43BB91-3D23-4C7C-9FAB-CAC917B1314C}"/>
    <cellStyle name="Currency [0] 2 2 2 5 2 2 3" xfId="5639" xr:uid="{4F5AC8FF-AC5F-487A-BE82-33D3C1B716A5}"/>
    <cellStyle name="Currency [0] 2 2 2 5 2 2 3 2" xfId="13319" xr:uid="{AB35D905-7BE2-417F-9841-DA317D486DFC}"/>
    <cellStyle name="Currency [0] 2 2 2 5 2 2 3 2 2" xfId="28679" xr:uid="{6951BE02-C72F-470B-826A-1CCB592879B1}"/>
    <cellStyle name="Currency [0] 2 2 2 5 2 2 3 3" xfId="20999" xr:uid="{7A212B86-3626-4D39-A798-C2C1E4FD02B5}"/>
    <cellStyle name="Currency [0] 2 2 2 5 2 2 4" xfId="9479" xr:uid="{5C42C2FE-0427-473F-88D0-0021B3192076}"/>
    <cellStyle name="Currency [0] 2 2 2 5 2 2 4 2" xfId="24839" xr:uid="{343DCB65-83F1-4636-B366-279512D8DEDB}"/>
    <cellStyle name="Currency [0] 2 2 2 5 2 2 5" xfId="17159" xr:uid="{C43FDE15-41B2-4382-B15D-48377576453E}"/>
    <cellStyle name="Currency [0] 2 2 2 5 2 3" xfId="2759" xr:uid="{EC1A1761-1C39-4E58-97BA-03118178B73D}"/>
    <cellStyle name="Currency [0] 2 2 2 5 2 3 2" xfId="6599" xr:uid="{1CA2FD77-543D-4690-82DB-607917712BB4}"/>
    <cellStyle name="Currency [0] 2 2 2 5 2 3 2 2" xfId="14279" xr:uid="{4268AD3C-93BC-4F94-AEE0-7F9810486491}"/>
    <cellStyle name="Currency [0] 2 2 2 5 2 3 2 2 2" xfId="29639" xr:uid="{2479F2F5-3249-470A-A5BB-DF43023C6C5F}"/>
    <cellStyle name="Currency [0] 2 2 2 5 2 3 2 3" xfId="21959" xr:uid="{DB1DF456-B53E-4C94-9C41-ACE24CF3D5FC}"/>
    <cellStyle name="Currency [0] 2 2 2 5 2 3 3" xfId="10439" xr:uid="{45F1C433-0E6A-4A80-943E-97714EC5BA21}"/>
    <cellStyle name="Currency [0] 2 2 2 5 2 3 3 2" xfId="25799" xr:uid="{F7A6730D-4162-4420-A6CC-7CEAEB77C69F}"/>
    <cellStyle name="Currency [0] 2 2 2 5 2 3 4" xfId="18119" xr:uid="{6385E7F6-D672-4F63-A6FE-7E333A039D1D}"/>
    <cellStyle name="Currency [0] 2 2 2 5 2 4" xfId="4679" xr:uid="{0A8F9A4F-0998-4E30-8C85-D5695F2142B7}"/>
    <cellStyle name="Currency [0] 2 2 2 5 2 4 2" xfId="12359" xr:uid="{86817746-DB4B-4426-A902-A18ECF75E776}"/>
    <cellStyle name="Currency [0] 2 2 2 5 2 4 2 2" xfId="27719" xr:uid="{D3EAE531-6DA6-4F05-AAB8-206C8A318C60}"/>
    <cellStyle name="Currency [0] 2 2 2 5 2 4 3" xfId="20039" xr:uid="{597B048B-8D31-42B8-B144-8DBA1DE0DD8E}"/>
    <cellStyle name="Currency [0] 2 2 2 5 2 5" xfId="8519" xr:uid="{CE773A29-0928-4399-9F5F-9416EB84D202}"/>
    <cellStyle name="Currency [0] 2 2 2 5 2 5 2" xfId="23879" xr:uid="{70B7F9AC-E415-43B1-A136-33CC7041A782}"/>
    <cellStyle name="Currency [0] 2 2 2 5 2 6" xfId="16199" xr:uid="{4B4BEF51-72D9-43AC-8560-B9D8D5EE45CD}"/>
    <cellStyle name="Currency [0] 2 2 2 5 3" xfId="1319" xr:uid="{26D21C38-4C04-4F45-9BA3-5ADA7E7304D9}"/>
    <cellStyle name="Currency [0] 2 2 2 5 3 2" xfId="3239" xr:uid="{FF3917A1-EE00-4565-8B2F-DE7A91EA76BF}"/>
    <cellStyle name="Currency [0] 2 2 2 5 3 2 2" xfId="7079" xr:uid="{E6D5B97C-EA46-410A-B529-D123D841AD1C}"/>
    <cellStyle name="Currency [0] 2 2 2 5 3 2 2 2" xfId="14759" xr:uid="{94D3E997-8A59-4812-B238-34556F890BDF}"/>
    <cellStyle name="Currency [0] 2 2 2 5 3 2 2 2 2" xfId="30119" xr:uid="{DF57F5FE-5516-415A-AA1C-771962A45949}"/>
    <cellStyle name="Currency [0] 2 2 2 5 3 2 2 3" xfId="22439" xr:uid="{FFD1E55E-4A83-466B-9861-20A98A60AA6C}"/>
    <cellStyle name="Currency [0] 2 2 2 5 3 2 3" xfId="10919" xr:uid="{6174B7AE-64BB-4736-90FE-5BA2B06EE9DF}"/>
    <cellStyle name="Currency [0] 2 2 2 5 3 2 3 2" xfId="26279" xr:uid="{B44EB722-C53D-4955-898F-6C0E73D0CFB8}"/>
    <cellStyle name="Currency [0] 2 2 2 5 3 2 4" xfId="18599" xr:uid="{01F28F4B-E569-43EF-BD9C-73A474CA2CBE}"/>
    <cellStyle name="Currency [0] 2 2 2 5 3 3" xfId="5159" xr:uid="{3ACB057C-B60E-485F-9469-2892CCAD818F}"/>
    <cellStyle name="Currency [0] 2 2 2 5 3 3 2" xfId="12839" xr:uid="{C3F557C3-CEF0-483E-BED5-D158CDD06FA6}"/>
    <cellStyle name="Currency [0] 2 2 2 5 3 3 2 2" xfId="28199" xr:uid="{876AF4A5-22EA-4930-A37E-10EDE8DEB73C}"/>
    <cellStyle name="Currency [0] 2 2 2 5 3 3 3" xfId="20519" xr:uid="{C878A31F-003F-4AFD-8857-186BB9E6D46A}"/>
    <cellStyle name="Currency [0] 2 2 2 5 3 4" xfId="8999" xr:uid="{E5A6BBE2-51DB-425F-8FB5-753B7F61A1A1}"/>
    <cellStyle name="Currency [0] 2 2 2 5 3 4 2" xfId="24359" xr:uid="{924D43DF-A336-4069-AB95-C7C408A54CD4}"/>
    <cellStyle name="Currency [0] 2 2 2 5 3 5" xfId="16679" xr:uid="{E123A740-39AF-4B04-9D29-6EF2BBDBC69F}"/>
    <cellStyle name="Currency [0] 2 2 2 5 4" xfId="2279" xr:uid="{A787292A-99B2-4FEA-B05D-731F73CEA05A}"/>
    <cellStyle name="Currency [0] 2 2 2 5 4 2" xfId="6119" xr:uid="{CEF13737-2748-4C69-A204-FCD6AD38BE9D}"/>
    <cellStyle name="Currency [0] 2 2 2 5 4 2 2" xfId="13799" xr:uid="{B3B83ACB-E4F9-4B74-8196-259E3FE52534}"/>
    <cellStyle name="Currency [0] 2 2 2 5 4 2 2 2" xfId="29159" xr:uid="{6968D9FB-ED60-49F7-B2B8-EA099CBE0F4D}"/>
    <cellStyle name="Currency [0] 2 2 2 5 4 2 3" xfId="21479" xr:uid="{EF90184B-97EC-421D-9D76-49D6161C7430}"/>
    <cellStyle name="Currency [0] 2 2 2 5 4 3" xfId="9959" xr:uid="{A71B81B8-1447-48B1-ABFB-F667E34CD1ED}"/>
    <cellStyle name="Currency [0] 2 2 2 5 4 3 2" xfId="25319" xr:uid="{C6A28277-19F4-4EDB-B8B1-CF97993E3A7E}"/>
    <cellStyle name="Currency [0] 2 2 2 5 4 4" xfId="17639" xr:uid="{2301120B-8259-45DE-BF40-F53E54ABEF17}"/>
    <cellStyle name="Currency [0] 2 2 2 5 5" xfId="4199" xr:uid="{C0AF1F1A-652E-4EBB-81D2-3F7FC638C5C3}"/>
    <cellStyle name="Currency [0] 2 2 2 5 5 2" xfId="11879" xr:uid="{8333A90F-A1D2-4ABC-9803-CFBBB823264E}"/>
    <cellStyle name="Currency [0] 2 2 2 5 5 2 2" xfId="27239" xr:uid="{EB479679-39EF-43A4-A62A-32B7E3A7FFE0}"/>
    <cellStyle name="Currency [0] 2 2 2 5 5 3" xfId="19559" xr:uid="{663CF8B0-5A18-484D-BD65-A08A554FA265}"/>
    <cellStyle name="Currency [0] 2 2 2 5 6" xfId="8039" xr:uid="{E713F0A3-98A6-4B03-B027-D8CEE6506E61}"/>
    <cellStyle name="Currency [0] 2 2 2 5 6 2" xfId="23399" xr:uid="{72E11440-2F32-409D-A00A-9C1C42618FC0}"/>
    <cellStyle name="Currency [0] 2 2 2 5 7" xfId="15719" xr:uid="{52D2AAF6-89C8-4996-A87A-20AB6E09245C}"/>
    <cellStyle name="Currency [0] 2 2 2 6" xfId="599" xr:uid="{C6859386-D5D5-4D54-B9DB-14B5F417FBA5}"/>
    <cellStyle name="Currency [0] 2 2 2 6 2" xfId="1559" xr:uid="{9FC4D8C8-4AE8-4ADD-BC4E-0B225A0E4A41}"/>
    <cellStyle name="Currency [0] 2 2 2 6 2 2" xfId="3479" xr:uid="{A143EC72-92EC-4FCB-BC08-7B32797495C7}"/>
    <cellStyle name="Currency [0] 2 2 2 6 2 2 2" xfId="7319" xr:uid="{06E61640-B2AB-4453-BEFD-9531DB76A26F}"/>
    <cellStyle name="Currency [0] 2 2 2 6 2 2 2 2" xfId="14999" xr:uid="{BACDC0F7-D415-4444-AB0B-4DE5196AD3D4}"/>
    <cellStyle name="Currency [0] 2 2 2 6 2 2 2 2 2" xfId="30359" xr:uid="{3FE8C6E4-914B-43B9-AAAD-4DAF4261CCA3}"/>
    <cellStyle name="Currency [0] 2 2 2 6 2 2 2 3" xfId="22679" xr:uid="{2BD1B474-F524-4F48-B991-96DEBBE838FC}"/>
    <cellStyle name="Currency [0] 2 2 2 6 2 2 3" xfId="11159" xr:uid="{62549353-604D-4B49-B569-E28FB2A163E6}"/>
    <cellStyle name="Currency [0] 2 2 2 6 2 2 3 2" xfId="26519" xr:uid="{F895A55D-EEC4-41B3-8EB0-C20D4B838AD7}"/>
    <cellStyle name="Currency [0] 2 2 2 6 2 2 4" xfId="18839" xr:uid="{BA09D53D-1F5B-4C88-BC01-954F0D6D5763}"/>
    <cellStyle name="Currency [0] 2 2 2 6 2 3" xfId="5399" xr:uid="{C67CDEBD-2536-4C29-BE6F-C76B6B919F05}"/>
    <cellStyle name="Currency [0] 2 2 2 6 2 3 2" xfId="13079" xr:uid="{A85595F4-19FB-4FC0-81F8-0C2F90965EDC}"/>
    <cellStyle name="Currency [0] 2 2 2 6 2 3 2 2" xfId="28439" xr:uid="{85CAE9D4-C5AF-4D8B-8F04-624967A389BF}"/>
    <cellStyle name="Currency [0] 2 2 2 6 2 3 3" xfId="20759" xr:uid="{A7DE86BC-1F4A-42D5-AD22-DAEA96295E77}"/>
    <cellStyle name="Currency [0] 2 2 2 6 2 4" xfId="9239" xr:uid="{559EBD3C-B5DC-4506-ACE3-F9A84DBB6387}"/>
    <cellStyle name="Currency [0] 2 2 2 6 2 4 2" xfId="24599" xr:uid="{67BE0BEB-3ED1-4CB4-A280-25FEDEA2D833}"/>
    <cellStyle name="Currency [0] 2 2 2 6 2 5" xfId="16919" xr:uid="{2F4FDA6C-B87F-4765-8480-EA23B11DFD8E}"/>
    <cellStyle name="Currency [0] 2 2 2 6 3" xfId="2519" xr:uid="{D867B9F3-8D8D-45DC-8769-16B724EA84C3}"/>
    <cellStyle name="Currency [0] 2 2 2 6 3 2" xfId="6359" xr:uid="{31A1BE6C-9B07-4695-95F5-7868CDE7C9C3}"/>
    <cellStyle name="Currency [0] 2 2 2 6 3 2 2" xfId="14039" xr:uid="{3AA10F4D-8523-440D-829E-CD6AA6BEA68F}"/>
    <cellStyle name="Currency [0] 2 2 2 6 3 2 2 2" xfId="29399" xr:uid="{AA4459BD-6218-4CC9-B844-CF00EA144752}"/>
    <cellStyle name="Currency [0] 2 2 2 6 3 2 3" xfId="21719" xr:uid="{66DEC93E-2F46-41DC-BD48-55F11A2827CF}"/>
    <cellStyle name="Currency [0] 2 2 2 6 3 3" xfId="10199" xr:uid="{94D0AE83-0727-41F7-86FE-CA34E03B12F5}"/>
    <cellStyle name="Currency [0] 2 2 2 6 3 3 2" xfId="25559" xr:uid="{355AAFC4-1327-4D81-A711-480532E31086}"/>
    <cellStyle name="Currency [0] 2 2 2 6 3 4" xfId="17879" xr:uid="{4FBEAA45-7EB4-4260-ABE6-185DC7093727}"/>
    <cellStyle name="Currency [0] 2 2 2 6 4" xfId="4439" xr:uid="{89FC9ADE-084F-4CA1-92F5-E08EDCF5F77C}"/>
    <cellStyle name="Currency [0] 2 2 2 6 4 2" xfId="12119" xr:uid="{5F861F34-08B0-4122-8A3D-99DC71BF3267}"/>
    <cellStyle name="Currency [0] 2 2 2 6 4 2 2" xfId="27479" xr:uid="{453DDD47-9E28-40AB-A772-3E25FAA5875A}"/>
    <cellStyle name="Currency [0] 2 2 2 6 4 3" xfId="19799" xr:uid="{716B2F5B-9B80-4A17-A6A5-6AEAD2A00B40}"/>
    <cellStyle name="Currency [0] 2 2 2 6 5" xfId="8279" xr:uid="{C7012235-3C3C-47C7-A9DC-1A73BCA38481}"/>
    <cellStyle name="Currency [0] 2 2 2 6 5 2" xfId="23639" xr:uid="{148BFCEB-BD99-40E0-80CC-1C0487263E8C}"/>
    <cellStyle name="Currency [0] 2 2 2 6 6" xfId="15959" xr:uid="{F23CC6E3-4485-4F9E-ADDD-CF258EB06645}"/>
    <cellStyle name="Currency [0] 2 2 2 7" xfId="1079" xr:uid="{8871D02B-4631-4DF9-8A57-1F2C21D71E31}"/>
    <cellStyle name="Currency [0] 2 2 2 7 2" xfId="2999" xr:uid="{A6726F0C-18D4-44BE-95EF-98911747EBD8}"/>
    <cellStyle name="Currency [0] 2 2 2 7 2 2" xfId="6839" xr:uid="{B2B2F007-A2DE-4BA9-AE17-07512D7AACAD}"/>
    <cellStyle name="Currency [0] 2 2 2 7 2 2 2" xfId="14519" xr:uid="{20B69482-041E-42D8-AC93-50E75456DB16}"/>
    <cellStyle name="Currency [0] 2 2 2 7 2 2 2 2" xfId="29879" xr:uid="{AF336E51-97B6-4388-A30E-971A26D770F4}"/>
    <cellStyle name="Currency [0] 2 2 2 7 2 2 3" xfId="22199" xr:uid="{B5DD80F8-8FB4-4143-AB18-84E657BE4387}"/>
    <cellStyle name="Currency [0] 2 2 2 7 2 3" xfId="10679" xr:uid="{ECB682AC-1C96-4D81-94A2-5C99FBAC99A3}"/>
    <cellStyle name="Currency [0] 2 2 2 7 2 3 2" xfId="26039" xr:uid="{DC770021-6CC3-4B84-85E1-1E6C910F9390}"/>
    <cellStyle name="Currency [0] 2 2 2 7 2 4" xfId="18359" xr:uid="{5D9179BC-F532-48C7-8D65-C93A9CEF5C4A}"/>
    <cellStyle name="Currency [0] 2 2 2 7 3" xfId="4919" xr:uid="{1B3C9A79-C240-4563-8898-A00D00F0114F}"/>
    <cellStyle name="Currency [0] 2 2 2 7 3 2" xfId="12599" xr:uid="{898DC3C1-BEE6-41D4-A83E-6E3BDB906755}"/>
    <cellStyle name="Currency [0] 2 2 2 7 3 2 2" xfId="27959" xr:uid="{C09E50DA-A9F7-4FAA-95AA-912BF9D55552}"/>
    <cellStyle name="Currency [0] 2 2 2 7 3 3" xfId="20279" xr:uid="{3A0925D2-74DD-4CCC-B6AF-FCE36637A41B}"/>
    <cellStyle name="Currency [0] 2 2 2 7 4" xfId="8759" xr:uid="{58C48A91-7E0F-495F-BBA7-F3282C0A35B9}"/>
    <cellStyle name="Currency [0] 2 2 2 7 4 2" xfId="24119" xr:uid="{CF7165DB-55BB-4BF4-ABEE-252F6B6D5209}"/>
    <cellStyle name="Currency [0] 2 2 2 7 5" xfId="16439" xr:uid="{0AD304A6-9C0B-4AC2-A933-3DE8ABF8C0BF}"/>
    <cellStyle name="Currency [0] 2 2 2 8" xfId="2039" xr:uid="{882B99E7-1B82-4876-8E62-2D4FEE454A48}"/>
    <cellStyle name="Currency [0] 2 2 2 8 2" xfId="5879" xr:uid="{E4BEE54E-A082-4A75-9046-10190C698858}"/>
    <cellStyle name="Currency [0] 2 2 2 8 2 2" xfId="13559" xr:uid="{6CFB7013-9361-48F2-BFCA-347049F7CCC0}"/>
    <cellStyle name="Currency [0] 2 2 2 8 2 2 2" xfId="28919" xr:uid="{89B03AE9-4B3F-4EDF-A7DD-2E83824BCA1F}"/>
    <cellStyle name="Currency [0] 2 2 2 8 2 3" xfId="21239" xr:uid="{B1FE1C82-C936-4CA9-885A-804D2D16DDF1}"/>
    <cellStyle name="Currency [0] 2 2 2 8 3" xfId="9719" xr:uid="{CA5C42F5-CBA1-4D82-92B0-3596D8B83EEF}"/>
    <cellStyle name="Currency [0] 2 2 2 8 3 2" xfId="25079" xr:uid="{44E579B8-C137-4D8D-876A-A2D230B02A5D}"/>
    <cellStyle name="Currency [0] 2 2 2 8 4" xfId="17399" xr:uid="{487A81F6-B8B1-452F-9EEE-AE248DC09425}"/>
    <cellStyle name="Currency [0] 2 2 2 9" xfId="3959" xr:uid="{470455D0-B939-4530-B372-EC65E95AE429}"/>
    <cellStyle name="Currency [0] 2 2 2 9 2" xfId="11639" xr:uid="{B9F8DBA8-28CD-4793-AB31-B0A9675B91E1}"/>
    <cellStyle name="Currency [0] 2 2 2 9 2 2" xfId="26999" xr:uid="{AC90776C-4BD5-492B-896D-98F402CC0162}"/>
    <cellStyle name="Currency [0] 2 2 2 9 3" xfId="19319" xr:uid="{1E2B1588-2E5C-4ECC-B8F6-5D69F91AB0D8}"/>
    <cellStyle name="Currency [0] 2 2 3" xfId="134" xr:uid="{F0A4DA09-3F30-4AB6-B704-DB486A0337DD}"/>
    <cellStyle name="Currency [0] 2 2 3 10" xfId="15494" xr:uid="{2982EECC-3D7D-45D2-94C1-07FACEB09A0F}"/>
    <cellStyle name="Currency [0] 2 2 3 2" xfId="194" xr:uid="{A691E7DB-2825-41EF-9E1E-6CACD92EFB6F}"/>
    <cellStyle name="Currency [0] 2 2 3 2 2" xfId="314" xr:uid="{A3BB7291-65B1-49F6-B789-199AF32FCE2F}"/>
    <cellStyle name="Currency [0] 2 2 3 2 2 2" xfId="554" xr:uid="{8416F345-7522-402A-A832-1720E1BC9CFE}"/>
    <cellStyle name="Currency [0] 2 2 3 2 2 2 2" xfId="1034" xr:uid="{384E9CB1-6396-41BC-9EC9-8B673A0ED8DB}"/>
    <cellStyle name="Currency [0] 2 2 3 2 2 2 2 2" xfId="1994" xr:uid="{E1DCEF4C-A6E6-48D1-A0F8-0D795660F690}"/>
    <cellStyle name="Currency [0] 2 2 3 2 2 2 2 2 2" xfId="3914" xr:uid="{ED7186D3-0751-437F-9DE1-9753800524EE}"/>
    <cellStyle name="Currency [0] 2 2 3 2 2 2 2 2 2 2" xfId="7754" xr:uid="{9476B0DD-F81A-4336-8EAD-19D552E2FDEC}"/>
    <cellStyle name="Currency [0] 2 2 3 2 2 2 2 2 2 2 2" xfId="15434" xr:uid="{1DD35533-C38B-4A2F-8FC7-81E8E71F0F16}"/>
    <cellStyle name="Currency [0] 2 2 3 2 2 2 2 2 2 2 2 2" xfId="30794" xr:uid="{5D193D2C-AC3B-41A1-891D-6207A101AF18}"/>
    <cellStyle name="Currency [0] 2 2 3 2 2 2 2 2 2 2 3" xfId="23114" xr:uid="{B90BBD32-996F-4043-AB68-00F511F5A826}"/>
    <cellStyle name="Currency [0] 2 2 3 2 2 2 2 2 2 3" xfId="11594" xr:uid="{ADBA96FF-B72B-48FD-802E-FB455029FC13}"/>
    <cellStyle name="Currency [0] 2 2 3 2 2 2 2 2 2 3 2" xfId="26954" xr:uid="{23E61B3F-3243-4CD4-9CA5-3AB00A52B400}"/>
    <cellStyle name="Currency [0] 2 2 3 2 2 2 2 2 2 4" xfId="19274" xr:uid="{D24F87F8-406E-45EF-872F-9D911CE7E3F4}"/>
    <cellStyle name="Currency [0] 2 2 3 2 2 2 2 2 3" xfId="5834" xr:uid="{85BA6263-BC03-4CD4-A5F0-5F12E4BBCD3E}"/>
    <cellStyle name="Currency [0] 2 2 3 2 2 2 2 2 3 2" xfId="13514" xr:uid="{70251035-EA07-4620-84B8-D50FD0EBDE29}"/>
    <cellStyle name="Currency [0] 2 2 3 2 2 2 2 2 3 2 2" xfId="28874" xr:uid="{8775AE91-980B-4F24-A686-C3247F08C41F}"/>
    <cellStyle name="Currency [0] 2 2 3 2 2 2 2 2 3 3" xfId="21194" xr:uid="{CA0C56F5-6923-4108-A407-3C927B8A6806}"/>
    <cellStyle name="Currency [0] 2 2 3 2 2 2 2 2 4" xfId="9674" xr:uid="{71B086E4-9963-45DF-B789-7CFBA9F42EBB}"/>
    <cellStyle name="Currency [0] 2 2 3 2 2 2 2 2 4 2" xfId="25034" xr:uid="{BFCD7D67-CDCE-4B7C-8119-1DA6122D9464}"/>
    <cellStyle name="Currency [0] 2 2 3 2 2 2 2 2 5" xfId="17354" xr:uid="{22F1225A-D204-4910-B0B6-22CCC7C4426D}"/>
    <cellStyle name="Currency [0] 2 2 3 2 2 2 2 3" xfId="2954" xr:uid="{7B292375-E2AC-4F11-BA8F-A756619534B6}"/>
    <cellStyle name="Currency [0] 2 2 3 2 2 2 2 3 2" xfId="6794" xr:uid="{2D54A079-B73C-4748-9125-4945376D279B}"/>
    <cellStyle name="Currency [0] 2 2 3 2 2 2 2 3 2 2" xfId="14474" xr:uid="{A6964B94-6A90-49EB-9DE3-6F7FF6B75B35}"/>
    <cellStyle name="Currency [0] 2 2 3 2 2 2 2 3 2 2 2" xfId="29834" xr:uid="{078C316D-C222-4A34-8287-A47B4FA8ACB0}"/>
    <cellStyle name="Currency [0] 2 2 3 2 2 2 2 3 2 3" xfId="22154" xr:uid="{22E4EEBD-46A1-4570-8246-E7063EFCD1F1}"/>
    <cellStyle name="Currency [0] 2 2 3 2 2 2 2 3 3" xfId="10634" xr:uid="{AFF37FF1-3032-4F03-9403-DFC6E8AA9744}"/>
    <cellStyle name="Currency [0] 2 2 3 2 2 2 2 3 3 2" xfId="25994" xr:uid="{A4BB463B-BDF1-488B-AA39-0730F30D8E0A}"/>
    <cellStyle name="Currency [0] 2 2 3 2 2 2 2 3 4" xfId="18314" xr:uid="{557DCC6F-D73B-4C06-98DC-E68A3942AEBA}"/>
    <cellStyle name="Currency [0] 2 2 3 2 2 2 2 4" xfId="4874" xr:uid="{10DC4FC7-F5AD-4FB7-A2EB-DAB0F48EB39F}"/>
    <cellStyle name="Currency [0] 2 2 3 2 2 2 2 4 2" xfId="12554" xr:uid="{F1AE5858-9257-4239-AB0E-B2AD266D37A5}"/>
    <cellStyle name="Currency [0] 2 2 3 2 2 2 2 4 2 2" xfId="27914" xr:uid="{AF7017E7-2345-40AF-B54E-CDA2D4798C71}"/>
    <cellStyle name="Currency [0] 2 2 3 2 2 2 2 4 3" xfId="20234" xr:uid="{1B1C7D1D-9748-4041-AFD5-E64F496E21FD}"/>
    <cellStyle name="Currency [0] 2 2 3 2 2 2 2 5" xfId="8714" xr:uid="{2684BA63-1FB8-4D8A-81A2-89715377EC42}"/>
    <cellStyle name="Currency [0] 2 2 3 2 2 2 2 5 2" xfId="24074" xr:uid="{5FEAEBA9-2D9C-4414-AFD7-5C30B58AC414}"/>
    <cellStyle name="Currency [0] 2 2 3 2 2 2 2 6" xfId="16394" xr:uid="{B26D76A6-B7FF-48C8-90A1-3C833F306A8C}"/>
    <cellStyle name="Currency [0] 2 2 3 2 2 2 3" xfId="1514" xr:uid="{868729D2-F8DD-4C85-8687-AF05DD59C20C}"/>
    <cellStyle name="Currency [0] 2 2 3 2 2 2 3 2" xfId="3434" xr:uid="{25E7C73F-5486-4F37-972D-32FCEAE4CDEA}"/>
    <cellStyle name="Currency [0] 2 2 3 2 2 2 3 2 2" xfId="7274" xr:uid="{7356CB12-9E8D-41AF-BF97-EB65A625C99F}"/>
    <cellStyle name="Currency [0] 2 2 3 2 2 2 3 2 2 2" xfId="14954" xr:uid="{E62133D0-5287-4138-A3D9-33C5124B1A59}"/>
    <cellStyle name="Currency [0] 2 2 3 2 2 2 3 2 2 2 2" xfId="30314" xr:uid="{0B32D51D-5A66-4F7C-A4E7-B1522B109AD5}"/>
    <cellStyle name="Currency [0] 2 2 3 2 2 2 3 2 2 3" xfId="22634" xr:uid="{9935D519-238F-42DC-A2DD-45C6E6B8CEC8}"/>
    <cellStyle name="Currency [0] 2 2 3 2 2 2 3 2 3" xfId="11114" xr:uid="{35FD667E-9F36-4EC2-BF55-B8E7E9D667E0}"/>
    <cellStyle name="Currency [0] 2 2 3 2 2 2 3 2 3 2" xfId="26474" xr:uid="{3FBF26F2-AE22-4791-ADD1-D61389A64063}"/>
    <cellStyle name="Currency [0] 2 2 3 2 2 2 3 2 4" xfId="18794" xr:uid="{9C7F90B2-C55E-4AE7-8A11-E263F985F17A}"/>
    <cellStyle name="Currency [0] 2 2 3 2 2 2 3 3" xfId="5354" xr:uid="{3CA20475-310D-49AE-8ABA-E42CBFD624C3}"/>
    <cellStyle name="Currency [0] 2 2 3 2 2 2 3 3 2" xfId="13034" xr:uid="{958EEE8C-8561-4497-9D79-BFF845F9D817}"/>
    <cellStyle name="Currency [0] 2 2 3 2 2 2 3 3 2 2" xfId="28394" xr:uid="{E902C82A-4625-449C-B4AE-EEF680F06B67}"/>
    <cellStyle name="Currency [0] 2 2 3 2 2 2 3 3 3" xfId="20714" xr:uid="{66D42415-B9C9-4848-98F9-BDFE71C68D4E}"/>
    <cellStyle name="Currency [0] 2 2 3 2 2 2 3 4" xfId="9194" xr:uid="{D63DDCDA-A24B-46A9-9AC0-6A1DF04E84E4}"/>
    <cellStyle name="Currency [0] 2 2 3 2 2 2 3 4 2" xfId="24554" xr:uid="{86439BFC-79D3-488E-9FB3-71099F8A1931}"/>
    <cellStyle name="Currency [0] 2 2 3 2 2 2 3 5" xfId="16874" xr:uid="{8A109596-EB36-49F4-A5D3-778AE47EAB17}"/>
    <cellStyle name="Currency [0] 2 2 3 2 2 2 4" xfId="2474" xr:uid="{8DAF891B-F944-459E-B5B9-2ABC79BEE57E}"/>
    <cellStyle name="Currency [0] 2 2 3 2 2 2 4 2" xfId="6314" xr:uid="{D4A137DE-0ACC-4ACA-B606-9AAF4E7A4B27}"/>
    <cellStyle name="Currency [0] 2 2 3 2 2 2 4 2 2" xfId="13994" xr:uid="{030A8BA1-61B8-41A2-BCE3-F222C1D157C5}"/>
    <cellStyle name="Currency [0] 2 2 3 2 2 2 4 2 2 2" xfId="29354" xr:uid="{9B4E374B-2251-4958-B99B-0968A795FDD2}"/>
    <cellStyle name="Currency [0] 2 2 3 2 2 2 4 2 3" xfId="21674" xr:uid="{603687E2-7745-4C66-89B0-3656E5095E02}"/>
    <cellStyle name="Currency [0] 2 2 3 2 2 2 4 3" xfId="10154" xr:uid="{26067D8B-08FB-48F4-8B52-F1F657FB6FD6}"/>
    <cellStyle name="Currency [0] 2 2 3 2 2 2 4 3 2" xfId="25514" xr:uid="{AA5E1A37-ACCF-41AE-86E2-41F0AF0AD83A}"/>
    <cellStyle name="Currency [0] 2 2 3 2 2 2 4 4" xfId="17834" xr:uid="{515FEEE1-2104-4AC7-8B74-637D2DCF898A}"/>
    <cellStyle name="Currency [0] 2 2 3 2 2 2 5" xfId="4394" xr:uid="{C0098DB1-B50C-4AB4-A1E3-1DE4428EBE85}"/>
    <cellStyle name="Currency [0] 2 2 3 2 2 2 5 2" xfId="12074" xr:uid="{333DDE66-92D6-4CFF-933C-2A633558E557}"/>
    <cellStyle name="Currency [0] 2 2 3 2 2 2 5 2 2" xfId="27434" xr:uid="{45A9A540-49C2-4345-9485-0A5ECA44715F}"/>
    <cellStyle name="Currency [0] 2 2 3 2 2 2 5 3" xfId="19754" xr:uid="{B0AA1125-9564-4D23-B488-90C65DD8424B}"/>
    <cellStyle name="Currency [0] 2 2 3 2 2 2 6" xfId="8234" xr:uid="{CDE505DA-8111-473C-A52C-3511CF8FC5E5}"/>
    <cellStyle name="Currency [0] 2 2 3 2 2 2 6 2" xfId="23594" xr:uid="{F666C366-7C00-42FF-84E1-950278A0A355}"/>
    <cellStyle name="Currency [0] 2 2 3 2 2 2 7" xfId="15914" xr:uid="{678B6570-6054-4BDF-AE25-7311FC4EAB14}"/>
    <cellStyle name="Currency [0] 2 2 3 2 2 3" xfId="794" xr:uid="{3E28FE3E-0FE9-454F-AA0E-A35C0E4E4136}"/>
    <cellStyle name="Currency [0] 2 2 3 2 2 3 2" xfId="1754" xr:uid="{44ED3982-9205-48F4-BDA1-EB4EBAFB645E}"/>
    <cellStyle name="Currency [0] 2 2 3 2 2 3 2 2" xfId="3674" xr:uid="{45B1A0F5-CE43-4E92-B88E-486F58F07D1E}"/>
    <cellStyle name="Currency [0] 2 2 3 2 2 3 2 2 2" xfId="7514" xr:uid="{A993B3CF-5775-478D-AED0-CA00169B9F33}"/>
    <cellStyle name="Currency [0] 2 2 3 2 2 3 2 2 2 2" xfId="15194" xr:uid="{C0C92413-431A-484C-9C27-6AC50A0EF8E2}"/>
    <cellStyle name="Currency [0] 2 2 3 2 2 3 2 2 2 2 2" xfId="30554" xr:uid="{6B274D0F-2D99-465F-B472-247DAEA33B71}"/>
    <cellStyle name="Currency [0] 2 2 3 2 2 3 2 2 2 3" xfId="22874" xr:uid="{BED4979B-6F01-43DF-8258-C42FE740489D}"/>
    <cellStyle name="Currency [0] 2 2 3 2 2 3 2 2 3" xfId="11354" xr:uid="{B0F8F5D0-4C1E-4EDF-82B7-CA30EA81B976}"/>
    <cellStyle name="Currency [0] 2 2 3 2 2 3 2 2 3 2" xfId="26714" xr:uid="{D04C272B-114E-4E02-ABE6-0F767D630DFF}"/>
    <cellStyle name="Currency [0] 2 2 3 2 2 3 2 2 4" xfId="19034" xr:uid="{4B3F8437-6807-46F9-9AC6-168ED774A334}"/>
    <cellStyle name="Currency [0] 2 2 3 2 2 3 2 3" xfId="5594" xr:uid="{0131AAAC-1BA0-4982-A86E-E5978373199A}"/>
    <cellStyle name="Currency [0] 2 2 3 2 2 3 2 3 2" xfId="13274" xr:uid="{43E4DEC6-6AA8-4B50-816B-98AD33CF7DF5}"/>
    <cellStyle name="Currency [0] 2 2 3 2 2 3 2 3 2 2" xfId="28634" xr:uid="{B618799B-EACA-4C77-8524-A83B4E0EAF11}"/>
    <cellStyle name="Currency [0] 2 2 3 2 2 3 2 3 3" xfId="20954" xr:uid="{65B7B74C-E8E1-4F42-9E25-19C19C08E06F}"/>
    <cellStyle name="Currency [0] 2 2 3 2 2 3 2 4" xfId="9434" xr:uid="{0DE06FFF-1CA6-4CF8-B2B1-9E381CF19A3E}"/>
    <cellStyle name="Currency [0] 2 2 3 2 2 3 2 4 2" xfId="24794" xr:uid="{B9C637ED-DE81-4A7C-8CF8-FAAD5D75EBE9}"/>
    <cellStyle name="Currency [0] 2 2 3 2 2 3 2 5" xfId="17114" xr:uid="{7469F1D3-95C2-4632-8133-9CA8BEE15110}"/>
    <cellStyle name="Currency [0] 2 2 3 2 2 3 3" xfId="2714" xr:uid="{D439910D-9033-479B-81C4-58DCE3D76B7E}"/>
    <cellStyle name="Currency [0] 2 2 3 2 2 3 3 2" xfId="6554" xr:uid="{EDEFE411-3BA0-4840-A138-D48E820BAE5C}"/>
    <cellStyle name="Currency [0] 2 2 3 2 2 3 3 2 2" xfId="14234" xr:uid="{5E620F62-E638-44C2-AF7C-7697F5298212}"/>
    <cellStyle name="Currency [0] 2 2 3 2 2 3 3 2 2 2" xfId="29594" xr:uid="{BD4C841A-19B0-4B96-8810-0BFF67BA2C87}"/>
    <cellStyle name="Currency [0] 2 2 3 2 2 3 3 2 3" xfId="21914" xr:uid="{5C74B1C8-215D-46EF-9A8B-81249343704A}"/>
    <cellStyle name="Currency [0] 2 2 3 2 2 3 3 3" xfId="10394" xr:uid="{2C93BE3B-92EB-46EA-B625-3694F772F080}"/>
    <cellStyle name="Currency [0] 2 2 3 2 2 3 3 3 2" xfId="25754" xr:uid="{DBDF3109-7C38-4AC3-BB3E-2D1C5C371181}"/>
    <cellStyle name="Currency [0] 2 2 3 2 2 3 3 4" xfId="18074" xr:uid="{B3A4FD72-EC51-4759-A52C-3DCD8915D52B}"/>
    <cellStyle name="Currency [0] 2 2 3 2 2 3 4" xfId="4634" xr:uid="{8CD1AFF7-A603-4698-94B3-398D3E01921A}"/>
    <cellStyle name="Currency [0] 2 2 3 2 2 3 4 2" xfId="12314" xr:uid="{CB3A32A6-D4C0-4B73-909B-5944ECCF9D0D}"/>
    <cellStyle name="Currency [0] 2 2 3 2 2 3 4 2 2" xfId="27674" xr:uid="{98EBDEFA-ACCD-43E5-A228-DF337DDE1E72}"/>
    <cellStyle name="Currency [0] 2 2 3 2 2 3 4 3" xfId="19994" xr:uid="{56FD0358-753B-4093-93DF-B6A6BC854424}"/>
    <cellStyle name="Currency [0] 2 2 3 2 2 3 5" xfId="8474" xr:uid="{459BEF33-F3BC-4293-835D-97A951885E5B}"/>
    <cellStyle name="Currency [0] 2 2 3 2 2 3 5 2" xfId="23834" xr:uid="{D46EE2BB-398F-4284-A9E4-AED2E0FEBD2B}"/>
    <cellStyle name="Currency [0] 2 2 3 2 2 3 6" xfId="16154" xr:uid="{21664D84-BFB0-4985-BA19-480FDAA703FE}"/>
    <cellStyle name="Currency [0] 2 2 3 2 2 4" xfId="1274" xr:uid="{66FEA53A-D1F4-4F84-A758-245D2D435B22}"/>
    <cellStyle name="Currency [0] 2 2 3 2 2 4 2" xfId="3194" xr:uid="{3AD7C89B-1D20-4EA8-BB30-A8A9A549FDB3}"/>
    <cellStyle name="Currency [0] 2 2 3 2 2 4 2 2" xfId="7034" xr:uid="{7DCEC6ED-09BB-4F8D-8A1C-E8BEC8FFD58E}"/>
    <cellStyle name="Currency [0] 2 2 3 2 2 4 2 2 2" xfId="14714" xr:uid="{9DE27A19-FD30-4AFC-BF70-9B71060C46A4}"/>
    <cellStyle name="Currency [0] 2 2 3 2 2 4 2 2 2 2" xfId="30074" xr:uid="{9332CCBB-F693-4A6D-B4A8-4CDC6E05B5F9}"/>
    <cellStyle name="Currency [0] 2 2 3 2 2 4 2 2 3" xfId="22394" xr:uid="{2D33180D-D6A6-4D48-A4EF-8BDD7B957487}"/>
    <cellStyle name="Currency [0] 2 2 3 2 2 4 2 3" xfId="10874" xr:uid="{CC51B884-EE08-44CF-859D-6E3D7598B3AF}"/>
    <cellStyle name="Currency [0] 2 2 3 2 2 4 2 3 2" xfId="26234" xr:uid="{1F7E3FE3-DD2F-4B1C-BD19-74A00EC493CB}"/>
    <cellStyle name="Currency [0] 2 2 3 2 2 4 2 4" xfId="18554" xr:uid="{0B97AA79-27B0-4D8D-BD55-7AB3ED81E6F4}"/>
    <cellStyle name="Currency [0] 2 2 3 2 2 4 3" xfId="5114" xr:uid="{AD226D77-8B53-4751-91DB-C77AC839A55C}"/>
    <cellStyle name="Currency [0] 2 2 3 2 2 4 3 2" xfId="12794" xr:uid="{2CEF6A37-5321-4D89-AA45-1672EC23C1D6}"/>
    <cellStyle name="Currency [0] 2 2 3 2 2 4 3 2 2" xfId="28154" xr:uid="{7F7EDDB0-725F-434A-89C9-50549D5D3007}"/>
    <cellStyle name="Currency [0] 2 2 3 2 2 4 3 3" xfId="20474" xr:uid="{2EC9CCFE-8094-4A30-B0AE-112A673BA483}"/>
    <cellStyle name="Currency [0] 2 2 3 2 2 4 4" xfId="8954" xr:uid="{8CB86668-BDED-42A5-A7BA-5242B24FE0E6}"/>
    <cellStyle name="Currency [0] 2 2 3 2 2 4 4 2" xfId="24314" xr:uid="{104BBD2C-4841-4E56-9B68-9DC367474DDA}"/>
    <cellStyle name="Currency [0] 2 2 3 2 2 4 5" xfId="16634" xr:uid="{BEB1DC0A-D57E-4322-AA73-E97A90BD117F}"/>
    <cellStyle name="Currency [0] 2 2 3 2 2 5" xfId="2234" xr:uid="{9E1C1B40-4351-4D3E-BBDC-B37DDB8D8B29}"/>
    <cellStyle name="Currency [0] 2 2 3 2 2 5 2" xfId="6074" xr:uid="{F2656B62-A65B-4CDE-A0EC-3F1CE8FEC87E}"/>
    <cellStyle name="Currency [0] 2 2 3 2 2 5 2 2" xfId="13754" xr:uid="{E5C75104-1AD2-4426-AD09-701A97E4D0F2}"/>
    <cellStyle name="Currency [0] 2 2 3 2 2 5 2 2 2" xfId="29114" xr:uid="{4FF9E9D0-B0DE-4400-A108-E53F5CD4FE43}"/>
    <cellStyle name="Currency [0] 2 2 3 2 2 5 2 3" xfId="21434" xr:uid="{DDC222B6-1945-4A11-9917-2DAD54DCE232}"/>
    <cellStyle name="Currency [0] 2 2 3 2 2 5 3" xfId="9914" xr:uid="{0A23B0FE-F601-408B-B6A4-095D0EBEC5FC}"/>
    <cellStyle name="Currency [0] 2 2 3 2 2 5 3 2" xfId="25274" xr:uid="{6A345291-5008-4B28-97E0-A1DE93B13DAD}"/>
    <cellStyle name="Currency [0] 2 2 3 2 2 5 4" xfId="17594" xr:uid="{8DB2A30B-E63A-4817-BC42-D57C9570A186}"/>
    <cellStyle name="Currency [0] 2 2 3 2 2 6" xfId="4154" xr:uid="{B60678D0-86AC-470B-8BC8-93ED41059A92}"/>
    <cellStyle name="Currency [0] 2 2 3 2 2 6 2" xfId="11834" xr:uid="{C8621F04-1392-46F0-A6FD-B96D609A545D}"/>
    <cellStyle name="Currency [0] 2 2 3 2 2 6 2 2" xfId="27194" xr:uid="{19C5BFA1-7719-4BB2-8234-6C94C7F92098}"/>
    <cellStyle name="Currency [0] 2 2 3 2 2 6 3" xfId="19514" xr:uid="{134558A3-C3BB-43D2-BF28-FE50A1DB5A37}"/>
    <cellStyle name="Currency [0] 2 2 3 2 2 7" xfId="7994" xr:uid="{E66BEA1E-8032-4672-A522-B0E36E6A00BE}"/>
    <cellStyle name="Currency [0] 2 2 3 2 2 7 2" xfId="23354" xr:uid="{60D55B52-A060-4D7C-845A-39D2DF820E67}"/>
    <cellStyle name="Currency [0] 2 2 3 2 2 8" xfId="15674" xr:uid="{53FA7BF2-C5A7-4487-87EF-10FF7273BBA3}"/>
    <cellStyle name="Currency [0] 2 2 3 2 3" xfId="434" xr:uid="{B8DE9477-FF60-4341-B37B-8F5CA775FEEA}"/>
    <cellStyle name="Currency [0] 2 2 3 2 3 2" xfId="914" xr:uid="{4DA54024-A510-44B8-ADB2-4BD06FEAEDAF}"/>
    <cellStyle name="Currency [0] 2 2 3 2 3 2 2" xfId="1874" xr:uid="{B7953824-8540-4686-8874-312E3E09139F}"/>
    <cellStyle name="Currency [0] 2 2 3 2 3 2 2 2" xfId="3794" xr:uid="{0DB18268-60DF-4A13-8830-7C82EABEF8BC}"/>
    <cellStyle name="Currency [0] 2 2 3 2 3 2 2 2 2" xfId="7634" xr:uid="{DE786D03-4452-4901-922F-30AD79CCE58F}"/>
    <cellStyle name="Currency [0] 2 2 3 2 3 2 2 2 2 2" xfId="15314" xr:uid="{3F60225A-3F67-4FEE-87DB-60F95BF38786}"/>
    <cellStyle name="Currency [0] 2 2 3 2 3 2 2 2 2 2 2" xfId="30674" xr:uid="{C21E16BF-9D81-4E77-9F48-5064EEE6CEE9}"/>
    <cellStyle name="Currency [0] 2 2 3 2 3 2 2 2 2 3" xfId="22994" xr:uid="{1E92EDFF-7098-41C4-B40F-81AACFFFB89C}"/>
    <cellStyle name="Currency [0] 2 2 3 2 3 2 2 2 3" xfId="11474" xr:uid="{73BC3421-56DB-4F89-A765-358077E318DB}"/>
    <cellStyle name="Currency [0] 2 2 3 2 3 2 2 2 3 2" xfId="26834" xr:uid="{878FED48-0C72-4429-947F-56537D8C1740}"/>
    <cellStyle name="Currency [0] 2 2 3 2 3 2 2 2 4" xfId="19154" xr:uid="{D9D13E2B-B853-45E9-A997-6457AC11A7E4}"/>
    <cellStyle name="Currency [0] 2 2 3 2 3 2 2 3" xfId="5714" xr:uid="{9B3BE361-8A25-4A73-B2B5-93D934BA2312}"/>
    <cellStyle name="Currency [0] 2 2 3 2 3 2 2 3 2" xfId="13394" xr:uid="{7F3182D7-32EA-488C-B07D-89145D87E190}"/>
    <cellStyle name="Currency [0] 2 2 3 2 3 2 2 3 2 2" xfId="28754" xr:uid="{F2B90E41-A972-4F5A-A0A5-42F059043090}"/>
    <cellStyle name="Currency [0] 2 2 3 2 3 2 2 3 3" xfId="21074" xr:uid="{C3347611-7B6D-436B-B80F-F0EE00498650}"/>
    <cellStyle name="Currency [0] 2 2 3 2 3 2 2 4" xfId="9554" xr:uid="{0C64E191-F557-40C5-95BA-2916D5AF0A85}"/>
    <cellStyle name="Currency [0] 2 2 3 2 3 2 2 4 2" xfId="24914" xr:uid="{F3F3E6A3-DFB7-4AE0-BF68-EFB36B1C3943}"/>
    <cellStyle name="Currency [0] 2 2 3 2 3 2 2 5" xfId="17234" xr:uid="{8C1D50CA-2B1C-462B-9969-9EFAA6E0A8E9}"/>
    <cellStyle name="Currency [0] 2 2 3 2 3 2 3" xfId="2834" xr:uid="{4C8295D2-7537-4F7E-9032-36A4D1F32FA2}"/>
    <cellStyle name="Currency [0] 2 2 3 2 3 2 3 2" xfId="6674" xr:uid="{8DAB7938-8CF9-4C48-A05C-A83A973EC7DC}"/>
    <cellStyle name="Currency [0] 2 2 3 2 3 2 3 2 2" xfId="14354" xr:uid="{E50564B7-66F2-4F83-AE30-B11FE53F0B3A}"/>
    <cellStyle name="Currency [0] 2 2 3 2 3 2 3 2 2 2" xfId="29714" xr:uid="{8BCACF33-6002-4B5B-8CBB-35763BE1D58A}"/>
    <cellStyle name="Currency [0] 2 2 3 2 3 2 3 2 3" xfId="22034" xr:uid="{687FDA79-A997-4702-90AD-745BE72B4535}"/>
    <cellStyle name="Currency [0] 2 2 3 2 3 2 3 3" xfId="10514" xr:uid="{C053509F-E4CF-4E1C-A9C0-D45D475987C9}"/>
    <cellStyle name="Currency [0] 2 2 3 2 3 2 3 3 2" xfId="25874" xr:uid="{BC07F9EE-C883-4775-9A59-105493FB4592}"/>
    <cellStyle name="Currency [0] 2 2 3 2 3 2 3 4" xfId="18194" xr:uid="{4FD09C90-77C5-4205-9C70-AB7401603849}"/>
    <cellStyle name="Currency [0] 2 2 3 2 3 2 4" xfId="4754" xr:uid="{994ACD30-496F-434E-84A4-C4F4F9A44261}"/>
    <cellStyle name="Currency [0] 2 2 3 2 3 2 4 2" xfId="12434" xr:uid="{70A2D601-A2E8-4D94-946C-B6A5CFD7BB80}"/>
    <cellStyle name="Currency [0] 2 2 3 2 3 2 4 2 2" xfId="27794" xr:uid="{3B63268C-5F9A-415F-A964-3853284BF86E}"/>
    <cellStyle name="Currency [0] 2 2 3 2 3 2 4 3" xfId="20114" xr:uid="{45F80211-2FF3-44E8-9D51-CFA8FFF0519F}"/>
    <cellStyle name="Currency [0] 2 2 3 2 3 2 5" xfId="8594" xr:uid="{59B2380B-DF6D-4CC7-B159-F343AE6C75BB}"/>
    <cellStyle name="Currency [0] 2 2 3 2 3 2 5 2" xfId="23954" xr:uid="{5C625EA5-7EEB-4CEC-8A66-943FC8B464E6}"/>
    <cellStyle name="Currency [0] 2 2 3 2 3 2 6" xfId="16274" xr:uid="{870B43CD-A685-422A-936F-C50D9D3D6CB3}"/>
    <cellStyle name="Currency [0] 2 2 3 2 3 3" xfId="1394" xr:uid="{1A40D4FA-114B-420F-B929-AC6FE2757E0F}"/>
    <cellStyle name="Currency [0] 2 2 3 2 3 3 2" xfId="3314" xr:uid="{44DC6914-D740-4354-86C0-5D5097F6EE1D}"/>
    <cellStyle name="Currency [0] 2 2 3 2 3 3 2 2" xfId="7154" xr:uid="{9342C971-73A1-4622-B380-821D8674668C}"/>
    <cellStyle name="Currency [0] 2 2 3 2 3 3 2 2 2" xfId="14834" xr:uid="{3DADD3CE-A0E3-4015-B8A1-E8661F33B42F}"/>
    <cellStyle name="Currency [0] 2 2 3 2 3 3 2 2 2 2" xfId="30194" xr:uid="{8C7B5928-75AB-4633-9627-21C316557C08}"/>
    <cellStyle name="Currency [0] 2 2 3 2 3 3 2 2 3" xfId="22514" xr:uid="{0EEAE66A-F1C1-4F1C-93A7-BAA9971561D8}"/>
    <cellStyle name="Currency [0] 2 2 3 2 3 3 2 3" xfId="10994" xr:uid="{8CAC2749-FFF2-4F1B-9F19-09C4A2FCAA57}"/>
    <cellStyle name="Currency [0] 2 2 3 2 3 3 2 3 2" xfId="26354" xr:uid="{82111BC4-CEC0-4692-BAC8-09AE27362DA7}"/>
    <cellStyle name="Currency [0] 2 2 3 2 3 3 2 4" xfId="18674" xr:uid="{A0C7132E-ADB1-4404-9F14-507E161630A1}"/>
    <cellStyle name="Currency [0] 2 2 3 2 3 3 3" xfId="5234" xr:uid="{599C16AB-8396-45AC-BB95-DD7F93F2E7C3}"/>
    <cellStyle name="Currency [0] 2 2 3 2 3 3 3 2" xfId="12914" xr:uid="{2424E47B-1914-4EA1-92D3-67F3204C3908}"/>
    <cellStyle name="Currency [0] 2 2 3 2 3 3 3 2 2" xfId="28274" xr:uid="{861AFE00-B87E-42BE-8014-67E4D2E8D140}"/>
    <cellStyle name="Currency [0] 2 2 3 2 3 3 3 3" xfId="20594" xr:uid="{B6441444-2067-4EDB-BBDC-BDADD7233BC7}"/>
    <cellStyle name="Currency [0] 2 2 3 2 3 3 4" xfId="9074" xr:uid="{C4FED36B-448F-4244-8DC6-58A4498B3743}"/>
    <cellStyle name="Currency [0] 2 2 3 2 3 3 4 2" xfId="24434" xr:uid="{6458ADF5-077C-46FB-B5A8-38794349081D}"/>
    <cellStyle name="Currency [0] 2 2 3 2 3 3 5" xfId="16754" xr:uid="{F52F2D31-F69F-4A14-A9A8-FDF80EDF39F0}"/>
    <cellStyle name="Currency [0] 2 2 3 2 3 4" xfId="2354" xr:uid="{6804D7AA-86EC-4074-8FC9-680595F04087}"/>
    <cellStyle name="Currency [0] 2 2 3 2 3 4 2" xfId="6194" xr:uid="{A9EC87BD-FC48-407D-887D-60ECE53689B9}"/>
    <cellStyle name="Currency [0] 2 2 3 2 3 4 2 2" xfId="13874" xr:uid="{13BE2525-4481-49A6-9412-1B3C57DFD54E}"/>
    <cellStyle name="Currency [0] 2 2 3 2 3 4 2 2 2" xfId="29234" xr:uid="{4365ED58-A7A2-4008-AF8C-D31FA7E696F5}"/>
    <cellStyle name="Currency [0] 2 2 3 2 3 4 2 3" xfId="21554" xr:uid="{0A526CEB-CC99-40FF-9D6F-8772DAB99E6D}"/>
    <cellStyle name="Currency [0] 2 2 3 2 3 4 3" xfId="10034" xr:uid="{D8DD935D-0B36-44EC-8D1E-D8368E23FFB0}"/>
    <cellStyle name="Currency [0] 2 2 3 2 3 4 3 2" xfId="25394" xr:uid="{060AC661-E7A8-4BB3-A24C-45CCFC00E7CF}"/>
    <cellStyle name="Currency [0] 2 2 3 2 3 4 4" xfId="17714" xr:uid="{5BEB0AFA-4136-4609-9967-EAE687B57147}"/>
    <cellStyle name="Currency [0] 2 2 3 2 3 5" xfId="4274" xr:uid="{1F058226-B13B-4827-ACAF-19DEEDA7A622}"/>
    <cellStyle name="Currency [0] 2 2 3 2 3 5 2" xfId="11954" xr:uid="{56420404-D3FA-478F-97C4-5AB6641A372C}"/>
    <cellStyle name="Currency [0] 2 2 3 2 3 5 2 2" xfId="27314" xr:uid="{B8A27F0F-5C5E-491C-8262-6F8F8450B66F}"/>
    <cellStyle name="Currency [0] 2 2 3 2 3 5 3" xfId="19634" xr:uid="{8AC0CA21-1B47-4F30-8B1D-4BED1789F998}"/>
    <cellStyle name="Currency [0] 2 2 3 2 3 6" xfId="8114" xr:uid="{09BD5D57-8F31-42C0-AFC2-F3995DACA47F}"/>
    <cellStyle name="Currency [0] 2 2 3 2 3 6 2" xfId="23474" xr:uid="{BFE5C3D5-F502-4DF7-807A-A213696F29DB}"/>
    <cellStyle name="Currency [0] 2 2 3 2 3 7" xfId="15794" xr:uid="{787C1C02-BE04-417C-9445-0C076AF4AFE1}"/>
    <cellStyle name="Currency [0] 2 2 3 2 4" xfId="674" xr:uid="{429A76F4-414D-4E10-90AB-F93C461B8292}"/>
    <cellStyle name="Currency [0] 2 2 3 2 4 2" xfId="1634" xr:uid="{6394003B-3386-4117-A58D-17CAB1F605C8}"/>
    <cellStyle name="Currency [0] 2 2 3 2 4 2 2" xfId="3554" xr:uid="{805DFA56-A88C-4884-A41A-31E5A06807EA}"/>
    <cellStyle name="Currency [0] 2 2 3 2 4 2 2 2" xfId="7394" xr:uid="{6A99C944-0022-4377-9992-52C7AD3FF65D}"/>
    <cellStyle name="Currency [0] 2 2 3 2 4 2 2 2 2" xfId="15074" xr:uid="{F9BF3B79-A3C5-4016-97C1-9911FF6464E9}"/>
    <cellStyle name="Currency [0] 2 2 3 2 4 2 2 2 2 2" xfId="30434" xr:uid="{DF12648C-B873-4EAB-BF55-ACD940DED527}"/>
    <cellStyle name="Currency [0] 2 2 3 2 4 2 2 2 3" xfId="22754" xr:uid="{84B2912A-FA1F-402A-B638-FB66E8C38D6B}"/>
    <cellStyle name="Currency [0] 2 2 3 2 4 2 2 3" xfId="11234" xr:uid="{9F166B55-382B-4DDC-AAAF-5E6DFE0306BD}"/>
    <cellStyle name="Currency [0] 2 2 3 2 4 2 2 3 2" xfId="26594" xr:uid="{59AD8BB9-2DAE-488C-A3FC-B469E193B207}"/>
    <cellStyle name="Currency [0] 2 2 3 2 4 2 2 4" xfId="18914" xr:uid="{74B78C48-987B-47A9-B477-8EA6821E2075}"/>
    <cellStyle name="Currency [0] 2 2 3 2 4 2 3" xfId="5474" xr:uid="{51046C41-8D3A-437A-8DF8-7A685EFE8A95}"/>
    <cellStyle name="Currency [0] 2 2 3 2 4 2 3 2" xfId="13154" xr:uid="{BCD112AA-228D-4062-A811-FA9EE6A3FF08}"/>
    <cellStyle name="Currency [0] 2 2 3 2 4 2 3 2 2" xfId="28514" xr:uid="{4CCB9818-D756-48FD-A1F1-63EFD7B2AF09}"/>
    <cellStyle name="Currency [0] 2 2 3 2 4 2 3 3" xfId="20834" xr:uid="{A4792C69-FD67-4A71-A47E-84BDEAA3A389}"/>
    <cellStyle name="Currency [0] 2 2 3 2 4 2 4" xfId="9314" xr:uid="{8A899FC3-54AE-4831-9497-40DE25B07F17}"/>
    <cellStyle name="Currency [0] 2 2 3 2 4 2 4 2" xfId="24674" xr:uid="{C3DB8C64-5725-4ECD-ACB1-C3405AB7AFCE}"/>
    <cellStyle name="Currency [0] 2 2 3 2 4 2 5" xfId="16994" xr:uid="{255AC29F-41A4-4666-82DD-F309762211EB}"/>
    <cellStyle name="Currency [0] 2 2 3 2 4 3" xfId="2594" xr:uid="{2D5D381D-02AD-444C-AB47-C6D9E90341FE}"/>
    <cellStyle name="Currency [0] 2 2 3 2 4 3 2" xfId="6434" xr:uid="{0A08ED2A-0502-423D-9441-6D5F666A8311}"/>
    <cellStyle name="Currency [0] 2 2 3 2 4 3 2 2" xfId="14114" xr:uid="{B2A201AD-E83E-4D2C-A34E-F7A3E6AA64F8}"/>
    <cellStyle name="Currency [0] 2 2 3 2 4 3 2 2 2" xfId="29474" xr:uid="{20EF6611-4F0E-4239-A046-34AF85D88906}"/>
    <cellStyle name="Currency [0] 2 2 3 2 4 3 2 3" xfId="21794" xr:uid="{DFA2D077-D3A2-4D8C-985D-8C568E62782A}"/>
    <cellStyle name="Currency [0] 2 2 3 2 4 3 3" xfId="10274" xr:uid="{0B34778D-6EF9-402E-B2E3-C03DD8042F69}"/>
    <cellStyle name="Currency [0] 2 2 3 2 4 3 3 2" xfId="25634" xr:uid="{164DF45D-7D55-4E14-9E37-152065C647A9}"/>
    <cellStyle name="Currency [0] 2 2 3 2 4 3 4" xfId="17954" xr:uid="{275CB8EE-5A27-4368-9334-33597C63693D}"/>
    <cellStyle name="Currency [0] 2 2 3 2 4 4" xfId="4514" xr:uid="{2CBBB293-C72B-4CC8-8D3D-81FFEC0D6B82}"/>
    <cellStyle name="Currency [0] 2 2 3 2 4 4 2" xfId="12194" xr:uid="{0B23BD02-73F8-488A-AF5A-60FAF1F12AAB}"/>
    <cellStyle name="Currency [0] 2 2 3 2 4 4 2 2" xfId="27554" xr:uid="{4FC51CC9-5696-43BC-B7C4-DEA1725FF0EE}"/>
    <cellStyle name="Currency [0] 2 2 3 2 4 4 3" xfId="19874" xr:uid="{3FA24336-03A7-4340-96C5-0FD43F4D5674}"/>
    <cellStyle name="Currency [0] 2 2 3 2 4 5" xfId="8354" xr:uid="{CC78B05A-A4EA-456C-9A3B-7A564B02A5B9}"/>
    <cellStyle name="Currency [0] 2 2 3 2 4 5 2" xfId="23714" xr:uid="{57829EC4-151A-4FBC-9A1B-C16657F6D33D}"/>
    <cellStyle name="Currency [0] 2 2 3 2 4 6" xfId="16034" xr:uid="{06841F58-B762-44F4-A7C3-C160663C7E93}"/>
    <cellStyle name="Currency [0] 2 2 3 2 5" xfId="1154" xr:uid="{2857E97A-7B77-4BC4-AA46-6E8464718157}"/>
    <cellStyle name="Currency [0] 2 2 3 2 5 2" xfId="3074" xr:uid="{8261B88E-1F39-4D04-BC63-547451DE423A}"/>
    <cellStyle name="Currency [0] 2 2 3 2 5 2 2" xfId="6914" xr:uid="{3D3FE81B-F85B-4D1B-8B3E-1A28EB7D8F9F}"/>
    <cellStyle name="Currency [0] 2 2 3 2 5 2 2 2" xfId="14594" xr:uid="{BBBAB8EB-D07D-4913-BF3E-8AFEC4173340}"/>
    <cellStyle name="Currency [0] 2 2 3 2 5 2 2 2 2" xfId="29954" xr:uid="{F61E77E0-C476-4C45-9CF0-4776AFB4AEAD}"/>
    <cellStyle name="Currency [0] 2 2 3 2 5 2 2 3" xfId="22274" xr:uid="{F4D5798C-B47A-41A6-A5CA-D7096A007F28}"/>
    <cellStyle name="Currency [0] 2 2 3 2 5 2 3" xfId="10754" xr:uid="{A5559024-077B-4A8B-B6B7-13D996ECABB4}"/>
    <cellStyle name="Currency [0] 2 2 3 2 5 2 3 2" xfId="26114" xr:uid="{D9E31BDA-92F6-4B61-BE9C-459170EF6496}"/>
    <cellStyle name="Currency [0] 2 2 3 2 5 2 4" xfId="18434" xr:uid="{673BA108-5C0A-4B3F-B785-E732C5528DB4}"/>
    <cellStyle name="Currency [0] 2 2 3 2 5 3" xfId="4994" xr:uid="{3D4B9023-C879-4459-B4AD-958F43395A21}"/>
    <cellStyle name="Currency [0] 2 2 3 2 5 3 2" xfId="12674" xr:uid="{B4218EDC-6AD1-4554-A091-9CA47EFBA9BC}"/>
    <cellStyle name="Currency [0] 2 2 3 2 5 3 2 2" xfId="28034" xr:uid="{BB3C26A3-FDFC-4675-9F56-56268BA93DFB}"/>
    <cellStyle name="Currency [0] 2 2 3 2 5 3 3" xfId="20354" xr:uid="{D96B3C55-4276-4080-9A0C-E484E429DCC4}"/>
    <cellStyle name="Currency [0] 2 2 3 2 5 4" xfId="8834" xr:uid="{EBA54290-1631-4333-B000-B5A7D58C41CB}"/>
    <cellStyle name="Currency [0] 2 2 3 2 5 4 2" xfId="24194" xr:uid="{C631E474-703C-40A4-BEED-37D1E2ED30F7}"/>
    <cellStyle name="Currency [0] 2 2 3 2 5 5" xfId="16514" xr:uid="{C71F16E5-EA41-47B2-90FC-25A1BB45D9AF}"/>
    <cellStyle name="Currency [0] 2 2 3 2 6" xfId="2114" xr:uid="{488F9FFE-4F85-4C4C-9EB7-5FC7435AD537}"/>
    <cellStyle name="Currency [0] 2 2 3 2 6 2" xfId="5954" xr:uid="{15BACF69-964B-4FA9-82C2-1CDC266C21BE}"/>
    <cellStyle name="Currency [0] 2 2 3 2 6 2 2" xfId="13634" xr:uid="{2A627279-2BA1-473B-B2C4-8FEAF6946363}"/>
    <cellStyle name="Currency [0] 2 2 3 2 6 2 2 2" xfId="28994" xr:uid="{5BCB0EB5-23F5-4F85-8967-7450FB2220D4}"/>
    <cellStyle name="Currency [0] 2 2 3 2 6 2 3" xfId="21314" xr:uid="{980B283E-37A8-4176-A484-6CDA09B91805}"/>
    <cellStyle name="Currency [0] 2 2 3 2 6 3" xfId="9794" xr:uid="{AA628AAC-558A-4CF1-BD3A-784FFD1C1774}"/>
    <cellStyle name="Currency [0] 2 2 3 2 6 3 2" xfId="25154" xr:uid="{443BEA4D-7432-4BFF-A589-080B9370CA61}"/>
    <cellStyle name="Currency [0] 2 2 3 2 6 4" xfId="17474" xr:uid="{11C36378-968F-425C-A031-119F4BE50605}"/>
    <cellStyle name="Currency [0] 2 2 3 2 7" xfId="4034" xr:uid="{BDF62D2D-EC8D-4904-BE31-2F6E7E05382A}"/>
    <cellStyle name="Currency [0] 2 2 3 2 7 2" xfId="11714" xr:uid="{1A04FD62-1BB8-4CF0-8BB9-20888CFFF3AC}"/>
    <cellStyle name="Currency [0] 2 2 3 2 7 2 2" xfId="27074" xr:uid="{BAA87246-5233-410C-B386-5475BC45A339}"/>
    <cellStyle name="Currency [0] 2 2 3 2 7 3" xfId="19394" xr:uid="{6CE6B459-775D-4286-9D89-38BCECD7400B}"/>
    <cellStyle name="Currency [0] 2 2 3 2 8" xfId="7874" xr:uid="{516D8B67-E23D-4EB7-9329-D2E280E6405C}"/>
    <cellStyle name="Currency [0] 2 2 3 2 8 2" xfId="23234" xr:uid="{D4949993-B95B-4BC5-9249-2121F0046A17}"/>
    <cellStyle name="Currency [0] 2 2 3 2 9" xfId="15554" xr:uid="{464A3EDF-8C37-4273-A393-E20E48ADE608}"/>
    <cellStyle name="Currency [0] 2 2 3 3" xfId="254" xr:uid="{6761A2A3-F59E-4DB5-9C7F-C8446FC8C02C}"/>
    <cellStyle name="Currency [0] 2 2 3 3 2" xfId="494" xr:uid="{F8E35956-519F-4652-94C2-1F69FD3B5F17}"/>
    <cellStyle name="Currency [0] 2 2 3 3 2 2" xfId="974" xr:uid="{469F7040-F64C-4BB8-BA35-32FE28D38F71}"/>
    <cellStyle name="Currency [0] 2 2 3 3 2 2 2" xfId="1934" xr:uid="{10BE035E-B0EA-4EC8-A336-D58E85B6DC94}"/>
    <cellStyle name="Currency [0] 2 2 3 3 2 2 2 2" xfId="3854" xr:uid="{AE1B1206-B28A-4FD5-B175-F002A0DE94DD}"/>
    <cellStyle name="Currency [0] 2 2 3 3 2 2 2 2 2" xfId="7694" xr:uid="{3D815B5A-0CD4-4E1A-BCA8-4D0F4A774F90}"/>
    <cellStyle name="Currency [0] 2 2 3 3 2 2 2 2 2 2" xfId="15374" xr:uid="{98018C16-FBF3-4D49-A638-007B96CEC16D}"/>
    <cellStyle name="Currency [0] 2 2 3 3 2 2 2 2 2 2 2" xfId="30734" xr:uid="{267EDECA-F566-4646-AA88-065680D3F5D5}"/>
    <cellStyle name="Currency [0] 2 2 3 3 2 2 2 2 2 3" xfId="23054" xr:uid="{C55C5CD8-FC30-4D45-899F-B699DF7206F1}"/>
    <cellStyle name="Currency [0] 2 2 3 3 2 2 2 2 3" xfId="11534" xr:uid="{83273A88-CE15-4D97-AD7B-38A5EA1B9DEB}"/>
    <cellStyle name="Currency [0] 2 2 3 3 2 2 2 2 3 2" xfId="26894" xr:uid="{49C352BB-96F7-46CF-86D9-A3658606398B}"/>
    <cellStyle name="Currency [0] 2 2 3 3 2 2 2 2 4" xfId="19214" xr:uid="{10F0F0D4-3A62-4658-9F74-7C1C819712D6}"/>
    <cellStyle name="Currency [0] 2 2 3 3 2 2 2 3" xfId="5774" xr:uid="{D2AD4207-C528-4651-99EE-131CDB4A1DB9}"/>
    <cellStyle name="Currency [0] 2 2 3 3 2 2 2 3 2" xfId="13454" xr:uid="{D1D8CB88-F935-4B69-AEBD-751AA7BBC935}"/>
    <cellStyle name="Currency [0] 2 2 3 3 2 2 2 3 2 2" xfId="28814" xr:uid="{286878DC-9F2E-4693-A15C-A5193CCE8656}"/>
    <cellStyle name="Currency [0] 2 2 3 3 2 2 2 3 3" xfId="21134" xr:uid="{84FEBD42-2F4A-419A-9463-61C361BE2D7F}"/>
    <cellStyle name="Currency [0] 2 2 3 3 2 2 2 4" xfId="9614" xr:uid="{FF61FD5F-EB45-48AC-8BB7-3BE2F9BF22F1}"/>
    <cellStyle name="Currency [0] 2 2 3 3 2 2 2 4 2" xfId="24974" xr:uid="{46C2A2BF-2AC8-4F52-A64A-00C4C70C8C8B}"/>
    <cellStyle name="Currency [0] 2 2 3 3 2 2 2 5" xfId="17294" xr:uid="{15FAE9A3-EF91-4549-85A5-682B446C7E71}"/>
    <cellStyle name="Currency [0] 2 2 3 3 2 2 3" xfId="2894" xr:uid="{0D25F2F4-56E8-4E20-AE90-41C9746D628D}"/>
    <cellStyle name="Currency [0] 2 2 3 3 2 2 3 2" xfId="6734" xr:uid="{D31FC061-2E23-47FF-AB1B-BEBD488E76C8}"/>
    <cellStyle name="Currency [0] 2 2 3 3 2 2 3 2 2" xfId="14414" xr:uid="{1705C02D-AF73-4FF5-ADFE-52CFDE01A6A1}"/>
    <cellStyle name="Currency [0] 2 2 3 3 2 2 3 2 2 2" xfId="29774" xr:uid="{BBF8460E-68F0-4611-BBC3-11493C850758}"/>
    <cellStyle name="Currency [0] 2 2 3 3 2 2 3 2 3" xfId="22094" xr:uid="{A9E076F2-3440-499F-8168-80D1FD0403A1}"/>
    <cellStyle name="Currency [0] 2 2 3 3 2 2 3 3" xfId="10574" xr:uid="{06CAE984-E9E8-4A84-B00C-84F1F835321F}"/>
    <cellStyle name="Currency [0] 2 2 3 3 2 2 3 3 2" xfId="25934" xr:uid="{2634EA90-161E-449C-8CFC-C80E922358F4}"/>
    <cellStyle name="Currency [0] 2 2 3 3 2 2 3 4" xfId="18254" xr:uid="{7BF8FDEF-D7AE-4015-8E65-8C51C8E2AD51}"/>
    <cellStyle name="Currency [0] 2 2 3 3 2 2 4" xfId="4814" xr:uid="{E74CD8C1-9C59-4549-A8F7-24BC592B1AB9}"/>
    <cellStyle name="Currency [0] 2 2 3 3 2 2 4 2" xfId="12494" xr:uid="{469D53A0-7C07-4F85-BB5C-4686EA20DC88}"/>
    <cellStyle name="Currency [0] 2 2 3 3 2 2 4 2 2" xfId="27854" xr:uid="{0379951B-2004-486E-A739-244487E100C1}"/>
    <cellStyle name="Currency [0] 2 2 3 3 2 2 4 3" xfId="20174" xr:uid="{613D24D5-9943-4A73-80FF-8136CA880DCD}"/>
    <cellStyle name="Currency [0] 2 2 3 3 2 2 5" xfId="8654" xr:uid="{D3962EF7-AD91-4338-9DEE-8F2813782C9F}"/>
    <cellStyle name="Currency [0] 2 2 3 3 2 2 5 2" xfId="24014" xr:uid="{56E7D4C0-E315-412F-B03F-3805294C9EF6}"/>
    <cellStyle name="Currency [0] 2 2 3 3 2 2 6" xfId="16334" xr:uid="{7F3F3EB6-BBDA-46FA-9D6A-8314D16C486A}"/>
    <cellStyle name="Currency [0] 2 2 3 3 2 3" xfId="1454" xr:uid="{5020D479-E0B3-43D9-B12C-1A1FF0D941B0}"/>
    <cellStyle name="Currency [0] 2 2 3 3 2 3 2" xfId="3374" xr:uid="{ADABDA1A-849F-40D7-BE8C-67E04987EAD0}"/>
    <cellStyle name="Currency [0] 2 2 3 3 2 3 2 2" xfId="7214" xr:uid="{73F4B6B6-4A77-4D97-A550-3D33CF65A254}"/>
    <cellStyle name="Currency [0] 2 2 3 3 2 3 2 2 2" xfId="14894" xr:uid="{39683ED6-7C5B-40B3-BF2E-BF15D3BC3538}"/>
    <cellStyle name="Currency [0] 2 2 3 3 2 3 2 2 2 2" xfId="30254" xr:uid="{7CD1EC37-874D-4E0E-9183-5DF5452FE925}"/>
    <cellStyle name="Currency [0] 2 2 3 3 2 3 2 2 3" xfId="22574" xr:uid="{2B4CD4E3-501F-48D1-B0DD-D8D9DBE7096D}"/>
    <cellStyle name="Currency [0] 2 2 3 3 2 3 2 3" xfId="11054" xr:uid="{6E08EDAD-A96B-4AE0-BB68-0D9F0C4BF4CD}"/>
    <cellStyle name="Currency [0] 2 2 3 3 2 3 2 3 2" xfId="26414" xr:uid="{B6D2E6B5-73AD-4E73-B58B-6911D6A893CD}"/>
    <cellStyle name="Currency [0] 2 2 3 3 2 3 2 4" xfId="18734" xr:uid="{57A9E2F6-3FF9-42FA-82DD-69A76CEB08FD}"/>
    <cellStyle name="Currency [0] 2 2 3 3 2 3 3" xfId="5294" xr:uid="{6E3F3914-AB7F-4538-A7D7-7E4D90CAC2E2}"/>
    <cellStyle name="Currency [0] 2 2 3 3 2 3 3 2" xfId="12974" xr:uid="{B15F9DE6-A89F-4F96-B4AD-23797342B981}"/>
    <cellStyle name="Currency [0] 2 2 3 3 2 3 3 2 2" xfId="28334" xr:uid="{A950626F-8411-422A-B80E-42353AED3D31}"/>
    <cellStyle name="Currency [0] 2 2 3 3 2 3 3 3" xfId="20654" xr:uid="{FF137733-38C7-48A7-9F66-956DFA19B80C}"/>
    <cellStyle name="Currency [0] 2 2 3 3 2 3 4" xfId="9134" xr:uid="{E6F5126F-5F99-46E1-B930-91A117E521E3}"/>
    <cellStyle name="Currency [0] 2 2 3 3 2 3 4 2" xfId="24494" xr:uid="{003F8594-4403-4E2C-88C2-70DE83FFA7D2}"/>
    <cellStyle name="Currency [0] 2 2 3 3 2 3 5" xfId="16814" xr:uid="{2B2C66A8-C4EE-438F-82A8-5C9FB262BE54}"/>
    <cellStyle name="Currency [0] 2 2 3 3 2 4" xfId="2414" xr:uid="{B6630D37-99CF-4C5B-B010-054404085DA0}"/>
    <cellStyle name="Currency [0] 2 2 3 3 2 4 2" xfId="6254" xr:uid="{073D05DE-6AAA-418B-8F87-ECE120E2B8FA}"/>
    <cellStyle name="Currency [0] 2 2 3 3 2 4 2 2" xfId="13934" xr:uid="{ED3AE238-DE32-479B-9413-D6DE6C13B2DD}"/>
    <cellStyle name="Currency [0] 2 2 3 3 2 4 2 2 2" xfId="29294" xr:uid="{18326900-3AC9-4E75-B4CB-3D17078F8FFE}"/>
    <cellStyle name="Currency [0] 2 2 3 3 2 4 2 3" xfId="21614" xr:uid="{C0270224-D102-4B9D-9337-5A4FCBB8C09A}"/>
    <cellStyle name="Currency [0] 2 2 3 3 2 4 3" xfId="10094" xr:uid="{8269606D-07A4-4914-A92A-D176ABD97E91}"/>
    <cellStyle name="Currency [0] 2 2 3 3 2 4 3 2" xfId="25454" xr:uid="{1343580A-142F-4880-82AB-7D3B09F09EF7}"/>
    <cellStyle name="Currency [0] 2 2 3 3 2 4 4" xfId="17774" xr:uid="{2A2BFA41-46A9-467A-855E-0CEF0B6AB242}"/>
    <cellStyle name="Currency [0] 2 2 3 3 2 5" xfId="4334" xr:uid="{18EAFA0A-F6A0-428C-A9DD-DCC362A53355}"/>
    <cellStyle name="Currency [0] 2 2 3 3 2 5 2" xfId="12014" xr:uid="{503546E7-D262-4A2E-B50B-75B09D5A44D1}"/>
    <cellStyle name="Currency [0] 2 2 3 3 2 5 2 2" xfId="27374" xr:uid="{4D0FA737-D878-4241-8521-971E09D98D47}"/>
    <cellStyle name="Currency [0] 2 2 3 3 2 5 3" xfId="19694" xr:uid="{96789F8E-0A20-42D8-84C4-CDCAA72BD997}"/>
    <cellStyle name="Currency [0] 2 2 3 3 2 6" xfId="8174" xr:uid="{11722112-9417-404A-A2A8-7C884D3E169E}"/>
    <cellStyle name="Currency [0] 2 2 3 3 2 6 2" xfId="23534" xr:uid="{70390795-8B2D-4D2C-8D05-4A67B9749A3A}"/>
    <cellStyle name="Currency [0] 2 2 3 3 2 7" xfId="15854" xr:uid="{0AAA904F-4204-4309-B5E0-8F8BBD39701A}"/>
    <cellStyle name="Currency [0] 2 2 3 3 3" xfId="734" xr:uid="{D13755E6-EB06-4EBB-84A8-3BD78EEA20D7}"/>
    <cellStyle name="Currency [0] 2 2 3 3 3 2" xfId="1694" xr:uid="{48070000-4EFB-4DBE-B8DC-8C0110BDE872}"/>
    <cellStyle name="Currency [0] 2 2 3 3 3 2 2" xfId="3614" xr:uid="{82585B7F-9B5A-4C8D-8E3B-3D2480F7A27E}"/>
    <cellStyle name="Currency [0] 2 2 3 3 3 2 2 2" xfId="7454" xr:uid="{7FD23777-C918-4230-B7B5-21C052CFBA08}"/>
    <cellStyle name="Currency [0] 2 2 3 3 3 2 2 2 2" xfId="15134" xr:uid="{A308DC69-1D3E-45D7-9B2C-284FE3686260}"/>
    <cellStyle name="Currency [0] 2 2 3 3 3 2 2 2 2 2" xfId="30494" xr:uid="{8B37173A-7FB1-407A-B6BF-0578BA3DAB3B}"/>
    <cellStyle name="Currency [0] 2 2 3 3 3 2 2 2 3" xfId="22814" xr:uid="{8290CCB6-B79D-480B-BE09-A924814D3B4B}"/>
    <cellStyle name="Currency [0] 2 2 3 3 3 2 2 3" xfId="11294" xr:uid="{EA4C7DEB-A7CB-49FA-AF39-F2C0C2083611}"/>
    <cellStyle name="Currency [0] 2 2 3 3 3 2 2 3 2" xfId="26654" xr:uid="{EB9CAC69-AAD4-4365-AF73-7A8851D8B4D5}"/>
    <cellStyle name="Currency [0] 2 2 3 3 3 2 2 4" xfId="18974" xr:uid="{A0BCDF8D-0899-4B9E-A95D-1502983A83F4}"/>
    <cellStyle name="Currency [0] 2 2 3 3 3 2 3" xfId="5534" xr:uid="{CE5B6E9F-0FE9-40D2-828F-26148BEE5EB2}"/>
    <cellStyle name="Currency [0] 2 2 3 3 3 2 3 2" xfId="13214" xr:uid="{A01EE771-B295-4426-B37C-C72E55AFB02E}"/>
    <cellStyle name="Currency [0] 2 2 3 3 3 2 3 2 2" xfId="28574" xr:uid="{4AFD9BD0-3FD9-42B5-99BC-6C154601394E}"/>
    <cellStyle name="Currency [0] 2 2 3 3 3 2 3 3" xfId="20894" xr:uid="{8769BE4B-FD3E-4CB3-95FE-2C8AD6CA9019}"/>
    <cellStyle name="Currency [0] 2 2 3 3 3 2 4" xfId="9374" xr:uid="{B12F6EE3-A12F-412C-9FEC-D7B93688F4D9}"/>
    <cellStyle name="Currency [0] 2 2 3 3 3 2 4 2" xfId="24734" xr:uid="{B04C0310-20A2-4BA1-91F3-8807520750A0}"/>
    <cellStyle name="Currency [0] 2 2 3 3 3 2 5" xfId="17054" xr:uid="{E232CAC4-1559-42A4-A36C-1C4104722D02}"/>
    <cellStyle name="Currency [0] 2 2 3 3 3 3" xfId="2654" xr:uid="{70F8E687-FE1B-4D47-BD74-1063861A2BC2}"/>
    <cellStyle name="Currency [0] 2 2 3 3 3 3 2" xfId="6494" xr:uid="{C9CB4040-58FA-4E5D-BA2A-F00B38482745}"/>
    <cellStyle name="Currency [0] 2 2 3 3 3 3 2 2" xfId="14174" xr:uid="{572028D2-B1E1-4DC8-BF98-95A1D8690D79}"/>
    <cellStyle name="Currency [0] 2 2 3 3 3 3 2 2 2" xfId="29534" xr:uid="{25705BE3-A95B-4025-9F31-0418913A1334}"/>
    <cellStyle name="Currency [0] 2 2 3 3 3 3 2 3" xfId="21854" xr:uid="{7DC7F7A0-3B87-4CED-B1B5-D99BF6CF2A5A}"/>
    <cellStyle name="Currency [0] 2 2 3 3 3 3 3" xfId="10334" xr:uid="{28C58115-B409-41EE-A540-7C6A36EF1FB2}"/>
    <cellStyle name="Currency [0] 2 2 3 3 3 3 3 2" xfId="25694" xr:uid="{428F1766-0D2A-40CA-B214-28DBE98E7B1F}"/>
    <cellStyle name="Currency [0] 2 2 3 3 3 3 4" xfId="18014" xr:uid="{CE58B912-A5D6-4299-809C-1E208ABD38A9}"/>
    <cellStyle name="Currency [0] 2 2 3 3 3 4" xfId="4574" xr:uid="{D22C4E5B-64DA-414B-A674-876B695769F6}"/>
    <cellStyle name="Currency [0] 2 2 3 3 3 4 2" xfId="12254" xr:uid="{F37F57BF-255C-407F-8683-3F7F0923A5DF}"/>
    <cellStyle name="Currency [0] 2 2 3 3 3 4 2 2" xfId="27614" xr:uid="{A1F5875D-2F48-4BED-92F4-1A633F85357C}"/>
    <cellStyle name="Currency [0] 2 2 3 3 3 4 3" xfId="19934" xr:uid="{127ECBB0-A66A-4F34-95D9-AB24FEF447CB}"/>
    <cellStyle name="Currency [0] 2 2 3 3 3 5" xfId="8414" xr:uid="{4A425BE1-6821-4195-AD27-BA6607C3FED6}"/>
    <cellStyle name="Currency [0] 2 2 3 3 3 5 2" xfId="23774" xr:uid="{A0F38E0A-E6D1-4079-963D-6DA3E4F8CB65}"/>
    <cellStyle name="Currency [0] 2 2 3 3 3 6" xfId="16094" xr:uid="{B7C61EAA-4A6E-41EA-B564-83F2685D7450}"/>
    <cellStyle name="Currency [0] 2 2 3 3 4" xfId="1214" xr:uid="{87BFED15-2E2A-4059-8262-CCCFC535B5DD}"/>
    <cellStyle name="Currency [0] 2 2 3 3 4 2" xfId="3134" xr:uid="{B45D426D-4C31-48CA-BD98-9B548F2E4266}"/>
    <cellStyle name="Currency [0] 2 2 3 3 4 2 2" xfId="6974" xr:uid="{D84AEC86-C3B9-4523-95D1-FF5E8E58DBE1}"/>
    <cellStyle name="Currency [0] 2 2 3 3 4 2 2 2" xfId="14654" xr:uid="{1B6EFFD8-6E20-4278-9DD1-70AEF04F6D58}"/>
    <cellStyle name="Currency [0] 2 2 3 3 4 2 2 2 2" xfId="30014" xr:uid="{177746DE-768B-4BE4-AC6B-84B162013B03}"/>
    <cellStyle name="Currency [0] 2 2 3 3 4 2 2 3" xfId="22334" xr:uid="{512B3491-C862-4D1B-A669-B33FF54D000B}"/>
    <cellStyle name="Currency [0] 2 2 3 3 4 2 3" xfId="10814" xr:uid="{D74EA7A8-CCA8-4440-89DF-80BF80AD680F}"/>
    <cellStyle name="Currency [0] 2 2 3 3 4 2 3 2" xfId="26174" xr:uid="{92AE99EF-3021-4AFF-8141-4F24BE5353E8}"/>
    <cellStyle name="Currency [0] 2 2 3 3 4 2 4" xfId="18494" xr:uid="{5F78CB91-60FE-471B-8C4E-DC425523E1F2}"/>
    <cellStyle name="Currency [0] 2 2 3 3 4 3" xfId="5054" xr:uid="{EC1AF273-7C40-4F1E-A550-E1AFF6D966A4}"/>
    <cellStyle name="Currency [0] 2 2 3 3 4 3 2" xfId="12734" xr:uid="{584851FA-0F85-426C-A0BF-455ACFC27337}"/>
    <cellStyle name="Currency [0] 2 2 3 3 4 3 2 2" xfId="28094" xr:uid="{3D04C659-C17C-445B-A742-4D5EFC0C88F9}"/>
    <cellStyle name="Currency [0] 2 2 3 3 4 3 3" xfId="20414" xr:uid="{A3EF371F-B3FB-4E82-9563-4505D19A49AD}"/>
    <cellStyle name="Currency [0] 2 2 3 3 4 4" xfId="8894" xr:uid="{CF29DC0E-102C-4FEF-ADED-506C220D5483}"/>
    <cellStyle name="Currency [0] 2 2 3 3 4 4 2" xfId="24254" xr:uid="{9631C4CE-6108-40BF-AC76-4B54F5ED08B3}"/>
    <cellStyle name="Currency [0] 2 2 3 3 4 5" xfId="16574" xr:uid="{114450B7-45C7-410D-91B4-92D8F9F119E5}"/>
    <cellStyle name="Currency [0] 2 2 3 3 5" xfId="2174" xr:uid="{5B9DFC1B-3024-424D-8644-950FB6EDD36B}"/>
    <cellStyle name="Currency [0] 2 2 3 3 5 2" xfId="6014" xr:uid="{2968301C-B242-4850-966B-5107AFE92862}"/>
    <cellStyle name="Currency [0] 2 2 3 3 5 2 2" xfId="13694" xr:uid="{DDDB76C4-CC8C-445E-A62F-8595E2B607D7}"/>
    <cellStyle name="Currency [0] 2 2 3 3 5 2 2 2" xfId="29054" xr:uid="{3141EC3B-38D5-4623-B99A-D628C803311A}"/>
    <cellStyle name="Currency [0] 2 2 3 3 5 2 3" xfId="21374" xr:uid="{D7807DD7-2DDF-4E8E-B4DB-F7A1DB0B774F}"/>
    <cellStyle name="Currency [0] 2 2 3 3 5 3" xfId="9854" xr:uid="{E7EAA345-945A-4917-836A-F9F61ED25C41}"/>
    <cellStyle name="Currency [0] 2 2 3 3 5 3 2" xfId="25214" xr:uid="{3E6CF499-786F-4275-A11D-6DCF8E87BAC7}"/>
    <cellStyle name="Currency [0] 2 2 3 3 5 4" xfId="17534" xr:uid="{9EB0C2F2-BB36-4A01-8DF8-22B1314E4E43}"/>
    <cellStyle name="Currency [0] 2 2 3 3 6" xfId="4094" xr:uid="{4431E7F6-F525-4ADA-B600-691EB5DF2580}"/>
    <cellStyle name="Currency [0] 2 2 3 3 6 2" xfId="11774" xr:uid="{E9062113-9629-41A7-A9C7-4CEFB0DFA23F}"/>
    <cellStyle name="Currency [0] 2 2 3 3 6 2 2" xfId="27134" xr:uid="{BA9B2E34-9ADA-4475-B8A7-B5D66FFC2ED1}"/>
    <cellStyle name="Currency [0] 2 2 3 3 6 3" xfId="19454" xr:uid="{14EDBDA2-4894-4A46-8A4B-7ADD76996134}"/>
    <cellStyle name="Currency [0] 2 2 3 3 7" xfId="7934" xr:uid="{4425588A-5302-491A-B32A-375DCF473168}"/>
    <cellStyle name="Currency [0] 2 2 3 3 7 2" xfId="23294" xr:uid="{8725BDC5-293E-4D07-85F8-DA41C5414BF9}"/>
    <cellStyle name="Currency [0] 2 2 3 3 8" xfId="15614" xr:uid="{17D100B8-374C-429B-9342-C9D1F0317E98}"/>
    <cellStyle name="Currency [0] 2 2 3 4" xfId="374" xr:uid="{DEC9B94A-823C-4C11-BB1B-46B98153D12E}"/>
    <cellStyle name="Currency [0] 2 2 3 4 2" xfId="854" xr:uid="{19D842F6-CF57-4E75-97A7-9521FBA19F12}"/>
    <cellStyle name="Currency [0] 2 2 3 4 2 2" xfId="1814" xr:uid="{A8941E7D-04A2-428C-8413-7D11D895378B}"/>
    <cellStyle name="Currency [0] 2 2 3 4 2 2 2" xfId="3734" xr:uid="{EDC4AD00-E9D2-4A6D-BC63-6A18FA6810B7}"/>
    <cellStyle name="Currency [0] 2 2 3 4 2 2 2 2" xfId="7574" xr:uid="{D22D2AC1-6175-418D-955A-99EE81EDCF5D}"/>
    <cellStyle name="Currency [0] 2 2 3 4 2 2 2 2 2" xfId="15254" xr:uid="{CB611374-FD28-49BD-BBF5-7FC629BE2B3F}"/>
    <cellStyle name="Currency [0] 2 2 3 4 2 2 2 2 2 2" xfId="30614" xr:uid="{98E7A0B6-C668-48E2-8B85-3C8CE076219D}"/>
    <cellStyle name="Currency [0] 2 2 3 4 2 2 2 2 3" xfId="22934" xr:uid="{75287D26-CFFF-49AB-9E53-07F560210D4F}"/>
    <cellStyle name="Currency [0] 2 2 3 4 2 2 2 3" xfId="11414" xr:uid="{327AD40F-9B8C-444E-BFC7-5DB4968004A4}"/>
    <cellStyle name="Currency [0] 2 2 3 4 2 2 2 3 2" xfId="26774" xr:uid="{56C4A358-7C2C-4774-B703-5828B0AF4DF7}"/>
    <cellStyle name="Currency [0] 2 2 3 4 2 2 2 4" xfId="19094" xr:uid="{560E443C-F5AF-4734-8516-6E4EBAD7F48A}"/>
    <cellStyle name="Currency [0] 2 2 3 4 2 2 3" xfId="5654" xr:uid="{95624992-0085-42D1-BDF0-3CB318EF469E}"/>
    <cellStyle name="Currency [0] 2 2 3 4 2 2 3 2" xfId="13334" xr:uid="{CB2A384C-E796-442E-AFB1-CD14C7C3B698}"/>
    <cellStyle name="Currency [0] 2 2 3 4 2 2 3 2 2" xfId="28694" xr:uid="{ADF0273C-2778-4A18-B491-74AE315A93B3}"/>
    <cellStyle name="Currency [0] 2 2 3 4 2 2 3 3" xfId="21014" xr:uid="{E1A1EB95-1C60-45EC-A9E7-D2AF026344AE}"/>
    <cellStyle name="Currency [0] 2 2 3 4 2 2 4" xfId="9494" xr:uid="{2C7762B0-4D32-4E49-814C-8B55F8CD5354}"/>
    <cellStyle name="Currency [0] 2 2 3 4 2 2 4 2" xfId="24854" xr:uid="{70FC5765-7B43-4FD4-BF36-E3FC4197CA1D}"/>
    <cellStyle name="Currency [0] 2 2 3 4 2 2 5" xfId="17174" xr:uid="{54244EDE-1B71-4943-B2D3-6F18F7232931}"/>
    <cellStyle name="Currency [0] 2 2 3 4 2 3" xfId="2774" xr:uid="{595B6612-F45F-42AC-B475-AC15C19979BF}"/>
    <cellStyle name="Currency [0] 2 2 3 4 2 3 2" xfId="6614" xr:uid="{51D5AB8E-65DD-4CC2-855F-1C1E9751EC21}"/>
    <cellStyle name="Currency [0] 2 2 3 4 2 3 2 2" xfId="14294" xr:uid="{C81933E4-1930-4A42-9005-1F919406D7B7}"/>
    <cellStyle name="Currency [0] 2 2 3 4 2 3 2 2 2" xfId="29654" xr:uid="{B2F1D87D-7FAA-4725-9833-BEBAC11F00D3}"/>
    <cellStyle name="Currency [0] 2 2 3 4 2 3 2 3" xfId="21974" xr:uid="{7D787F17-D19E-41E0-8900-A4F77B12DD77}"/>
    <cellStyle name="Currency [0] 2 2 3 4 2 3 3" xfId="10454" xr:uid="{36263A16-F619-4755-B72C-1747F8611C57}"/>
    <cellStyle name="Currency [0] 2 2 3 4 2 3 3 2" xfId="25814" xr:uid="{274E93A1-2D71-454D-9F66-CDC4271430DD}"/>
    <cellStyle name="Currency [0] 2 2 3 4 2 3 4" xfId="18134" xr:uid="{C3DDB2FC-2434-4F28-B977-BA79E8C7E8B3}"/>
    <cellStyle name="Currency [0] 2 2 3 4 2 4" xfId="4694" xr:uid="{869C3320-35AC-4F68-B274-F01343CD7EF3}"/>
    <cellStyle name="Currency [0] 2 2 3 4 2 4 2" xfId="12374" xr:uid="{8FB91BC2-D497-4E51-864F-134904E9882B}"/>
    <cellStyle name="Currency [0] 2 2 3 4 2 4 2 2" xfId="27734" xr:uid="{45D65A24-4604-4521-A2E0-E06ACC7DCDE2}"/>
    <cellStyle name="Currency [0] 2 2 3 4 2 4 3" xfId="20054" xr:uid="{94655DB3-6393-49E1-AF7E-220FD35B8815}"/>
    <cellStyle name="Currency [0] 2 2 3 4 2 5" xfId="8534" xr:uid="{CFB125DA-3018-4DB1-A73E-5C10E39B06C8}"/>
    <cellStyle name="Currency [0] 2 2 3 4 2 5 2" xfId="23894" xr:uid="{DAC79CFC-B694-409F-97BA-BBDE952582E6}"/>
    <cellStyle name="Currency [0] 2 2 3 4 2 6" xfId="16214" xr:uid="{BD4777AB-9D3E-446B-8CFB-310BEB8C2228}"/>
    <cellStyle name="Currency [0] 2 2 3 4 3" xfId="1334" xr:uid="{1A40AABD-97EE-4479-BC69-73401233C566}"/>
    <cellStyle name="Currency [0] 2 2 3 4 3 2" xfId="3254" xr:uid="{FF6C9A80-3BA8-4042-AA64-25993501AA59}"/>
    <cellStyle name="Currency [0] 2 2 3 4 3 2 2" xfId="7094" xr:uid="{08A81C91-3AC6-4BE1-8D45-B2287BE23CA3}"/>
    <cellStyle name="Currency [0] 2 2 3 4 3 2 2 2" xfId="14774" xr:uid="{7D30B30B-99E2-4182-B508-2A596713671B}"/>
    <cellStyle name="Currency [0] 2 2 3 4 3 2 2 2 2" xfId="30134" xr:uid="{40AFC187-2001-4BFF-BC29-27D69F8B8DDF}"/>
    <cellStyle name="Currency [0] 2 2 3 4 3 2 2 3" xfId="22454" xr:uid="{C8C6F978-B3DC-46C2-B5AE-C744C634335B}"/>
    <cellStyle name="Currency [0] 2 2 3 4 3 2 3" xfId="10934" xr:uid="{670C4EC9-346D-4520-BFE7-1CEF977882B9}"/>
    <cellStyle name="Currency [0] 2 2 3 4 3 2 3 2" xfId="26294" xr:uid="{220469C2-F077-4FBB-970D-16BAA27C152D}"/>
    <cellStyle name="Currency [0] 2 2 3 4 3 2 4" xfId="18614" xr:uid="{0B7881FD-C4FD-48F9-8200-05C04DCCA1B0}"/>
    <cellStyle name="Currency [0] 2 2 3 4 3 3" xfId="5174" xr:uid="{8420F907-843E-4226-9D35-976D73B022C8}"/>
    <cellStyle name="Currency [0] 2 2 3 4 3 3 2" xfId="12854" xr:uid="{FEF4175B-66B4-4B94-940A-5CF9B673FB56}"/>
    <cellStyle name="Currency [0] 2 2 3 4 3 3 2 2" xfId="28214" xr:uid="{82F3E09D-81B0-4509-AFC2-7ED50E52C090}"/>
    <cellStyle name="Currency [0] 2 2 3 4 3 3 3" xfId="20534" xr:uid="{B12A4496-C6E0-4E37-B495-6E3FB30C87DC}"/>
    <cellStyle name="Currency [0] 2 2 3 4 3 4" xfId="9014" xr:uid="{209C62D2-0776-4D57-8BDE-52EB3D70191E}"/>
    <cellStyle name="Currency [0] 2 2 3 4 3 4 2" xfId="24374" xr:uid="{FEA0EE2D-511D-46F0-B993-88F8F3E76599}"/>
    <cellStyle name="Currency [0] 2 2 3 4 3 5" xfId="16694" xr:uid="{9620886F-9793-4F91-A2BC-EAE697796D20}"/>
    <cellStyle name="Currency [0] 2 2 3 4 4" xfId="2294" xr:uid="{C70675E4-6688-48CA-8AC5-35DE9673C0D1}"/>
    <cellStyle name="Currency [0] 2 2 3 4 4 2" xfId="6134" xr:uid="{98BB7323-016A-4A77-A5DF-7E93C15B72ED}"/>
    <cellStyle name="Currency [0] 2 2 3 4 4 2 2" xfId="13814" xr:uid="{2612D352-E307-4B72-A99F-53D9255C6333}"/>
    <cellStyle name="Currency [0] 2 2 3 4 4 2 2 2" xfId="29174" xr:uid="{2DCB73D4-25EC-4B99-B602-0276E9E7EC30}"/>
    <cellStyle name="Currency [0] 2 2 3 4 4 2 3" xfId="21494" xr:uid="{DC9E5D60-6CDB-4A70-8BD4-E7A9AC288031}"/>
    <cellStyle name="Currency [0] 2 2 3 4 4 3" xfId="9974" xr:uid="{E9346E81-8065-4D77-890F-F1A585A557BE}"/>
    <cellStyle name="Currency [0] 2 2 3 4 4 3 2" xfId="25334" xr:uid="{6994429A-BBAF-43C5-BF61-ABBE023634F6}"/>
    <cellStyle name="Currency [0] 2 2 3 4 4 4" xfId="17654" xr:uid="{4B6D238D-993B-4B32-ACB5-86540EB153CD}"/>
    <cellStyle name="Currency [0] 2 2 3 4 5" xfId="4214" xr:uid="{2C24F5D2-8468-44B8-A86E-A04218CB487B}"/>
    <cellStyle name="Currency [0] 2 2 3 4 5 2" xfId="11894" xr:uid="{25FB22F1-027A-4364-ACFE-B208B89228B6}"/>
    <cellStyle name="Currency [0] 2 2 3 4 5 2 2" xfId="27254" xr:uid="{531680AD-A445-478D-BE9B-DB3D260CBF6E}"/>
    <cellStyle name="Currency [0] 2 2 3 4 5 3" xfId="19574" xr:uid="{2EC2121E-F747-4A58-8E82-1E472BEC2E99}"/>
    <cellStyle name="Currency [0] 2 2 3 4 6" xfId="8054" xr:uid="{6938B899-C711-4EDA-9050-D2CA2717C6A9}"/>
    <cellStyle name="Currency [0] 2 2 3 4 6 2" xfId="23414" xr:uid="{201F84EA-3C25-47D3-8824-A1EB03472BA6}"/>
    <cellStyle name="Currency [0] 2 2 3 4 7" xfId="15734" xr:uid="{E3BF9747-2FEC-4729-8A06-F827A38E4150}"/>
    <cellStyle name="Currency [0] 2 2 3 5" xfId="614" xr:uid="{546B3D98-EC02-4936-A066-9A98D620E9B5}"/>
    <cellStyle name="Currency [0] 2 2 3 5 2" xfId="1574" xr:uid="{C08A2925-6A52-4591-8DCE-E98271A7E3D9}"/>
    <cellStyle name="Currency [0] 2 2 3 5 2 2" xfId="3494" xr:uid="{F3D2FACD-A510-4D53-887F-81706C4F070B}"/>
    <cellStyle name="Currency [0] 2 2 3 5 2 2 2" xfId="7334" xr:uid="{CE52BEFA-1FFC-42BE-BCC2-EA4BB2E6B5B5}"/>
    <cellStyle name="Currency [0] 2 2 3 5 2 2 2 2" xfId="15014" xr:uid="{869DD0A9-A823-4CAD-8155-9E139C4A9DBC}"/>
    <cellStyle name="Currency [0] 2 2 3 5 2 2 2 2 2" xfId="30374" xr:uid="{93E11D34-8053-4A9B-9DDB-19BE6BDAA4B4}"/>
    <cellStyle name="Currency [0] 2 2 3 5 2 2 2 3" xfId="22694" xr:uid="{3821656E-20B3-44D0-B06F-E2919CCF36F5}"/>
    <cellStyle name="Currency [0] 2 2 3 5 2 2 3" xfId="11174" xr:uid="{F74589D6-2AC3-40B0-B407-B57BBFE36B85}"/>
    <cellStyle name="Currency [0] 2 2 3 5 2 2 3 2" xfId="26534" xr:uid="{28337B6A-33BC-47E1-B464-ECE975931632}"/>
    <cellStyle name="Currency [0] 2 2 3 5 2 2 4" xfId="18854" xr:uid="{32E83926-3793-4864-88F3-07D9ADC51DAD}"/>
    <cellStyle name="Currency [0] 2 2 3 5 2 3" xfId="5414" xr:uid="{05820984-9061-4F68-B164-6AD18C8E786F}"/>
    <cellStyle name="Currency [0] 2 2 3 5 2 3 2" xfId="13094" xr:uid="{1D3625AB-5E24-4D32-AB17-98AD5FA5320F}"/>
    <cellStyle name="Currency [0] 2 2 3 5 2 3 2 2" xfId="28454" xr:uid="{96ED80DC-D74D-40B6-BB7E-437B16CACB3D}"/>
    <cellStyle name="Currency [0] 2 2 3 5 2 3 3" xfId="20774" xr:uid="{2BCA51CA-9911-4C86-98B2-598093D5AF6B}"/>
    <cellStyle name="Currency [0] 2 2 3 5 2 4" xfId="9254" xr:uid="{D815E34F-95E6-41D8-BF18-A1BE5F29B847}"/>
    <cellStyle name="Currency [0] 2 2 3 5 2 4 2" xfId="24614" xr:uid="{F9733DEA-9596-4F3E-B90E-EA250E0EE31F}"/>
    <cellStyle name="Currency [0] 2 2 3 5 2 5" xfId="16934" xr:uid="{BAEBD260-F68C-44FF-9D03-CAE2F2FBFB8C}"/>
    <cellStyle name="Currency [0] 2 2 3 5 3" xfId="2534" xr:uid="{8AF94864-BE5F-4EFA-AFCE-45E2D90A6986}"/>
    <cellStyle name="Currency [0] 2 2 3 5 3 2" xfId="6374" xr:uid="{1E2D7D16-A5A8-4CF0-BB28-63359D7097E0}"/>
    <cellStyle name="Currency [0] 2 2 3 5 3 2 2" xfId="14054" xr:uid="{0E9005C2-B19F-45E3-91E0-084F984CC2EE}"/>
    <cellStyle name="Currency [0] 2 2 3 5 3 2 2 2" xfId="29414" xr:uid="{8F6AB3E3-FB29-4F42-92AB-02E899BA23B4}"/>
    <cellStyle name="Currency [0] 2 2 3 5 3 2 3" xfId="21734" xr:uid="{D90100BA-65C9-48A6-B078-B1FDD3A8FF9D}"/>
    <cellStyle name="Currency [0] 2 2 3 5 3 3" xfId="10214" xr:uid="{A0948E20-17F3-47AA-B86D-415E217FCEE6}"/>
    <cellStyle name="Currency [0] 2 2 3 5 3 3 2" xfId="25574" xr:uid="{579CAE73-4BD6-4AA0-AA7F-CC4D0A3A102B}"/>
    <cellStyle name="Currency [0] 2 2 3 5 3 4" xfId="17894" xr:uid="{ACE5E172-65A7-4EFB-B9D0-41EBBB77983C}"/>
    <cellStyle name="Currency [0] 2 2 3 5 4" xfId="4454" xr:uid="{350C610C-95EF-473E-8315-4D373C09B042}"/>
    <cellStyle name="Currency [0] 2 2 3 5 4 2" xfId="12134" xr:uid="{9305F55C-EB99-4523-89D7-AF325C668F5C}"/>
    <cellStyle name="Currency [0] 2 2 3 5 4 2 2" xfId="27494" xr:uid="{994D270D-0E85-42FD-BF7D-7030F3DBC809}"/>
    <cellStyle name="Currency [0] 2 2 3 5 4 3" xfId="19814" xr:uid="{BA7D6E01-5466-4A72-B27A-8E3F004443C8}"/>
    <cellStyle name="Currency [0] 2 2 3 5 5" xfId="8294" xr:uid="{5D878555-1B0C-4285-BCF0-48447FDBA037}"/>
    <cellStyle name="Currency [0] 2 2 3 5 5 2" xfId="23654" xr:uid="{4EF1402E-DB72-4DF9-A550-FDA3E119676A}"/>
    <cellStyle name="Currency [0] 2 2 3 5 6" xfId="15974" xr:uid="{E85F35B1-8E89-4FCA-82C9-3A2AB39B1D12}"/>
    <cellStyle name="Currency [0] 2 2 3 6" xfId="1094" xr:uid="{DFA3F5A4-9C40-40D1-AA96-0DAA82407994}"/>
    <cellStyle name="Currency [0] 2 2 3 6 2" xfId="3014" xr:uid="{F1AB9038-FFC8-44B2-BE0B-8A0A956E5D5B}"/>
    <cellStyle name="Currency [0] 2 2 3 6 2 2" xfId="6854" xr:uid="{4630ED8C-8A7A-447F-966B-7D28EA9C528E}"/>
    <cellStyle name="Currency [0] 2 2 3 6 2 2 2" xfId="14534" xr:uid="{D30EFE01-68CA-40A1-980B-91739CD02177}"/>
    <cellStyle name="Currency [0] 2 2 3 6 2 2 2 2" xfId="29894" xr:uid="{4B70D102-25B8-462D-8C4A-FD1E4FABF585}"/>
    <cellStyle name="Currency [0] 2 2 3 6 2 2 3" xfId="22214" xr:uid="{FEF08FF6-3FBE-4266-923B-C633E896FC0E}"/>
    <cellStyle name="Currency [0] 2 2 3 6 2 3" xfId="10694" xr:uid="{7D203C65-5D21-49A2-9642-CBE776C3F0B8}"/>
    <cellStyle name="Currency [0] 2 2 3 6 2 3 2" xfId="26054" xr:uid="{534A8BC0-6543-4C4F-A726-92BA245082BC}"/>
    <cellStyle name="Currency [0] 2 2 3 6 2 4" xfId="18374" xr:uid="{0455EA8F-E09F-417F-9224-DDA6D9A283CE}"/>
    <cellStyle name="Currency [0] 2 2 3 6 3" xfId="4934" xr:uid="{D729C7DD-1B97-4C19-9060-1112023B7C22}"/>
    <cellStyle name="Currency [0] 2 2 3 6 3 2" xfId="12614" xr:uid="{4E4A472F-4E4B-4304-83B3-C08F6937941E}"/>
    <cellStyle name="Currency [0] 2 2 3 6 3 2 2" xfId="27974" xr:uid="{62B691AB-8F55-4182-B0C5-F5DE903234A0}"/>
    <cellStyle name="Currency [0] 2 2 3 6 3 3" xfId="20294" xr:uid="{05D1BE73-3A30-4B4E-ADC3-FC9876D7C87C}"/>
    <cellStyle name="Currency [0] 2 2 3 6 4" xfId="8774" xr:uid="{4B5B456A-0F4E-4D3D-AE8A-2183374F0C03}"/>
    <cellStyle name="Currency [0] 2 2 3 6 4 2" xfId="24134" xr:uid="{2F13DA84-52A2-474C-B8C0-ADF2C0669F24}"/>
    <cellStyle name="Currency [0] 2 2 3 6 5" xfId="16454" xr:uid="{A8BFC76A-EA89-4A92-AAE5-59C67AFE714C}"/>
    <cellStyle name="Currency [0] 2 2 3 7" xfId="2054" xr:uid="{3DC2DA31-8453-4D5C-85F6-E99E86C2765A}"/>
    <cellStyle name="Currency [0] 2 2 3 7 2" xfId="5894" xr:uid="{85677B8C-34F7-4006-83E5-C66C7B2BA7CC}"/>
    <cellStyle name="Currency [0] 2 2 3 7 2 2" xfId="13574" xr:uid="{589F1DF4-17D1-4435-AE72-BAFB01B21D80}"/>
    <cellStyle name="Currency [0] 2 2 3 7 2 2 2" xfId="28934" xr:uid="{C7E5DFBE-6966-4FEF-A244-28BBE1614D6C}"/>
    <cellStyle name="Currency [0] 2 2 3 7 2 3" xfId="21254" xr:uid="{122755EA-0A7B-4C2C-B989-868252E61EE8}"/>
    <cellStyle name="Currency [0] 2 2 3 7 3" xfId="9734" xr:uid="{6DABC191-F389-430A-9E47-79C016FA6146}"/>
    <cellStyle name="Currency [0] 2 2 3 7 3 2" xfId="25094" xr:uid="{1524AD48-F7A5-4EBF-BFD3-40DB4CB3AD3B}"/>
    <cellStyle name="Currency [0] 2 2 3 7 4" xfId="17414" xr:uid="{C622E8F2-4A9F-4E51-912A-78BA4356CC74}"/>
    <cellStyle name="Currency [0] 2 2 3 8" xfId="3974" xr:uid="{8687A241-D39D-46A3-AAE7-38B9A4E7609E}"/>
    <cellStyle name="Currency [0] 2 2 3 8 2" xfId="11654" xr:uid="{509DCFBA-D9F4-4FFC-B568-0D207F2A79E0}"/>
    <cellStyle name="Currency [0] 2 2 3 8 2 2" xfId="27014" xr:uid="{8AD2FBAF-A1D7-436C-A0C5-B17A1EFD67EB}"/>
    <cellStyle name="Currency [0] 2 2 3 8 3" xfId="19334" xr:uid="{29BA32A4-080F-4945-8EF0-C51BB1B909B1}"/>
    <cellStyle name="Currency [0] 2 2 3 9" xfId="7814" xr:uid="{68A69F96-BF16-458C-9E6A-F8EB63F3B199}"/>
    <cellStyle name="Currency [0] 2 2 3 9 2" xfId="23174" xr:uid="{3F0286BD-7FD5-4027-B546-B199A68788C8}"/>
    <cellStyle name="Currency [0] 2 2 4" xfId="164" xr:uid="{A6442964-9B19-4D7D-9D65-1D1CAA293953}"/>
    <cellStyle name="Currency [0] 2 2 4 2" xfId="284" xr:uid="{952BEC45-A92A-4F18-83A5-5ED6B07991C8}"/>
    <cellStyle name="Currency [0] 2 2 4 2 2" xfId="524" xr:uid="{393E2E55-2E04-4F13-8BCE-EF4D9D1B1E81}"/>
    <cellStyle name="Currency [0] 2 2 4 2 2 2" xfId="1004" xr:uid="{FCDD212C-DC97-4377-BAD5-0AA97C332F59}"/>
    <cellStyle name="Currency [0] 2 2 4 2 2 2 2" xfId="1964" xr:uid="{290173A6-705C-4A9C-9F52-30B9CF56C9F8}"/>
    <cellStyle name="Currency [0] 2 2 4 2 2 2 2 2" xfId="3884" xr:uid="{0619A1B7-C5D1-463E-AD03-E26D114A41E3}"/>
    <cellStyle name="Currency [0] 2 2 4 2 2 2 2 2 2" xfId="7724" xr:uid="{701B6D9F-1DFA-406B-B944-FD5F77410083}"/>
    <cellStyle name="Currency [0] 2 2 4 2 2 2 2 2 2 2" xfId="15404" xr:uid="{6FA71C79-E6FE-4165-9CE1-8F941574798E}"/>
    <cellStyle name="Currency [0] 2 2 4 2 2 2 2 2 2 2 2" xfId="30764" xr:uid="{06D5A520-E2D2-407B-BECC-BDB98161D019}"/>
    <cellStyle name="Currency [0] 2 2 4 2 2 2 2 2 2 3" xfId="23084" xr:uid="{212BC7A6-0C3D-43F2-8627-3A5B408BA814}"/>
    <cellStyle name="Currency [0] 2 2 4 2 2 2 2 2 3" xfId="11564" xr:uid="{5843B07F-DF76-4DBF-B48F-80F0D3C67343}"/>
    <cellStyle name="Currency [0] 2 2 4 2 2 2 2 2 3 2" xfId="26924" xr:uid="{0E507B8A-05E8-4096-8F07-5C529A848605}"/>
    <cellStyle name="Currency [0] 2 2 4 2 2 2 2 2 4" xfId="19244" xr:uid="{71057929-19A8-466E-A74B-F2CDC4EEF19A}"/>
    <cellStyle name="Currency [0] 2 2 4 2 2 2 2 3" xfId="5804" xr:uid="{14AC1CF1-5910-4123-B913-B6162F2DF486}"/>
    <cellStyle name="Currency [0] 2 2 4 2 2 2 2 3 2" xfId="13484" xr:uid="{7572446D-BBD0-4523-8028-83E611608708}"/>
    <cellStyle name="Currency [0] 2 2 4 2 2 2 2 3 2 2" xfId="28844" xr:uid="{233EA049-9589-4F1B-9531-7DF6BBDD081F}"/>
    <cellStyle name="Currency [0] 2 2 4 2 2 2 2 3 3" xfId="21164" xr:uid="{122A3878-65FD-4315-BA30-42ABB439405E}"/>
    <cellStyle name="Currency [0] 2 2 4 2 2 2 2 4" xfId="9644" xr:uid="{E5C9A55A-E582-4F6C-8760-D6A76E58B321}"/>
    <cellStyle name="Currency [0] 2 2 4 2 2 2 2 4 2" xfId="25004" xr:uid="{D8E1D648-C27F-4208-A7DA-63E821D25721}"/>
    <cellStyle name="Currency [0] 2 2 4 2 2 2 2 5" xfId="17324" xr:uid="{661F023D-19F7-4182-879D-590DB10D7936}"/>
    <cellStyle name="Currency [0] 2 2 4 2 2 2 3" xfId="2924" xr:uid="{475A5B7F-A962-4A3C-87CE-E6CD3136FC53}"/>
    <cellStyle name="Currency [0] 2 2 4 2 2 2 3 2" xfId="6764" xr:uid="{2DAC00D2-D24E-4B6A-AE1F-D9069104CA2A}"/>
    <cellStyle name="Currency [0] 2 2 4 2 2 2 3 2 2" xfId="14444" xr:uid="{405C3B0D-A57B-4DAC-BDBD-9AB9E169E1E0}"/>
    <cellStyle name="Currency [0] 2 2 4 2 2 2 3 2 2 2" xfId="29804" xr:uid="{54BB531C-C365-4DCE-9B67-FFF4940E4BFB}"/>
    <cellStyle name="Currency [0] 2 2 4 2 2 2 3 2 3" xfId="22124" xr:uid="{114F5230-DECF-4E9A-85FD-7C4F1D8FA0F8}"/>
    <cellStyle name="Currency [0] 2 2 4 2 2 2 3 3" xfId="10604" xr:uid="{FF3782E9-BB40-4037-BF8B-48DBFBCC2CF9}"/>
    <cellStyle name="Currency [0] 2 2 4 2 2 2 3 3 2" xfId="25964" xr:uid="{58C47144-B07B-45AB-BE62-BB0E05A9B765}"/>
    <cellStyle name="Currency [0] 2 2 4 2 2 2 3 4" xfId="18284" xr:uid="{9AF65285-8F1B-4DEA-B622-5E52FAB4BF80}"/>
    <cellStyle name="Currency [0] 2 2 4 2 2 2 4" xfId="4844" xr:uid="{050A48D2-4CD3-4D9A-B4D0-B4772039AF52}"/>
    <cellStyle name="Currency [0] 2 2 4 2 2 2 4 2" xfId="12524" xr:uid="{DEF743E4-A17E-4571-AFD3-7BE8812BA839}"/>
    <cellStyle name="Currency [0] 2 2 4 2 2 2 4 2 2" xfId="27884" xr:uid="{321B35AA-95F8-40A2-A452-FE570ED6E683}"/>
    <cellStyle name="Currency [0] 2 2 4 2 2 2 4 3" xfId="20204" xr:uid="{8671D65B-2DA7-471C-9568-BF4FF727C808}"/>
    <cellStyle name="Currency [0] 2 2 4 2 2 2 5" xfId="8684" xr:uid="{689D138D-E59F-47BF-AA4A-62E531202106}"/>
    <cellStyle name="Currency [0] 2 2 4 2 2 2 5 2" xfId="24044" xr:uid="{C6232295-8613-4005-AB29-18318748CB86}"/>
    <cellStyle name="Currency [0] 2 2 4 2 2 2 6" xfId="16364" xr:uid="{E8EAD619-F5D3-44E9-941F-F585900DD401}"/>
    <cellStyle name="Currency [0] 2 2 4 2 2 3" xfId="1484" xr:uid="{D6F3B3D0-2F16-495F-87B0-3582FAF6AF4E}"/>
    <cellStyle name="Currency [0] 2 2 4 2 2 3 2" xfId="3404" xr:uid="{40700C06-B8C0-43B3-9D34-3D282D190F61}"/>
    <cellStyle name="Currency [0] 2 2 4 2 2 3 2 2" xfId="7244" xr:uid="{68DE7F94-299E-470F-A6A5-BE60338CF896}"/>
    <cellStyle name="Currency [0] 2 2 4 2 2 3 2 2 2" xfId="14924" xr:uid="{47F8BFDD-AFAF-4D63-8133-E6474C22B745}"/>
    <cellStyle name="Currency [0] 2 2 4 2 2 3 2 2 2 2" xfId="30284" xr:uid="{CAA40F11-9F9D-4212-972F-A708EAD166C4}"/>
    <cellStyle name="Currency [0] 2 2 4 2 2 3 2 2 3" xfId="22604" xr:uid="{AF8137DC-8C22-41DB-B7E7-C8E008B91107}"/>
    <cellStyle name="Currency [0] 2 2 4 2 2 3 2 3" xfId="11084" xr:uid="{E762CFEB-E158-44C0-B0BC-3EDB787BAE64}"/>
    <cellStyle name="Currency [0] 2 2 4 2 2 3 2 3 2" xfId="26444" xr:uid="{41D075B8-C64E-4EA5-AABF-7D3546282BF7}"/>
    <cellStyle name="Currency [0] 2 2 4 2 2 3 2 4" xfId="18764" xr:uid="{30CE3419-1745-4F3E-ABCD-634483E49DD4}"/>
    <cellStyle name="Currency [0] 2 2 4 2 2 3 3" xfId="5324" xr:uid="{0F6298E5-6655-451C-88E3-9EAB9BAC47E4}"/>
    <cellStyle name="Currency [0] 2 2 4 2 2 3 3 2" xfId="13004" xr:uid="{8669F0D2-4095-4E0F-A158-16BDF054908C}"/>
    <cellStyle name="Currency [0] 2 2 4 2 2 3 3 2 2" xfId="28364" xr:uid="{5D7C85FE-C03A-467A-8506-E219AADA63D7}"/>
    <cellStyle name="Currency [0] 2 2 4 2 2 3 3 3" xfId="20684" xr:uid="{5C044739-A1D7-4F8B-84B5-6B7C4E1FE9F5}"/>
    <cellStyle name="Currency [0] 2 2 4 2 2 3 4" xfId="9164" xr:uid="{58818D3C-9B24-4392-B4BF-3CDD2D2EA7FB}"/>
    <cellStyle name="Currency [0] 2 2 4 2 2 3 4 2" xfId="24524" xr:uid="{1ACEBE70-239D-4FD3-A649-BDA47EBC018A}"/>
    <cellStyle name="Currency [0] 2 2 4 2 2 3 5" xfId="16844" xr:uid="{1A372152-EC9A-45C6-B822-CE22C197E975}"/>
    <cellStyle name="Currency [0] 2 2 4 2 2 4" xfId="2444" xr:uid="{6946E425-8AF9-4BB2-B33C-07D3EAB4BE44}"/>
    <cellStyle name="Currency [0] 2 2 4 2 2 4 2" xfId="6284" xr:uid="{92EB09BF-FADA-44A3-A064-C2347DD73E13}"/>
    <cellStyle name="Currency [0] 2 2 4 2 2 4 2 2" xfId="13964" xr:uid="{280589A1-4475-4E23-AEDB-E032E68D6CAB}"/>
    <cellStyle name="Currency [0] 2 2 4 2 2 4 2 2 2" xfId="29324" xr:uid="{114921E3-E47B-4DB9-B56D-78C276210321}"/>
    <cellStyle name="Currency [0] 2 2 4 2 2 4 2 3" xfId="21644" xr:uid="{C0553F06-6075-4586-8D3F-77000537A48A}"/>
    <cellStyle name="Currency [0] 2 2 4 2 2 4 3" xfId="10124" xr:uid="{B355AE82-10E6-48A7-831D-806E5E67C6DA}"/>
    <cellStyle name="Currency [0] 2 2 4 2 2 4 3 2" xfId="25484" xr:uid="{3F20F51B-98DF-4CC8-B3A4-AB17713E927F}"/>
    <cellStyle name="Currency [0] 2 2 4 2 2 4 4" xfId="17804" xr:uid="{4318AB0B-D497-4A0B-951F-7D35E330779A}"/>
    <cellStyle name="Currency [0] 2 2 4 2 2 5" xfId="4364" xr:uid="{25902700-71C0-454C-BF46-C65F6CF9D4DE}"/>
    <cellStyle name="Currency [0] 2 2 4 2 2 5 2" xfId="12044" xr:uid="{C6FB8B03-66D1-4231-BB45-EC5C096B3F59}"/>
    <cellStyle name="Currency [0] 2 2 4 2 2 5 2 2" xfId="27404" xr:uid="{21AB9A34-ED54-47B3-802D-0BEE25C2FDF1}"/>
    <cellStyle name="Currency [0] 2 2 4 2 2 5 3" xfId="19724" xr:uid="{347A3752-9F86-492A-AA23-2F564FDB3DDB}"/>
    <cellStyle name="Currency [0] 2 2 4 2 2 6" xfId="8204" xr:uid="{40469428-60EC-4996-98F6-149D3D0E9E53}"/>
    <cellStyle name="Currency [0] 2 2 4 2 2 6 2" xfId="23564" xr:uid="{396347DA-44B7-446C-A2D7-26C40DEB5120}"/>
    <cellStyle name="Currency [0] 2 2 4 2 2 7" xfId="15884" xr:uid="{4568B07D-5D6C-41AC-B287-E03D758BCAF1}"/>
    <cellStyle name="Currency [0] 2 2 4 2 3" xfId="764" xr:uid="{E3BCFC8A-1615-4F49-86E4-0C0F6BBF642D}"/>
    <cellStyle name="Currency [0] 2 2 4 2 3 2" xfId="1724" xr:uid="{05AB5D84-41DC-438B-AF63-63C1BA3FC502}"/>
    <cellStyle name="Currency [0] 2 2 4 2 3 2 2" xfId="3644" xr:uid="{BB6EF5F8-B237-4593-952E-E68E1A2658C5}"/>
    <cellStyle name="Currency [0] 2 2 4 2 3 2 2 2" xfId="7484" xr:uid="{2F66284F-302D-4B73-B815-096DC8F70250}"/>
    <cellStyle name="Currency [0] 2 2 4 2 3 2 2 2 2" xfId="15164" xr:uid="{E8690798-A7F3-4902-A6B6-716C977279E1}"/>
    <cellStyle name="Currency [0] 2 2 4 2 3 2 2 2 2 2" xfId="30524" xr:uid="{B96DC947-FEC2-4E23-8513-59AF8F06DBB2}"/>
    <cellStyle name="Currency [0] 2 2 4 2 3 2 2 2 3" xfId="22844" xr:uid="{7044FBF5-94A5-4ACE-A3ED-5CB730EEBABB}"/>
    <cellStyle name="Currency [0] 2 2 4 2 3 2 2 3" xfId="11324" xr:uid="{3D4E98D5-3A17-4E5F-A179-F393B59BCF83}"/>
    <cellStyle name="Currency [0] 2 2 4 2 3 2 2 3 2" xfId="26684" xr:uid="{44641A65-47A3-453E-BAC5-F02E50455DF7}"/>
    <cellStyle name="Currency [0] 2 2 4 2 3 2 2 4" xfId="19004" xr:uid="{D85B7D67-E2EC-4FAE-B30A-D366D44CB529}"/>
    <cellStyle name="Currency [0] 2 2 4 2 3 2 3" xfId="5564" xr:uid="{44ACB4FC-BD7E-4D2F-8215-775FBC8D2CB9}"/>
    <cellStyle name="Currency [0] 2 2 4 2 3 2 3 2" xfId="13244" xr:uid="{1AA5EDBD-94A7-42CB-8BD5-40B02E72107F}"/>
    <cellStyle name="Currency [0] 2 2 4 2 3 2 3 2 2" xfId="28604" xr:uid="{629CA190-5349-46CD-A7AA-2677AB149E24}"/>
    <cellStyle name="Currency [0] 2 2 4 2 3 2 3 3" xfId="20924" xr:uid="{9E395409-EC89-4830-BC4A-274E9094CC13}"/>
    <cellStyle name="Currency [0] 2 2 4 2 3 2 4" xfId="9404" xr:uid="{49399855-2371-4853-89C9-68350D39CEDC}"/>
    <cellStyle name="Currency [0] 2 2 4 2 3 2 4 2" xfId="24764" xr:uid="{2EF7D726-FCB6-45E0-B94B-D433F206ECAA}"/>
    <cellStyle name="Currency [0] 2 2 4 2 3 2 5" xfId="17084" xr:uid="{482661CE-7AE7-4507-94EA-BD752353C1ED}"/>
    <cellStyle name="Currency [0] 2 2 4 2 3 3" xfId="2684" xr:uid="{045A23B2-B632-4EAA-AD0F-4EDD2D2BC057}"/>
    <cellStyle name="Currency [0] 2 2 4 2 3 3 2" xfId="6524" xr:uid="{642F9966-044E-48A1-BFD0-1DC7E7056705}"/>
    <cellStyle name="Currency [0] 2 2 4 2 3 3 2 2" xfId="14204" xr:uid="{16457CD9-EFBF-404A-B208-175F117AEFCC}"/>
    <cellStyle name="Currency [0] 2 2 4 2 3 3 2 2 2" xfId="29564" xr:uid="{BFE42813-A7C6-4526-8E9E-AA15341B2746}"/>
    <cellStyle name="Currency [0] 2 2 4 2 3 3 2 3" xfId="21884" xr:uid="{793A991B-9034-4B14-A014-A9D74826771F}"/>
    <cellStyle name="Currency [0] 2 2 4 2 3 3 3" xfId="10364" xr:uid="{F46BF7D4-8496-4A1B-BE1D-389C5CD96A02}"/>
    <cellStyle name="Currency [0] 2 2 4 2 3 3 3 2" xfId="25724" xr:uid="{EA05FFC5-F5B6-46FF-A82B-B83FDB618F6B}"/>
    <cellStyle name="Currency [0] 2 2 4 2 3 3 4" xfId="18044" xr:uid="{6E9D614A-78D1-4F9F-AAD6-8044E3C929CB}"/>
    <cellStyle name="Currency [0] 2 2 4 2 3 4" xfId="4604" xr:uid="{F3E32975-7C84-4E3E-AA04-BDE056AA0683}"/>
    <cellStyle name="Currency [0] 2 2 4 2 3 4 2" xfId="12284" xr:uid="{08AFACBF-D810-4366-9A72-42B21AC1B761}"/>
    <cellStyle name="Currency [0] 2 2 4 2 3 4 2 2" xfId="27644" xr:uid="{2C1BE7F1-DECA-4B52-B6EC-1285F20BD4C9}"/>
    <cellStyle name="Currency [0] 2 2 4 2 3 4 3" xfId="19964" xr:uid="{E96E33BF-87AF-438F-929C-6FD872F413A8}"/>
    <cellStyle name="Currency [0] 2 2 4 2 3 5" xfId="8444" xr:uid="{CAC90D3D-C287-4C0A-8D7E-3FE68B8906B1}"/>
    <cellStyle name="Currency [0] 2 2 4 2 3 5 2" xfId="23804" xr:uid="{40FD7AF3-EDFB-42B8-9E96-259688BD5A8A}"/>
    <cellStyle name="Currency [0] 2 2 4 2 3 6" xfId="16124" xr:uid="{C2A6B127-92AB-432B-AFE0-A88FF13EEE06}"/>
    <cellStyle name="Currency [0] 2 2 4 2 4" xfId="1244" xr:uid="{991FD971-C078-46AA-96AF-A3B064CFC3C1}"/>
    <cellStyle name="Currency [0] 2 2 4 2 4 2" xfId="3164" xr:uid="{D6D032A8-CB9E-44C4-A305-A80FC5DD880D}"/>
    <cellStyle name="Currency [0] 2 2 4 2 4 2 2" xfId="7004" xr:uid="{BD85B53E-8E77-41D5-940F-D4A7C54BF6B0}"/>
    <cellStyle name="Currency [0] 2 2 4 2 4 2 2 2" xfId="14684" xr:uid="{1B2451E1-96DA-407B-8F05-4356B92AEB28}"/>
    <cellStyle name="Currency [0] 2 2 4 2 4 2 2 2 2" xfId="30044" xr:uid="{F478F7DD-88A4-4415-9616-8D263610EE1A}"/>
    <cellStyle name="Currency [0] 2 2 4 2 4 2 2 3" xfId="22364" xr:uid="{0AA6B08B-394B-4E16-8A7E-9746E64E6CFF}"/>
    <cellStyle name="Currency [0] 2 2 4 2 4 2 3" xfId="10844" xr:uid="{C4769E81-7F4A-4429-B67F-3770616FB952}"/>
    <cellStyle name="Currency [0] 2 2 4 2 4 2 3 2" xfId="26204" xr:uid="{664A5046-7341-4272-83ED-6207B3BE8CC5}"/>
    <cellStyle name="Currency [0] 2 2 4 2 4 2 4" xfId="18524" xr:uid="{F6D25AD4-65D5-487A-85BE-9B82FCAC28EF}"/>
    <cellStyle name="Currency [0] 2 2 4 2 4 3" xfId="5084" xr:uid="{98E83F74-DC6E-4CCB-B84E-39BF88E98EC8}"/>
    <cellStyle name="Currency [0] 2 2 4 2 4 3 2" xfId="12764" xr:uid="{8059DF62-0382-4ABF-870F-C0992E408786}"/>
    <cellStyle name="Currency [0] 2 2 4 2 4 3 2 2" xfId="28124" xr:uid="{6F3D5CEC-FF52-4550-8F24-F79528AC9B5B}"/>
    <cellStyle name="Currency [0] 2 2 4 2 4 3 3" xfId="20444" xr:uid="{96994163-899B-4894-985E-89B76A2AE8CC}"/>
    <cellStyle name="Currency [0] 2 2 4 2 4 4" xfId="8924" xr:uid="{B7CC8BC6-AF45-4057-A848-00A7CD97733E}"/>
    <cellStyle name="Currency [0] 2 2 4 2 4 4 2" xfId="24284" xr:uid="{D1B11573-E938-4F6B-B4C3-F3250D0BDED2}"/>
    <cellStyle name="Currency [0] 2 2 4 2 4 5" xfId="16604" xr:uid="{F6E01D5B-5BAC-43BD-8BF8-F0003125B1D8}"/>
    <cellStyle name="Currency [0] 2 2 4 2 5" xfId="2204" xr:uid="{224B7013-BB0E-4FD6-8E26-840966AE8570}"/>
    <cellStyle name="Currency [0] 2 2 4 2 5 2" xfId="6044" xr:uid="{B8AD8E65-4320-4DE0-9EAD-390F8CD60B7C}"/>
    <cellStyle name="Currency [0] 2 2 4 2 5 2 2" xfId="13724" xr:uid="{7D0701EC-3CC9-480E-8C1E-C62473B2E101}"/>
    <cellStyle name="Currency [0] 2 2 4 2 5 2 2 2" xfId="29084" xr:uid="{0D3F848B-0923-44EA-A2A3-0FD035CD6C5A}"/>
    <cellStyle name="Currency [0] 2 2 4 2 5 2 3" xfId="21404" xr:uid="{8C7EB840-3004-4DA5-B0D2-249D9D5B9637}"/>
    <cellStyle name="Currency [0] 2 2 4 2 5 3" xfId="9884" xr:uid="{00C3717F-D918-44D6-9FDD-A3969A54C669}"/>
    <cellStyle name="Currency [0] 2 2 4 2 5 3 2" xfId="25244" xr:uid="{ABB907DC-ACF8-477E-8FE0-F95881A1F89F}"/>
    <cellStyle name="Currency [0] 2 2 4 2 5 4" xfId="17564" xr:uid="{09A78A6A-2D32-4526-8EC9-5E9AA79B49A4}"/>
    <cellStyle name="Currency [0] 2 2 4 2 6" xfId="4124" xr:uid="{2E71D7A8-A697-4AD2-A69C-99ECD756BEBC}"/>
    <cellStyle name="Currency [0] 2 2 4 2 6 2" xfId="11804" xr:uid="{ED4F23D0-DE54-448C-B521-7F3C96434A08}"/>
    <cellStyle name="Currency [0] 2 2 4 2 6 2 2" xfId="27164" xr:uid="{E43CBE8A-4660-413F-801D-9E111BF20DBE}"/>
    <cellStyle name="Currency [0] 2 2 4 2 6 3" xfId="19484" xr:uid="{F857CAE2-46CC-40C0-9195-B2343F6DB946}"/>
    <cellStyle name="Currency [0] 2 2 4 2 7" xfId="7964" xr:uid="{C788477F-A412-48E4-92BC-528F51B98DCC}"/>
    <cellStyle name="Currency [0] 2 2 4 2 7 2" xfId="23324" xr:uid="{74D9F18F-C044-46A4-8CB9-D5BBD0DB7DE7}"/>
    <cellStyle name="Currency [0] 2 2 4 2 8" xfId="15644" xr:uid="{BFEF9254-300F-42FC-B9F7-C8A86F6EFB89}"/>
    <cellStyle name="Currency [0] 2 2 4 3" xfId="404" xr:uid="{44113736-335E-44D5-B03A-648D5FEAF301}"/>
    <cellStyle name="Currency [0] 2 2 4 3 2" xfId="884" xr:uid="{18AC42CD-D281-4EFF-A0E1-2AD4BB15D626}"/>
    <cellStyle name="Currency [0] 2 2 4 3 2 2" xfId="1844" xr:uid="{A29DD27B-6391-4C6F-AD80-4C5A135F5231}"/>
    <cellStyle name="Currency [0] 2 2 4 3 2 2 2" xfId="3764" xr:uid="{43C95187-F7BD-4AC4-ACF2-E71113485495}"/>
    <cellStyle name="Currency [0] 2 2 4 3 2 2 2 2" xfId="7604" xr:uid="{5F51FB49-3A67-4F34-A824-FF64AEA145A7}"/>
    <cellStyle name="Currency [0] 2 2 4 3 2 2 2 2 2" xfId="15284" xr:uid="{41049137-EC78-4847-91E8-2698BD023D36}"/>
    <cellStyle name="Currency [0] 2 2 4 3 2 2 2 2 2 2" xfId="30644" xr:uid="{90945EF2-1239-4726-83DA-4E30FCBF9C5A}"/>
    <cellStyle name="Currency [0] 2 2 4 3 2 2 2 2 3" xfId="22964" xr:uid="{50F83704-3538-48ED-9403-517918DB2AD0}"/>
    <cellStyle name="Currency [0] 2 2 4 3 2 2 2 3" xfId="11444" xr:uid="{3B02C6CE-1EBA-4465-BAA4-0A742F2ECF05}"/>
    <cellStyle name="Currency [0] 2 2 4 3 2 2 2 3 2" xfId="26804" xr:uid="{0246FE2F-616B-4AA6-824E-D88C9B3CA657}"/>
    <cellStyle name="Currency [0] 2 2 4 3 2 2 2 4" xfId="19124" xr:uid="{8E2E4551-859F-4CDA-883E-B446C7FBBE2A}"/>
    <cellStyle name="Currency [0] 2 2 4 3 2 2 3" xfId="5684" xr:uid="{A546FE7F-0623-4A0E-8A87-230D4D27A93C}"/>
    <cellStyle name="Currency [0] 2 2 4 3 2 2 3 2" xfId="13364" xr:uid="{9194CC06-EF7D-499F-8A5C-E00A1551AE8F}"/>
    <cellStyle name="Currency [0] 2 2 4 3 2 2 3 2 2" xfId="28724" xr:uid="{4ACEDFF9-2758-40FF-AEF0-83A97435EA7A}"/>
    <cellStyle name="Currency [0] 2 2 4 3 2 2 3 3" xfId="21044" xr:uid="{A3938AB4-FEA0-460C-B2B2-01DB374936C3}"/>
    <cellStyle name="Currency [0] 2 2 4 3 2 2 4" xfId="9524" xr:uid="{609F9A11-4BED-4C7A-B604-B9072B9AE5F1}"/>
    <cellStyle name="Currency [0] 2 2 4 3 2 2 4 2" xfId="24884" xr:uid="{941A64EF-737A-47DC-924C-EA117D1D3683}"/>
    <cellStyle name="Currency [0] 2 2 4 3 2 2 5" xfId="17204" xr:uid="{7D3689FF-E2E0-4929-9745-5B66448C5867}"/>
    <cellStyle name="Currency [0] 2 2 4 3 2 3" xfId="2804" xr:uid="{F84636D1-526E-4F92-BE02-D8F7A7A792CF}"/>
    <cellStyle name="Currency [0] 2 2 4 3 2 3 2" xfId="6644" xr:uid="{EC55AC43-9ED6-464E-B690-FA28BE967DF7}"/>
    <cellStyle name="Currency [0] 2 2 4 3 2 3 2 2" xfId="14324" xr:uid="{95853DAF-DA38-4B32-9695-8BB7AFD4B817}"/>
    <cellStyle name="Currency [0] 2 2 4 3 2 3 2 2 2" xfId="29684" xr:uid="{18BF8AE3-CA7F-4AD9-B87E-ECF50ED314BA}"/>
    <cellStyle name="Currency [0] 2 2 4 3 2 3 2 3" xfId="22004" xr:uid="{5EA2154F-DD33-45F2-A1C9-3467EA955012}"/>
    <cellStyle name="Currency [0] 2 2 4 3 2 3 3" xfId="10484" xr:uid="{22407D89-ACFF-4D9C-BE52-806BF1926A46}"/>
    <cellStyle name="Currency [0] 2 2 4 3 2 3 3 2" xfId="25844" xr:uid="{F6F80AFA-B6BC-4E9B-83D8-075EC802CD8C}"/>
    <cellStyle name="Currency [0] 2 2 4 3 2 3 4" xfId="18164" xr:uid="{3467F94C-57B0-481A-B01E-56AEE9C86048}"/>
    <cellStyle name="Currency [0] 2 2 4 3 2 4" xfId="4724" xr:uid="{03B30787-861C-4D3D-A83C-2277C59B6C4F}"/>
    <cellStyle name="Currency [0] 2 2 4 3 2 4 2" xfId="12404" xr:uid="{3D939B49-C029-4E2E-854D-E0D7F3182881}"/>
    <cellStyle name="Currency [0] 2 2 4 3 2 4 2 2" xfId="27764" xr:uid="{381B24F3-4C42-49AC-93FB-F63CFC051F2D}"/>
    <cellStyle name="Currency [0] 2 2 4 3 2 4 3" xfId="20084" xr:uid="{2C50EFD7-B0ED-46BF-900B-C69C3162C9CB}"/>
    <cellStyle name="Currency [0] 2 2 4 3 2 5" xfId="8564" xr:uid="{4A5786F2-45D8-44A7-8F7F-0FE3AD5FA24F}"/>
    <cellStyle name="Currency [0] 2 2 4 3 2 5 2" xfId="23924" xr:uid="{248AFD14-B2F6-406B-BE3A-2259B4ADF3D2}"/>
    <cellStyle name="Currency [0] 2 2 4 3 2 6" xfId="16244" xr:uid="{A7198CFD-4857-49DF-8B18-F5FF86FBADC7}"/>
    <cellStyle name="Currency [0] 2 2 4 3 3" xfId="1364" xr:uid="{8E786802-7CFA-4A91-8D6A-1352F0CBB1A1}"/>
    <cellStyle name="Currency [0] 2 2 4 3 3 2" xfId="3284" xr:uid="{2DEA1AA2-EFDC-4256-B3B8-6DD64CACC3DF}"/>
    <cellStyle name="Currency [0] 2 2 4 3 3 2 2" xfId="7124" xr:uid="{72E8D1B4-4213-412B-ABB3-DA3BF13C763F}"/>
    <cellStyle name="Currency [0] 2 2 4 3 3 2 2 2" xfId="14804" xr:uid="{BF107C2D-6B16-4F67-ABB9-686DAA9B8221}"/>
    <cellStyle name="Currency [0] 2 2 4 3 3 2 2 2 2" xfId="30164" xr:uid="{2D981141-4F42-46F1-8DD4-5F1418B800E8}"/>
    <cellStyle name="Currency [0] 2 2 4 3 3 2 2 3" xfId="22484" xr:uid="{B9BE222C-AFE1-4A67-BEE4-91BCF8BB8757}"/>
    <cellStyle name="Currency [0] 2 2 4 3 3 2 3" xfId="10964" xr:uid="{0A2721B1-BBAD-4C45-9E94-4894159605C0}"/>
    <cellStyle name="Currency [0] 2 2 4 3 3 2 3 2" xfId="26324" xr:uid="{CE04726B-3C6C-475A-B355-72F29C080127}"/>
    <cellStyle name="Currency [0] 2 2 4 3 3 2 4" xfId="18644" xr:uid="{C0272B95-F6FD-4DDD-B6E1-420062AC358D}"/>
    <cellStyle name="Currency [0] 2 2 4 3 3 3" xfId="5204" xr:uid="{B0A0A10F-FE7A-4C51-BE8B-838C82866B90}"/>
    <cellStyle name="Currency [0] 2 2 4 3 3 3 2" xfId="12884" xr:uid="{A18EDE3F-EED1-479B-918C-3DAD2DA101B7}"/>
    <cellStyle name="Currency [0] 2 2 4 3 3 3 2 2" xfId="28244" xr:uid="{80B47AE1-2514-4CC2-A381-43DF2FFCFB95}"/>
    <cellStyle name="Currency [0] 2 2 4 3 3 3 3" xfId="20564" xr:uid="{D0AFFE49-FC0F-442C-88E6-5026E28F8780}"/>
    <cellStyle name="Currency [0] 2 2 4 3 3 4" xfId="9044" xr:uid="{87002116-ECEC-40A4-81B8-8570242288DD}"/>
    <cellStyle name="Currency [0] 2 2 4 3 3 4 2" xfId="24404" xr:uid="{561E2989-D96F-428A-AE7D-CD8F67C65FA6}"/>
    <cellStyle name="Currency [0] 2 2 4 3 3 5" xfId="16724" xr:uid="{C6C843B6-8D99-4604-A463-478883299677}"/>
    <cellStyle name="Currency [0] 2 2 4 3 4" xfId="2324" xr:uid="{5D3BEC72-ADF7-49ED-8C4C-DBB2D37747F8}"/>
    <cellStyle name="Currency [0] 2 2 4 3 4 2" xfId="6164" xr:uid="{24559176-F83C-4C09-AD2B-285050EB2A6F}"/>
    <cellStyle name="Currency [0] 2 2 4 3 4 2 2" xfId="13844" xr:uid="{C42DD173-D3AB-4FF6-B6F5-F0A9D928E419}"/>
    <cellStyle name="Currency [0] 2 2 4 3 4 2 2 2" xfId="29204" xr:uid="{0F3AD545-4CDF-4080-8C59-5E745D4BF3CF}"/>
    <cellStyle name="Currency [0] 2 2 4 3 4 2 3" xfId="21524" xr:uid="{9AD55FD7-B564-4530-9954-F2E8287FDA40}"/>
    <cellStyle name="Currency [0] 2 2 4 3 4 3" xfId="10004" xr:uid="{ADB843E8-FA3F-4880-AFD9-FD73D5D02B5B}"/>
    <cellStyle name="Currency [0] 2 2 4 3 4 3 2" xfId="25364" xr:uid="{A21E6733-7859-48D6-A512-CBF72D1BA7C9}"/>
    <cellStyle name="Currency [0] 2 2 4 3 4 4" xfId="17684" xr:uid="{802D4B3E-1AC2-4416-8251-57F46B27E8D0}"/>
    <cellStyle name="Currency [0] 2 2 4 3 5" xfId="4244" xr:uid="{6846656B-8F06-4B03-98FC-4DEF8F18A6DD}"/>
    <cellStyle name="Currency [0] 2 2 4 3 5 2" xfId="11924" xr:uid="{09F66C01-1443-43B7-9E76-5C95116058CB}"/>
    <cellStyle name="Currency [0] 2 2 4 3 5 2 2" xfId="27284" xr:uid="{A1717280-3C11-4B37-B989-E3C1DCFC7A7A}"/>
    <cellStyle name="Currency [0] 2 2 4 3 5 3" xfId="19604" xr:uid="{2CB772E4-4FDF-40BE-9B3B-D18914F58B7B}"/>
    <cellStyle name="Currency [0] 2 2 4 3 6" xfId="8084" xr:uid="{3B9C10E6-6154-4F92-A255-9852D39AA249}"/>
    <cellStyle name="Currency [0] 2 2 4 3 6 2" xfId="23444" xr:uid="{B3187F13-384D-4D97-A77C-45DD9E622CD0}"/>
    <cellStyle name="Currency [0] 2 2 4 3 7" xfId="15764" xr:uid="{4B95540A-E103-4D65-8DB5-17FB732E99DE}"/>
    <cellStyle name="Currency [0] 2 2 4 4" xfId="644" xr:uid="{4771A980-C557-4F6D-A3C2-53C928BE6497}"/>
    <cellStyle name="Currency [0] 2 2 4 4 2" xfId="1604" xr:uid="{C4635EFC-8436-49E6-87CE-2A8CA10793C5}"/>
    <cellStyle name="Currency [0] 2 2 4 4 2 2" xfId="3524" xr:uid="{B8355295-73D5-408E-9603-0382A7CA770C}"/>
    <cellStyle name="Currency [0] 2 2 4 4 2 2 2" xfId="7364" xr:uid="{E85C23BF-127A-40DF-A8DF-6F443EF9EEFD}"/>
    <cellStyle name="Currency [0] 2 2 4 4 2 2 2 2" xfId="15044" xr:uid="{FC62E17E-D856-4AE1-88DE-BFD8F54D6F46}"/>
    <cellStyle name="Currency [0] 2 2 4 4 2 2 2 2 2" xfId="30404" xr:uid="{227EA7B4-48AD-4BFD-874C-37EC75A3644C}"/>
    <cellStyle name="Currency [0] 2 2 4 4 2 2 2 3" xfId="22724" xr:uid="{B9EE0CC8-FC99-444B-ADE5-F5F7BD3A58ED}"/>
    <cellStyle name="Currency [0] 2 2 4 4 2 2 3" xfId="11204" xr:uid="{2E82A564-B32C-4197-83DC-6E39F68948F2}"/>
    <cellStyle name="Currency [0] 2 2 4 4 2 2 3 2" xfId="26564" xr:uid="{64914B7B-8F67-4B4C-B27D-94562662D04A}"/>
    <cellStyle name="Currency [0] 2 2 4 4 2 2 4" xfId="18884" xr:uid="{3970BF1B-CCDF-47C8-94EE-B9C97B62320C}"/>
    <cellStyle name="Currency [0] 2 2 4 4 2 3" xfId="5444" xr:uid="{C99EF14A-210C-42E8-AED4-A03502BC2BEA}"/>
    <cellStyle name="Currency [0] 2 2 4 4 2 3 2" xfId="13124" xr:uid="{FEDAE5BB-8D11-45D3-9C20-513EE7207718}"/>
    <cellStyle name="Currency [0] 2 2 4 4 2 3 2 2" xfId="28484" xr:uid="{3AAC3490-8A3A-4422-A03E-80227442F464}"/>
    <cellStyle name="Currency [0] 2 2 4 4 2 3 3" xfId="20804" xr:uid="{C5AAA666-3B76-4778-A767-33B11459EC81}"/>
    <cellStyle name="Currency [0] 2 2 4 4 2 4" xfId="9284" xr:uid="{2D443DD7-1436-43DA-9EE2-AC2A281EB8EC}"/>
    <cellStyle name="Currency [0] 2 2 4 4 2 4 2" xfId="24644" xr:uid="{5980C928-630B-494A-ABB7-9AA1C7F7F956}"/>
    <cellStyle name="Currency [0] 2 2 4 4 2 5" xfId="16964" xr:uid="{F893CEFA-BFA2-481B-A650-3FCA433B5BEA}"/>
    <cellStyle name="Currency [0] 2 2 4 4 3" xfId="2564" xr:uid="{2E93ACB6-BC94-48D7-936A-002C205AC4B4}"/>
    <cellStyle name="Currency [0] 2 2 4 4 3 2" xfId="6404" xr:uid="{30CD6F9C-220C-4A63-99A0-1F7A5F080D67}"/>
    <cellStyle name="Currency [0] 2 2 4 4 3 2 2" xfId="14084" xr:uid="{C7DB8F2C-BFE6-4267-8465-FFC0DB8A2892}"/>
    <cellStyle name="Currency [0] 2 2 4 4 3 2 2 2" xfId="29444" xr:uid="{8AE5FC66-FEB5-4162-B7AD-5C671220C630}"/>
    <cellStyle name="Currency [0] 2 2 4 4 3 2 3" xfId="21764" xr:uid="{60C507A4-2A81-420A-A32D-DA5C9C6C544A}"/>
    <cellStyle name="Currency [0] 2 2 4 4 3 3" xfId="10244" xr:uid="{CB75B3BA-97A1-48F8-8622-C7B6A90C95B7}"/>
    <cellStyle name="Currency [0] 2 2 4 4 3 3 2" xfId="25604" xr:uid="{2535BA00-05AD-4E13-84EC-9D7783C9A5BD}"/>
    <cellStyle name="Currency [0] 2 2 4 4 3 4" xfId="17924" xr:uid="{A2808472-41D7-4132-8019-D2A0EDE9395E}"/>
    <cellStyle name="Currency [0] 2 2 4 4 4" xfId="4484" xr:uid="{F8149D25-3214-4BEE-8C64-6D753BE6C815}"/>
    <cellStyle name="Currency [0] 2 2 4 4 4 2" xfId="12164" xr:uid="{3A6F3498-F86D-4F76-90AC-72EA0E87A947}"/>
    <cellStyle name="Currency [0] 2 2 4 4 4 2 2" xfId="27524" xr:uid="{C2F3F077-464E-46BD-B02E-C74A15086FB4}"/>
    <cellStyle name="Currency [0] 2 2 4 4 4 3" xfId="19844" xr:uid="{8E4F8B64-9028-4048-B3E2-F9332BAD17E0}"/>
    <cellStyle name="Currency [0] 2 2 4 4 5" xfId="8324" xr:uid="{6D351A0A-29BF-44D8-85FA-941ABE6946F2}"/>
    <cellStyle name="Currency [0] 2 2 4 4 5 2" xfId="23684" xr:uid="{FEE471EB-D31C-42A5-AA7F-C42C798186A4}"/>
    <cellStyle name="Currency [0] 2 2 4 4 6" xfId="16004" xr:uid="{24EC5923-ADD1-42F2-AE2A-AD0A172E2DA8}"/>
    <cellStyle name="Currency [0] 2 2 4 5" xfId="1124" xr:uid="{5CBE23EA-206F-4E6E-B57A-A8E2D2CA45FC}"/>
    <cellStyle name="Currency [0] 2 2 4 5 2" xfId="3044" xr:uid="{56C1D1A0-990C-4D49-81BF-E076891C1381}"/>
    <cellStyle name="Currency [0] 2 2 4 5 2 2" xfId="6884" xr:uid="{F353022B-BE1E-4868-A668-AD473A090AEE}"/>
    <cellStyle name="Currency [0] 2 2 4 5 2 2 2" xfId="14564" xr:uid="{1E192DA4-6898-4C5D-9394-1BD23F2582F9}"/>
    <cellStyle name="Currency [0] 2 2 4 5 2 2 2 2" xfId="29924" xr:uid="{020D91AB-55ED-472B-B3A6-E762EBCAF099}"/>
    <cellStyle name="Currency [0] 2 2 4 5 2 2 3" xfId="22244" xr:uid="{801F713C-6707-49C0-8A63-7D4D2F1DCCB5}"/>
    <cellStyle name="Currency [0] 2 2 4 5 2 3" xfId="10724" xr:uid="{51820AAC-FCB2-4E20-9129-90CEA3C3926D}"/>
    <cellStyle name="Currency [0] 2 2 4 5 2 3 2" xfId="26084" xr:uid="{817640AF-C986-4797-A972-7C71581E5ACC}"/>
    <cellStyle name="Currency [0] 2 2 4 5 2 4" xfId="18404" xr:uid="{838B02B7-CFD6-4333-AA76-4043C6729B4B}"/>
    <cellStyle name="Currency [0] 2 2 4 5 3" xfId="4964" xr:uid="{E0B8E370-B9A5-45D0-8C8C-2EE9C0728ABE}"/>
    <cellStyle name="Currency [0] 2 2 4 5 3 2" xfId="12644" xr:uid="{32CCECD2-593F-4D40-8548-3AF2A0FE9FAC}"/>
    <cellStyle name="Currency [0] 2 2 4 5 3 2 2" xfId="28004" xr:uid="{04A392A4-3BB7-4AFB-BABB-17B31E6DBDD2}"/>
    <cellStyle name="Currency [0] 2 2 4 5 3 3" xfId="20324" xr:uid="{733C5AFF-72DB-4BC9-B29B-3CDB63EDD503}"/>
    <cellStyle name="Currency [0] 2 2 4 5 4" xfId="8804" xr:uid="{15340EB0-9D2B-47C0-A577-3A7B0A87E1CD}"/>
    <cellStyle name="Currency [0] 2 2 4 5 4 2" xfId="24164" xr:uid="{D6920E4A-5418-44CF-9988-824841BDE4B3}"/>
    <cellStyle name="Currency [0] 2 2 4 5 5" xfId="16484" xr:uid="{F3D3D03B-6E6E-479A-89C1-C5DC9B1BE266}"/>
    <cellStyle name="Currency [0] 2 2 4 6" xfId="2084" xr:uid="{79BA72B6-B33B-41DC-B6EE-61260762456A}"/>
    <cellStyle name="Currency [0] 2 2 4 6 2" xfId="5924" xr:uid="{0801C21E-BAC8-4A83-A4F6-EABE34010F6F}"/>
    <cellStyle name="Currency [0] 2 2 4 6 2 2" xfId="13604" xr:uid="{B0F051A6-2784-41D8-9C89-73E4D0A23F9C}"/>
    <cellStyle name="Currency [0] 2 2 4 6 2 2 2" xfId="28964" xr:uid="{383FD197-90D7-41CF-8D48-58A968C84754}"/>
    <cellStyle name="Currency [0] 2 2 4 6 2 3" xfId="21284" xr:uid="{D1C0AB60-96DC-4419-A582-3FE056E6F093}"/>
    <cellStyle name="Currency [0] 2 2 4 6 3" xfId="9764" xr:uid="{6690D8F9-F0EB-42F0-A41C-3B43EE8190F3}"/>
    <cellStyle name="Currency [0] 2 2 4 6 3 2" xfId="25124" xr:uid="{C2186B71-4373-4035-A30C-474540AA837E}"/>
    <cellStyle name="Currency [0] 2 2 4 6 4" xfId="17444" xr:uid="{72CC4136-A043-4202-9FC6-E4F24681F5B9}"/>
    <cellStyle name="Currency [0] 2 2 4 7" xfId="4004" xr:uid="{F6A7DF1E-5F5C-4323-92BF-D41BD7233164}"/>
    <cellStyle name="Currency [0] 2 2 4 7 2" xfId="11684" xr:uid="{505F22BC-BA18-456F-B242-0B87100FEB35}"/>
    <cellStyle name="Currency [0] 2 2 4 7 2 2" xfId="27044" xr:uid="{9AABB06B-6224-4C74-8C7C-3B18B0951D38}"/>
    <cellStyle name="Currency [0] 2 2 4 7 3" xfId="19364" xr:uid="{ABDC76F0-002D-478D-B6C5-E3F165781D2F}"/>
    <cellStyle name="Currency [0] 2 2 4 8" xfId="7844" xr:uid="{986EA039-1F38-42C7-A740-679E2EC2091B}"/>
    <cellStyle name="Currency [0] 2 2 4 8 2" xfId="23204" xr:uid="{EC7A6D87-E8AD-4551-B9C9-F90D1E007B98}"/>
    <cellStyle name="Currency [0] 2 2 4 9" xfId="15524" xr:uid="{826DBAEE-67B3-4A73-B12E-F6AD61AF1BFA}"/>
    <cellStyle name="Currency [0] 2 2 5" xfId="224" xr:uid="{B41C24C5-6C03-49EE-93B7-F2B99B7111B4}"/>
    <cellStyle name="Currency [0] 2 2 5 2" xfId="464" xr:uid="{5FF1378C-6B11-4ABD-AE1F-84262A3A85FC}"/>
    <cellStyle name="Currency [0] 2 2 5 2 2" xfId="944" xr:uid="{2A39A486-E600-4216-BE4F-FB06C99EEC02}"/>
    <cellStyle name="Currency [0] 2 2 5 2 2 2" xfId="1904" xr:uid="{4F4EEBB9-0D67-4F26-B632-7392F6BEE7B6}"/>
    <cellStyle name="Currency [0] 2 2 5 2 2 2 2" xfId="3824" xr:uid="{EF875FA9-C76D-4D10-8D9A-69E425700455}"/>
    <cellStyle name="Currency [0] 2 2 5 2 2 2 2 2" xfId="7664" xr:uid="{2C51464E-5BAD-467C-A148-EFEFCA4E0C68}"/>
    <cellStyle name="Currency [0] 2 2 5 2 2 2 2 2 2" xfId="15344" xr:uid="{BAAB69C3-4D1C-49E9-9F14-BE8C72F91995}"/>
    <cellStyle name="Currency [0] 2 2 5 2 2 2 2 2 2 2" xfId="30704" xr:uid="{B46A9D0C-F4BF-4DCE-84B5-709BF902323A}"/>
    <cellStyle name="Currency [0] 2 2 5 2 2 2 2 2 3" xfId="23024" xr:uid="{ED6AE06F-BADA-4F9F-BA63-1F066BF6878A}"/>
    <cellStyle name="Currency [0] 2 2 5 2 2 2 2 3" xfId="11504" xr:uid="{FBC7A9D7-6218-4EDA-BB27-03366E45CB32}"/>
    <cellStyle name="Currency [0] 2 2 5 2 2 2 2 3 2" xfId="26864" xr:uid="{86746B36-D1F8-4CFD-B88F-B62D086EAC89}"/>
    <cellStyle name="Currency [0] 2 2 5 2 2 2 2 4" xfId="19184" xr:uid="{0A94B38C-5303-45E2-B9AF-02A165A8F22E}"/>
    <cellStyle name="Currency [0] 2 2 5 2 2 2 3" xfId="5744" xr:uid="{287D76E4-18F3-483D-BD59-B5198789C000}"/>
    <cellStyle name="Currency [0] 2 2 5 2 2 2 3 2" xfId="13424" xr:uid="{796DFD3F-A6B7-402C-967E-17016181E8D1}"/>
    <cellStyle name="Currency [0] 2 2 5 2 2 2 3 2 2" xfId="28784" xr:uid="{20392280-3B8F-4636-9B5F-F4F1B5DE36C7}"/>
    <cellStyle name="Currency [0] 2 2 5 2 2 2 3 3" xfId="21104" xr:uid="{1758FBE6-C1F0-4023-BC04-DFBFE9B67365}"/>
    <cellStyle name="Currency [0] 2 2 5 2 2 2 4" xfId="9584" xr:uid="{C0D3AC02-6EB9-4C3B-A075-06A43BE580DB}"/>
    <cellStyle name="Currency [0] 2 2 5 2 2 2 4 2" xfId="24944" xr:uid="{C788F65C-7C5D-4951-8B9E-06B98E663118}"/>
    <cellStyle name="Currency [0] 2 2 5 2 2 2 5" xfId="17264" xr:uid="{06C62BC1-C2A7-4F5A-8AA4-EB10BD3A382E}"/>
    <cellStyle name="Currency [0] 2 2 5 2 2 3" xfId="2864" xr:uid="{5727E22D-E4D5-4F01-AD4E-58659D65CAC7}"/>
    <cellStyle name="Currency [0] 2 2 5 2 2 3 2" xfId="6704" xr:uid="{972294D6-DBE5-4673-9CD2-C02C0CC722DB}"/>
    <cellStyle name="Currency [0] 2 2 5 2 2 3 2 2" xfId="14384" xr:uid="{5C1E727F-F154-40BA-9644-A721D8F50675}"/>
    <cellStyle name="Currency [0] 2 2 5 2 2 3 2 2 2" xfId="29744" xr:uid="{A88314A4-D468-48C3-99C3-F64C1615356A}"/>
    <cellStyle name="Currency [0] 2 2 5 2 2 3 2 3" xfId="22064" xr:uid="{013051F8-D40A-41A6-9987-CFFDF2E71D5B}"/>
    <cellStyle name="Currency [0] 2 2 5 2 2 3 3" xfId="10544" xr:uid="{8C0CA1E7-4B3F-40C7-AF3B-FFF2AC58788D}"/>
    <cellStyle name="Currency [0] 2 2 5 2 2 3 3 2" xfId="25904" xr:uid="{B080372F-D7BF-4BDB-A2A5-C1558595E47C}"/>
    <cellStyle name="Currency [0] 2 2 5 2 2 3 4" xfId="18224" xr:uid="{E3D824BB-4EA6-43E1-A104-CE7DACF2138F}"/>
    <cellStyle name="Currency [0] 2 2 5 2 2 4" xfId="4784" xr:uid="{85772392-F35D-4758-A456-006B5580B0ED}"/>
    <cellStyle name="Currency [0] 2 2 5 2 2 4 2" xfId="12464" xr:uid="{E8ED12F5-C259-4B42-A52D-957BD15991E7}"/>
    <cellStyle name="Currency [0] 2 2 5 2 2 4 2 2" xfId="27824" xr:uid="{1F49ABC7-FF79-4D3E-B38C-7CC5C8DFC62C}"/>
    <cellStyle name="Currency [0] 2 2 5 2 2 4 3" xfId="20144" xr:uid="{4E30A0FA-7A87-45C6-9A97-FC28A302139D}"/>
    <cellStyle name="Currency [0] 2 2 5 2 2 5" xfId="8624" xr:uid="{2FED150F-6C26-4BAF-A7F0-25FFB5E6621D}"/>
    <cellStyle name="Currency [0] 2 2 5 2 2 5 2" xfId="23984" xr:uid="{7775B9AC-1404-4E1B-B832-89DB0B5B8B51}"/>
    <cellStyle name="Currency [0] 2 2 5 2 2 6" xfId="16304" xr:uid="{2430D56A-A7BF-45C7-8142-744329F0D18B}"/>
    <cellStyle name="Currency [0] 2 2 5 2 3" xfId="1424" xr:uid="{B27E89E7-53FC-4B9B-B703-6C61F9B3B7CE}"/>
    <cellStyle name="Currency [0] 2 2 5 2 3 2" xfId="3344" xr:uid="{B04258CE-1AAF-4634-BF6F-2EF594D1F2D8}"/>
    <cellStyle name="Currency [0] 2 2 5 2 3 2 2" xfId="7184" xr:uid="{31301C61-9FCD-42BF-9CB8-98BF086FBD9D}"/>
    <cellStyle name="Currency [0] 2 2 5 2 3 2 2 2" xfId="14864" xr:uid="{F74B7647-AA11-410E-85C9-F23AE952D6EF}"/>
    <cellStyle name="Currency [0] 2 2 5 2 3 2 2 2 2" xfId="30224" xr:uid="{2AB29954-4ACA-4884-B861-066DE468C182}"/>
    <cellStyle name="Currency [0] 2 2 5 2 3 2 2 3" xfId="22544" xr:uid="{C861F538-4BB2-482C-BE77-E1025EBE9164}"/>
    <cellStyle name="Currency [0] 2 2 5 2 3 2 3" xfId="11024" xr:uid="{1C218630-4759-4E10-B795-FD1740D961CC}"/>
    <cellStyle name="Currency [0] 2 2 5 2 3 2 3 2" xfId="26384" xr:uid="{7920EFA8-A3D3-423B-97A7-113B578B6114}"/>
    <cellStyle name="Currency [0] 2 2 5 2 3 2 4" xfId="18704" xr:uid="{86405713-D251-42CC-B7F3-2CF4E6A53D97}"/>
    <cellStyle name="Currency [0] 2 2 5 2 3 3" xfId="5264" xr:uid="{E4C9CA47-3DC8-4AD1-9969-3FB6B02DCCC9}"/>
    <cellStyle name="Currency [0] 2 2 5 2 3 3 2" xfId="12944" xr:uid="{9C7180C1-A193-425C-B7E0-EDBF7AEA51CA}"/>
    <cellStyle name="Currency [0] 2 2 5 2 3 3 2 2" xfId="28304" xr:uid="{4956F251-48E4-4737-A18A-F63327F2DCC1}"/>
    <cellStyle name="Currency [0] 2 2 5 2 3 3 3" xfId="20624" xr:uid="{61DDD672-554E-46A7-96A2-823EE1C3B995}"/>
    <cellStyle name="Currency [0] 2 2 5 2 3 4" xfId="9104" xr:uid="{FFCD6CAF-BC12-43DE-B636-00138F7A00A9}"/>
    <cellStyle name="Currency [0] 2 2 5 2 3 4 2" xfId="24464" xr:uid="{2C849D92-58FF-4A85-A8AD-F310B60CC61F}"/>
    <cellStyle name="Currency [0] 2 2 5 2 3 5" xfId="16784" xr:uid="{F9C44C60-502C-4814-963D-E86219CD2825}"/>
    <cellStyle name="Currency [0] 2 2 5 2 4" xfId="2384" xr:uid="{33F88EBF-903E-4DD4-8EBA-DB32DEBFDFFD}"/>
    <cellStyle name="Currency [0] 2 2 5 2 4 2" xfId="6224" xr:uid="{47956F36-DC56-4944-862E-5E5C44555AC4}"/>
    <cellStyle name="Currency [0] 2 2 5 2 4 2 2" xfId="13904" xr:uid="{DF28C128-C559-4990-809F-1AE7F1A4390E}"/>
    <cellStyle name="Currency [0] 2 2 5 2 4 2 2 2" xfId="29264" xr:uid="{94BD599A-B9ED-461B-8172-E3960FE749F5}"/>
    <cellStyle name="Currency [0] 2 2 5 2 4 2 3" xfId="21584" xr:uid="{60098622-5532-4F7F-BD61-6A138083269E}"/>
    <cellStyle name="Currency [0] 2 2 5 2 4 3" xfId="10064" xr:uid="{35A3BEB9-E2D2-430F-97F0-E00FA98A4015}"/>
    <cellStyle name="Currency [0] 2 2 5 2 4 3 2" xfId="25424" xr:uid="{0174E5B5-E8F8-48C3-B78E-5DB735AB084E}"/>
    <cellStyle name="Currency [0] 2 2 5 2 4 4" xfId="17744" xr:uid="{EC03D516-95CD-4356-A813-C79FD0E83FA7}"/>
    <cellStyle name="Currency [0] 2 2 5 2 5" xfId="4304" xr:uid="{B727366B-78E5-4005-B9E1-FA3A6E1A4425}"/>
    <cellStyle name="Currency [0] 2 2 5 2 5 2" xfId="11984" xr:uid="{B671A5C7-0A51-43E6-85CC-995D4FE5B28A}"/>
    <cellStyle name="Currency [0] 2 2 5 2 5 2 2" xfId="27344" xr:uid="{E0E33F0F-12BC-424E-BBD7-7A3F1D6C4EE3}"/>
    <cellStyle name="Currency [0] 2 2 5 2 5 3" xfId="19664" xr:uid="{C96C6AD7-17E8-42E3-9D47-8F7558C08845}"/>
    <cellStyle name="Currency [0] 2 2 5 2 6" xfId="8144" xr:uid="{C5D5F8E0-AEFD-4C37-B28A-A8F3C6B2A48E}"/>
    <cellStyle name="Currency [0] 2 2 5 2 6 2" xfId="23504" xr:uid="{6046C9A3-36A2-439A-8F7E-E3C88DE232FB}"/>
    <cellStyle name="Currency [0] 2 2 5 2 7" xfId="15824" xr:uid="{77797972-1152-44A0-A737-DDC9863DF42F}"/>
    <cellStyle name="Currency [0] 2 2 5 3" xfId="704" xr:uid="{B39CFD7C-0C57-4E06-B4BD-1B36CB488C95}"/>
    <cellStyle name="Currency [0] 2 2 5 3 2" xfId="1664" xr:uid="{75FEF7BC-0EB1-4F59-8364-750EAABC81D6}"/>
    <cellStyle name="Currency [0] 2 2 5 3 2 2" xfId="3584" xr:uid="{264A2C85-29E8-4F20-BA88-1E5DB54CB221}"/>
    <cellStyle name="Currency [0] 2 2 5 3 2 2 2" xfId="7424" xr:uid="{B286D518-1EC1-402C-8D54-4FD53C6C3098}"/>
    <cellStyle name="Currency [0] 2 2 5 3 2 2 2 2" xfId="15104" xr:uid="{8DD7405F-C149-4A4F-96AD-5842B616CE41}"/>
    <cellStyle name="Currency [0] 2 2 5 3 2 2 2 2 2" xfId="30464" xr:uid="{FAA0D58D-9E6B-4AA5-BD47-9A0A23A99FE8}"/>
    <cellStyle name="Currency [0] 2 2 5 3 2 2 2 3" xfId="22784" xr:uid="{E20ED473-09EA-434A-99A1-400D5AC46CA4}"/>
    <cellStyle name="Currency [0] 2 2 5 3 2 2 3" xfId="11264" xr:uid="{5607F8AA-2FAB-4B87-AAFE-87EE60968972}"/>
    <cellStyle name="Currency [0] 2 2 5 3 2 2 3 2" xfId="26624" xr:uid="{080DB490-B43A-46EE-BB9F-2FEBAF856A6A}"/>
    <cellStyle name="Currency [0] 2 2 5 3 2 2 4" xfId="18944" xr:uid="{7C44A4D1-EC2B-47F6-B097-4F0BB0AA9A44}"/>
    <cellStyle name="Currency [0] 2 2 5 3 2 3" xfId="5504" xr:uid="{1663CC93-7DA6-46F4-A03B-E5C10699C104}"/>
    <cellStyle name="Currency [0] 2 2 5 3 2 3 2" xfId="13184" xr:uid="{40A21EEA-57DB-49DC-9D04-47352EB62EF9}"/>
    <cellStyle name="Currency [0] 2 2 5 3 2 3 2 2" xfId="28544" xr:uid="{A9975150-855B-4695-AD60-B01F0E962CA0}"/>
    <cellStyle name="Currency [0] 2 2 5 3 2 3 3" xfId="20864" xr:uid="{5AB34033-2837-4585-9606-3D190110EEEB}"/>
    <cellStyle name="Currency [0] 2 2 5 3 2 4" xfId="9344" xr:uid="{FE7F375E-BC70-4392-8737-CD95DDF1175D}"/>
    <cellStyle name="Currency [0] 2 2 5 3 2 4 2" xfId="24704" xr:uid="{FE8BD00F-8FD6-483F-8B59-B5D9B6DC3DE7}"/>
    <cellStyle name="Currency [0] 2 2 5 3 2 5" xfId="17024" xr:uid="{0430E1C1-1629-4F54-8F9F-902D96120262}"/>
    <cellStyle name="Currency [0] 2 2 5 3 3" xfId="2624" xr:uid="{82B093D0-E8CE-4ADC-A01D-612EED58E28D}"/>
    <cellStyle name="Currency [0] 2 2 5 3 3 2" xfId="6464" xr:uid="{AC749135-32D8-403D-B758-3031D977C3F8}"/>
    <cellStyle name="Currency [0] 2 2 5 3 3 2 2" xfId="14144" xr:uid="{532877DF-9177-4042-A38A-799725F59770}"/>
    <cellStyle name="Currency [0] 2 2 5 3 3 2 2 2" xfId="29504" xr:uid="{1FE41D73-454A-4580-A8E0-1A2388EBF5BA}"/>
    <cellStyle name="Currency [0] 2 2 5 3 3 2 3" xfId="21824" xr:uid="{FE77B373-095F-46D1-B27D-AC23F5769C20}"/>
    <cellStyle name="Currency [0] 2 2 5 3 3 3" xfId="10304" xr:uid="{700BF511-D2BA-4D80-90E0-2AC29E08F695}"/>
    <cellStyle name="Currency [0] 2 2 5 3 3 3 2" xfId="25664" xr:uid="{A8C1D87B-7EC8-4C27-8E61-748F39C55343}"/>
    <cellStyle name="Currency [0] 2 2 5 3 3 4" xfId="17984" xr:uid="{C186786F-79DE-40D1-951C-3ACAFB7EEE0F}"/>
    <cellStyle name="Currency [0] 2 2 5 3 4" xfId="4544" xr:uid="{A53C8F23-AE62-4C60-AF94-3454CFC9ED41}"/>
    <cellStyle name="Currency [0] 2 2 5 3 4 2" xfId="12224" xr:uid="{BD3471C3-99FB-4A6F-B3FA-4A93007543D9}"/>
    <cellStyle name="Currency [0] 2 2 5 3 4 2 2" xfId="27584" xr:uid="{15E0F5FC-183C-42C6-B690-3E07B68B18B3}"/>
    <cellStyle name="Currency [0] 2 2 5 3 4 3" xfId="19904" xr:uid="{B1EB3529-96B4-4571-BC39-B3048737663C}"/>
    <cellStyle name="Currency [0] 2 2 5 3 5" xfId="8384" xr:uid="{9B7F171C-B0B5-4186-BBF7-0D090B0FCB6C}"/>
    <cellStyle name="Currency [0] 2 2 5 3 5 2" xfId="23744" xr:uid="{63C3B33E-A7D0-4D1E-841F-B9B4C35C9A28}"/>
    <cellStyle name="Currency [0] 2 2 5 3 6" xfId="16064" xr:uid="{6F35D94B-82B9-44C1-8BCA-31FBEE5CF7BF}"/>
    <cellStyle name="Currency [0] 2 2 5 4" xfId="1184" xr:uid="{9CE1879E-A1E7-47B5-A475-5F837EA02B0E}"/>
    <cellStyle name="Currency [0] 2 2 5 4 2" xfId="3104" xr:uid="{E74CF77A-1E31-440F-AD1F-34767827F1B8}"/>
    <cellStyle name="Currency [0] 2 2 5 4 2 2" xfId="6944" xr:uid="{88659659-7F4D-4BE0-957E-9D548E2F3264}"/>
    <cellStyle name="Currency [0] 2 2 5 4 2 2 2" xfId="14624" xr:uid="{F3AEF7EE-0FC9-4A1A-9655-F20B3186A615}"/>
    <cellStyle name="Currency [0] 2 2 5 4 2 2 2 2" xfId="29984" xr:uid="{F5E8E2FD-D5D7-4461-9DC0-7BF1B89EF54C}"/>
    <cellStyle name="Currency [0] 2 2 5 4 2 2 3" xfId="22304" xr:uid="{E85A92D9-D571-41DE-817B-36979A1D2D44}"/>
    <cellStyle name="Currency [0] 2 2 5 4 2 3" xfId="10784" xr:uid="{53F19DCE-E020-4309-A0CF-D4697C6BF31F}"/>
    <cellStyle name="Currency [0] 2 2 5 4 2 3 2" xfId="26144" xr:uid="{7C67C9C5-5271-48CB-82F1-CF03C6E72B07}"/>
    <cellStyle name="Currency [0] 2 2 5 4 2 4" xfId="18464" xr:uid="{BD421E86-43A4-4480-A449-F802B7A011A4}"/>
    <cellStyle name="Currency [0] 2 2 5 4 3" xfId="5024" xr:uid="{253B7107-C6EF-4EC8-86E2-333B9144743A}"/>
    <cellStyle name="Currency [0] 2 2 5 4 3 2" xfId="12704" xr:uid="{6BB37A0E-0E91-4138-B351-6058B9AF2603}"/>
    <cellStyle name="Currency [0] 2 2 5 4 3 2 2" xfId="28064" xr:uid="{52A00A91-F490-4544-9A2C-A12AE1CE661B}"/>
    <cellStyle name="Currency [0] 2 2 5 4 3 3" xfId="20384" xr:uid="{2D4EE03D-B6B6-4739-BB78-A8D7D111B5F6}"/>
    <cellStyle name="Currency [0] 2 2 5 4 4" xfId="8864" xr:uid="{6B992F05-EB3F-4ADE-8074-DC73DA9207C9}"/>
    <cellStyle name="Currency [0] 2 2 5 4 4 2" xfId="24224" xr:uid="{3C0E4F86-FB0D-47C4-BFE0-4E919DC293A1}"/>
    <cellStyle name="Currency [0] 2 2 5 4 5" xfId="16544" xr:uid="{C9E3F802-F86F-46F5-9A38-0579F8A3657D}"/>
    <cellStyle name="Currency [0] 2 2 5 5" xfId="2144" xr:uid="{A84516FA-748B-4B8C-925F-35FB41994525}"/>
    <cellStyle name="Currency [0] 2 2 5 5 2" xfId="5984" xr:uid="{AB6A9268-9B3D-43A3-BB3F-53C71EFD1360}"/>
    <cellStyle name="Currency [0] 2 2 5 5 2 2" xfId="13664" xr:uid="{2291326C-5F4F-4E43-A5D1-9E37C56BCED7}"/>
    <cellStyle name="Currency [0] 2 2 5 5 2 2 2" xfId="29024" xr:uid="{7D5F5551-9125-40C5-B847-E3DFEF9861F7}"/>
    <cellStyle name="Currency [0] 2 2 5 5 2 3" xfId="21344" xr:uid="{A08D3B3C-E80D-47C8-AD9A-24B060C38381}"/>
    <cellStyle name="Currency [0] 2 2 5 5 3" xfId="9824" xr:uid="{FB4FA352-0A3E-4072-9394-B8EEC8309D12}"/>
    <cellStyle name="Currency [0] 2 2 5 5 3 2" xfId="25184" xr:uid="{944CECB4-1CEE-42F8-A5A7-DA786BFCC3DE}"/>
    <cellStyle name="Currency [0] 2 2 5 5 4" xfId="17504" xr:uid="{20700F2C-A0FA-43E5-B6D7-E07DCB584CED}"/>
    <cellStyle name="Currency [0] 2 2 5 6" xfId="4064" xr:uid="{D1A5E669-E8FA-484E-A7BD-CD7A8051DB16}"/>
    <cellStyle name="Currency [0] 2 2 5 6 2" xfId="11744" xr:uid="{9331B01E-622B-4842-9381-BF6FE4F0EFEE}"/>
    <cellStyle name="Currency [0] 2 2 5 6 2 2" xfId="27104" xr:uid="{716A8855-260B-4AFD-92B8-5532394FDED5}"/>
    <cellStyle name="Currency [0] 2 2 5 6 3" xfId="19424" xr:uid="{8EAD7EC0-698F-47D6-85DA-17F96D92C895}"/>
    <cellStyle name="Currency [0] 2 2 5 7" xfId="7904" xr:uid="{226B4B24-572A-4291-8671-0819BB43168C}"/>
    <cellStyle name="Currency [0] 2 2 5 7 2" xfId="23264" xr:uid="{A50B0666-B435-44B4-ADE5-1FBA426B8FE0}"/>
    <cellStyle name="Currency [0] 2 2 5 8" xfId="15584" xr:uid="{9F53866E-4183-4CE0-98B5-778798696E2C}"/>
    <cellStyle name="Currency [0] 2 2 6" xfId="344" xr:uid="{96F14107-4338-49D3-ADC4-1C5AA7C01912}"/>
    <cellStyle name="Currency [0] 2 2 6 2" xfId="824" xr:uid="{2E344EC0-BB73-4128-9A67-0F84D65159A0}"/>
    <cellStyle name="Currency [0] 2 2 6 2 2" xfId="1784" xr:uid="{E2A6BC40-6D41-4523-8049-4F4E4B47846C}"/>
    <cellStyle name="Currency [0] 2 2 6 2 2 2" xfId="3704" xr:uid="{AB9DBC7F-9263-4EF9-B8BE-91B468FE6465}"/>
    <cellStyle name="Currency [0] 2 2 6 2 2 2 2" xfId="7544" xr:uid="{0D0BE651-20BC-4C19-A1DD-0988AF5B02B5}"/>
    <cellStyle name="Currency [0] 2 2 6 2 2 2 2 2" xfId="15224" xr:uid="{9680D8F0-793B-4464-8D21-8E12F7C76AF1}"/>
    <cellStyle name="Currency [0] 2 2 6 2 2 2 2 2 2" xfId="30584" xr:uid="{BC299F99-7872-4F4B-87B5-7B7553F24D42}"/>
    <cellStyle name="Currency [0] 2 2 6 2 2 2 2 3" xfId="22904" xr:uid="{CAB88840-4532-4721-8411-2C5B99F79962}"/>
    <cellStyle name="Currency [0] 2 2 6 2 2 2 3" xfId="11384" xr:uid="{25DF1422-FF7B-49E7-AEAC-1B109FD0B2DF}"/>
    <cellStyle name="Currency [0] 2 2 6 2 2 2 3 2" xfId="26744" xr:uid="{47B2A7A0-E116-4B88-9C72-12A03E6612D9}"/>
    <cellStyle name="Currency [0] 2 2 6 2 2 2 4" xfId="19064" xr:uid="{9E75AD48-B8B0-4D1E-A52E-FB0B1FA9DC97}"/>
    <cellStyle name="Currency [0] 2 2 6 2 2 3" xfId="5624" xr:uid="{AE569964-5E14-4E08-B802-F2C50566D0FF}"/>
    <cellStyle name="Currency [0] 2 2 6 2 2 3 2" xfId="13304" xr:uid="{40BA048E-9ADD-4396-96CA-90EE430F6B4A}"/>
    <cellStyle name="Currency [0] 2 2 6 2 2 3 2 2" xfId="28664" xr:uid="{CCB669D6-A472-4213-9E9C-033B79266DB3}"/>
    <cellStyle name="Currency [0] 2 2 6 2 2 3 3" xfId="20984" xr:uid="{C567E4C1-2ADA-4D51-B4C6-9C385180E700}"/>
    <cellStyle name="Currency [0] 2 2 6 2 2 4" xfId="9464" xr:uid="{5AC068D2-1591-42E7-BA04-78C2150D727E}"/>
    <cellStyle name="Currency [0] 2 2 6 2 2 4 2" xfId="24824" xr:uid="{336F2D0E-9B31-4315-B5E6-121096586A7B}"/>
    <cellStyle name="Currency [0] 2 2 6 2 2 5" xfId="17144" xr:uid="{FD05B35F-3275-4EE5-9E6C-7D7C1019FDA0}"/>
    <cellStyle name="Currency [0] 2 2 6 2 3" xfId="2744" xr:uid="{3A529105-1637-4B05-BBCB-AF349E47AD08}"/>
    <cellStyle name="Currency [0] 2 2 6 2 3 2" xfId="6584" xr:uid="{58AD4D60-0DCD-451A-B5B3-FC2175FC6FE7}"/>
    <cellStyle name="Currency [0] 2 2 6 2 3 2 2" xfId="14264" xr:uid="{293360F5-5A21-4760-AA76-B9DAEB05BFD1}"/>
    <cellStyle name="Currency [0] 2 2 6 2 3 2 2 2" xfId="29624" xr:uid="{909B2046-4347-462F-93D5-12BC76C394AF}"/>
    <cellStyle name="Currency [0] 2 2 6 2 3 2 3" xfId="21944" xr:uid="{8F14C370-802E-4EB2-8364-9592B7793C9E}"/>
    <cellStyle name="Currency [0] 2 2 6 2 3 3" xfId="10424" xr:uid="{C27B3667-4CD0-49BD-BD1C-2DD4E3A6C26F}"/>
    <cellStyle name="Currency [0] 2 2 6 2 3 3 2" xfId="25784" xr:uid="{A17D6007-1042-44C5-9F7B-774803A8F034}"/>
    <cellStyle name="Currency [0] 2 2 6 2 3 4" xfId="18104" xr:uid="{0BA5CEBE-64F4-4201-8DC7-816674E669A1}"/>
    <cellStyle name="Currency [0] 2 2 6 2 4" xfId="4664" xr:uid="{CA980BAE-F384-44D1-891C-FB26C950B2D8}"/>
    <cellStyle name="Currency [0] 2 2 6 2 4 2" xfId="12344" xr:uid="{1F4B4B78-4E1C-4E21-B960-527FFF4B3AE8}"/>
    <cellStyle name="Currency [0] 2 2 6 2 4 2 2" xfId="27704" xr:uid="{5B47F9C0-365C-43EE-AC03-48ED5DBC1BD2}"/>
    <cellStyle name="Currency [0] 2 2 6 2 4 3" xfId="20024" xr:uid="{BAD94DB7-90D1-45C5-A5B3-52EAFCBC1BC4}"/>
    <cellStyle name="Currency [0] 2 2 6 2 5" xfId="8504" xr:uid="{DCE1A7C0-B60B-41FB-8C0D-248869EF0331}"/>
    <cellStyle name="Currency [0] 2 2 6 2 5 2" xfId="23864" xr:uid="{D3804058-B66B-40E4-9A5B-959006A3E726}"/>
    <cellStyle name="Currency [0] 2 2 6 2 6" xfId="16184" xr:uid="{FDB4AFE1-AA26-4976-A49E-5282D508132B}"/>
    <cellStyle name="Currency [0] 2 2 6 3" xfId="1304" xr:uid="{DECF36A2-A142-4472-B5D8-F9B882365A49}"/>
    <cellStyle name="Currency [0] 2 2 6 3 2" xfId="3224" xr:uid="{83431BF7-44A3-493F-B9A2-DFFEFE5A27C2}"/>
    <cellStyle name="Currency [0] 2 2 6 3 2 2" xfId="7064" xr:uid="{994055EF-0813-47CA-803E-094B61C016AB}"/>
    <cellStyle name="Currency [0] 2 2 6 3 2 2 2" xfId="14744" xr:uid="{1851A1A0-BD54-44E7-8D48-90E25CAA58D3}"/>
    <cellStyle name="Currency [0] 2 2 6 3 2 2 2 2" xfId="30104" xr:uid="{27F44042-A403-494D-8340-0F8723AC144D}"/>
    <cellStyle name="Currency [0] 2 2 6 3 2 2 3" xfId="22424" xr:uid="{23513B06-7D62-4683-B7CE-F63863078D8A}"/>
    <cellStyle name="Currency [0] 2 2 6 3 2 3" xfId="10904" xr:uid="{D4650336-DE1A-45F3-AB99-1E1A5580861E}"/>
    <cellStyle name="Currency [0] 2 2 6 3 2 3 2" xfId="26264" xr:uid="{CCCE98C5-8413-44FF-B015-CA8221695B3E}"/>
    <cellStyle name="Currency [0] 2 2 6 3 2 4" xfId="18584" xr:uid="{264984D4-75BB-4E09-9C4E-0822323AD20A}"/>
    <cellStyle name="Currency [0] 2 2 6 3 3" xfId="5144" xr:uid="{99AA0934-591C-42FD-BE68-91AE1E04D497}"/>
    <cellStyle name="Currency [0] 2 2 6 3 3 2" xfId="12824" xr:uid="{FF2676B2-0EE4-4F20-87FD-628CD555A86A}"/>
    <cellStyle name="Currency [0] 2 2 6 3 3 2 2" xfId="28184" xr:uid="{468E545C-003B-42A6-8721-DAD40658BE06}"/>
    <cellStyle name="Currency [0] 2 2 6 3 3 3" xfId="20504" xr:uid="{6AB290C0-261D-4535-88BE-8919810F96E8}"/>
    <cellStyle name="Currency [0] 2 2 6 3 4" xfId="8984" xr:uid="{17EF2074-CFDA-4236-B542-D65506E9C402}"/>
    <cellStyle name="Currency [0] 2 2 6 3 4 2" xfId="24344" xr:uid="{7D20AE42-8A47-4C1E-97A0-E8DDFFE46161}"/>
    <cellStyle name="Currency [0] 2 2 6 3 5" xfId="16664" xr:uid="{3B70A6F3-89E5-4489-9462-AAC79F52F6E9}"/>
    <cellStyle name="Currency [0] 2 2 6 4" xfId="2264" xr:uid="{1F038177-0844-455B-BC78-2D06FE2EF64C}"/>
    <cellStyle name="Currency [0] 2 2 6 4 2" xfId="6104" xr:uid="{6927E465-CA90-46F3-A05B-A98D57169423}"/>
    <cellStyle name="Currency [0] 2 2 6 4 2 2" xfId="13784" xr:uid="{5E584D28-9B86-4AA2-962A-3948AE484E72}"/>
    <cellStyle name="Currency [0] 2 2 6 4 2 2 2" xfId="29144" xr:uid="{BCEE01C5-29FC-4A66-A736-9679CC74B156}"/>
    <cellStyle name="Currency [0] 2 2 6 4 2 3" xfId="21464" xr:uid="{E2216BEC-2CAC-4CA8-B24C-C10450C6C604}"/>
    <cellStyle name="Currency [0] 2 2 6 4 3" xfId="9944" xr:uid="{701576DB-39B9-403C-A2B2-C517BB806089}"/>
    <cellStyle name="Currency [0] 2 2 6 4 3 2" xfId="25304" xr:uid="{083B225D-EEC5-49C3-91E0-864F021CF40D}"/>
    <cellStyle name="Currency [0] 2 2 6 4 4" xfId="17624" xr:uid="{E889CF78-F78A-4229-8439-C2319CA6D6E4}"/>
    <cellStyle name="Currency [0] 2 2 6 5" xfId="4184" xr:uid="{388E9039-A502-4E12-9F46-EE439F1C33BE}"/>
    <cellStyle name="Currency [0] 2 2 6 5 2" xfId="11864" xr:uid="{56FBCB3D-ED7E-4052-9073-979F92112D09}"/>
    <cellStyle name="Currency [0] 2 2 6 5 2 2" xfId="27224" xr:uid="{ACB703A6-003F-4275-885E-BFFC7D221FB6}"/>
    <cellStyle name="Currency [0] 2 2 6 5 3" xfId="19544" xr:uid="{B87251FA-4EBF-4387-8304-C3940E8576BF}"/>
    <cellStyle name="Currency [0] 2 2 6 6" xfId="8024" xr:uid="{57DFF2CA-8D40-4FD0-82B2-AB634D2577BA}"/>
    <cellStyle name="Currency [0] 2 2 6 6 2" xfId="23384" xr:uid="{1856D151-425F-4484-9FD8-0890377601A4}"/>
    <cellStyle name="Currency [0] 2 2 6 7" xfId="15704" xr:uid="{77D332EF-3CF1-4255-A6AD-7286DB8DEE95}"/>
    <cellStyle name="Currency [0] 2 2 7" xfId="584" xr:uid="{CEF5034E-55BD-4E0B-BB5C-A1AAF8AD14D9}"/>
    <cellStyle name="Currency [0] 2 2 7 2" xfId="1544" xr:uid="{60826E55-1CA1-41C5-9E03-E7FF5D77E4F9}"/>
    <cellStyle name="Currency [0] 2 2 7 2 2" xfId="3464" xr:uid="{D2F36B27-F071-47AA-89A7-3F66AE7B8432}"/>
    <cellStyle name="Currency [0] 2 2 7 2 2 2" xfId="7304" xr:uid="{A6720DE1-00A7-47B3-AAEA-B8DDD98D5559}"/>
    <cellStyle name="Currency [0] 2 2 7 2 2 2 2" xfId="14984" xr:uid="{DDC9B297-4A74-4B75-84A7-2C73C3C90400}"/>
    <cellStyle name="Currency [0] 2 2 7 2 2 2 2 2" xfId="30344" xr:uid="{C7E34B6E-DF97-41A4-BE80-E9FF3E695F2D}"/>
    <cellStyle name="Currency [0] 2 2 7 2 2 2 3" xfId="22664" xr:uid="{69073AA0-4FF2-4C59-A8B4-D806CF9C768A}"/>
    <cellStyle name="Currency [0] 2 2 7 2 2 3" xfId="11144" xr:uid="{D356A4F6-39DB-4C36-80C1-E5E6BE330005}"/>
    <cellStyle name="Currency [0] 2 2 7 2 2 3 2" xfId="26504" xr:uid="{EB4AAF34-CD06-4199-85DD-F0DF5B5974EB}"/>
    <cellStyle name="Currency [0] 2 2 7 2 2 4" xfId="18824" xr:uid="{F1BF687C-4717-4D31-B370-35DCA5EFF826}"/>
    <cellStyle name="Currency [0] 2 2 7 2 3" xfId="5384" xr:uid="{56DD7C69-357C-48E1-8D75-D5EFD27779AC}"/>
    <cellStyle name="Currency [0] 2 2 7 2 3 2" xfId="13064" xr:uid="{57311443-8803-41BD-A2C9-A6DDC6A3F6BE}"/>
    <cellStyle name="Currency [0] 2 2 7 2 3 2 2" xfId="28424" xr:uid="{8C5D0A37-9DF2-4426-B4F5-39B44DB6FCBA}"/>
    <cellStyle name="Currency [0] 2 2 7 2 3 3" xfId="20744" xr:uid="{CCBA5E7E-1D7F-4D3F-9C9B-7FABF27CCB3F}"/>
    <cellStyle name="Currency [0] 2 2 7 2 4" xfId="9224" xr:uid="{E9B575E8-046C-470D-B3A2-A1C751C10A32}"/>
    <cellStyle name="Currency [0] 2 2 7 2 4 2" xfId="24584" xr:uid="{D862B6D2-0621-4891-BD58-44FD96138364}"/>
    <cellStyle name="Currency [0] 2 2 7 2 5" xfId="16904" xr:uid="{3A177F2E-B888-4E31-B0F8-94311EB8F012}"/>
    <cellStyle name="Currency [0] 2 2 7 3" xfId="2504" xr:uid="{341F58B2-E4AB-4224-A093-34B07CFC36A2}"/>
    <cellStyle name="Currency [0] 2 2 7 3 2" xfId="6344" xr:uid="{8E64E5B3-7434-44BF-8D72-6EA26AF2C25B}"/>
    <cellStyle name="Currency [0] 2 2 7 3 2 2" xfId="14024" xr:uid="{DADAA6BC-E3F0-4EAF-A64D-C713F687ADEA}"/>
    <cellStyle name="Currency [0] 2 2 7 3 2 2 2" xfId="29384" xr:uid="{F7AAC4AE-7462-4F60-81AF-5B60AB56F1D7}"/>
    <cellStyle name="Currency [0] 2 2 7 3 2 3" xfId="21704" xr:uid="{09565513-F919-4555-A68D-CB8400F0CC1C}"/>
    <cellStyle name="Currency [0] 2 2 7 3 3" xfId="10184" xr:uid="{C6D21770-5C3C-44BA-A58B-21728F663DEA}"/>
    <cellStyle name="Currency [0] 2 2 7 3 3 2" xfId="25544" xr:uid="{6460BA95-61A1-4D7B-AA03-B606A8A96D79}"/>
    <cellStyle name="Currency [0] 2 2 7 3 4" xfId="17864" xr:uid="{BFB3ACF6-679C-444B-BD5A-C3D5EC362FB4}"/>
    <cellStyle name="Currency [0] 2 2 7 4" xfId="4424" xr:uid="{3975B37A-8918-4817-B5C5-B1AC33B68EEA}"/>
    <cellStyle name="Currency [0] 2 2 7 4 2" xfId="12104" xr:uid="{4F96BF3F-9E95-4A26-8815-6CF53EA9EA2A}"/>
    <cellStyle name="Currency [0] 2 2 7 4 2 2" xfId="27464" xr:uid="{6E714A9D-FC08-40DD-99E5-2D577CA3FD76}"/>
    <cellStyle name="Currency [0] 2 2 7 4 3" xfId="19784" xr:uid="{F39723A5-B174-4A60-AC52-127BA190C236}"/>
    <cellStyle name="Currency [0] 2 2 7 5" xfId="8264" xr:uid="{4A585A7D-94EF-48BE-A631-3FE21C1F7602}"/>
    <cellStyle name="Currency [0] 2 2 7 5 2" xfId="23624" xr:uid="{1356106A-F083-4895-B706-9D480F958380}"/>
    <cellStyle name="Currency [0] 2 2 7 6" xfId="15944" xr:uid="{048670FC-59D8-4747-BE32-154302C38D3E}"/>
    <cellStyle name="Currency [0] 2 2 8" xfId="1064" xr:uid="{696911F7-FB6B-4896-82D2-1481380D7E20}"/>
    <cellStyle name="Currency [0] 2 2 8 2" xfId="2984" xr:uid="{6B7F233E-81E8-4C16-8A7A-7819ECC5F8AC}"/>
    <cellStyle name="Currency [0] 2 2 8 2 2" xfId="6824" xr:uid="{026ACDF2-780C-4256-80BE-6E05DAACC390}"/>
    <cellStyle name="Currency [0] 2 2 8 2 2 2" xfId="14504" xr:uid="{91830D9D-0201-41BF-8C6C-FED12E9E8E6A}"/>
    <cellStyle name="Currency [0] 2 2 8 2 2 2 2" xfId="29864" xr:uid="{FFDC6B73-AC00-4FE3-B00F-F55CBE3D0E23}"/>
    <cellStyle name="Currency [0] 2 2 8 2 2 3" xfId="22184" xr:uid="{D9E4C7AE-4AFA-4866-9A81-C1C447B36D83}"/>
    <cellStyle name="Currency [0] 2 2 8 2 3" xfId="10664" xr:uid="{F3018333-1A13-427D-B68B-FC3857230C1C}"/>
    <cellStyle name="Currency [0] 2 2 8 2 3 2" xfId="26024" xr:uid="{721E67EB-C467-4D2E-B41F-A39CA4AAAC07}"/>
    <cellStyle name="Currency [0] 2 2 8 2 4" xfId="18344" xr:uid="{E315C992-D517-4674-A4C9-8468F5FCD655}"/>
    <cellStyle name="Currency [0] 2 2 8 3" xfId="4904" xr:uid="{4B063CF0-50C0-4E67-8562-49BCAA55B361}"/>
    <cellStyle name="Currency [0] 2 2 8 3 2" xfId="12584" xr:uid="{B58AA298-2DE5-40D0-A46E-B9DA93ABA4D1}"/>
    <cellStyle name="Currency [0] 2 2 8 3 2 2" xfId="27944" xr:uid="{1570B2CA-211B-4ECF-AD39-191DAAC54357}"/>
    <cellStyle name="Currency [0] 2 2 8 3 3" xfId="20264" xr:uid="{3219BECE-289D-45DC-B7AE-829D3B7EDEDC}"/>
    <cellStyle name="Currency [0] 2 2 8 4" xfId="8744" xr:uid="{DAA2C93F-A3A3-4861-B1E7-FEEFBF86F763}"/>
    <cellStyle name="Currency [0] 2 2 8 4 2" xfId="24104" xr:uid="{2B71299C-7AD3-4650-8EEA-29ABD5CBD722}"/>
    <cellStyle name="Currency [0] 2 2 8 5" xfId="16424" xr:uid="{5041034C-50BF-491D-80D0-2A0DF7754AAE}"/>
    <cellStyle name="Currency [0] 2 2 9" xfId="2024" xr:uid="{F49DC035-4A0E-4B59-AD61-5D753413D0E6}"/>
    <cellStyle name="Currency [0] 2 2 9 2" xfId="5864" xr:uid="{C52DB18C-B755-48C8-B8AE-EB613C7FA4D5}"/>
    <cellStyle name="Currency [0] 2 2 9 2 2" xfId="13544" xr:uid="{282156A4-40FD-4467-9D47-30B5306E960B}"/>
    <cellStyle name="Currency [0] 2 2 9 2 2 2" xfId="28904" xr:uid="{6CBE18BD-9DDC-4A1C-AFA7-25B9179285B7}"/>
    <cellStyle name="Currency [0] 2 2 9 2 3" xfId="21224" xr:uid="{B63642FF-E4B2-4132-ACE6-188F92BFCEB5}"/>
    <cellStyle name="Currency [0] 2 2 9 3" xfId="9704" xr:uid="{6C27E258-0EFD-45D8-86F3-1D2668090450}"/>
    <cellStyle name="Currency [0] 2 2 9 3 2" xfId="25064" xr:uid="{4478CD01-E009-4A31-B682-DAF99E33273D}"/>
    <cellStyle name="Currency [0] 2 2 9 4" xfId="17384" xr:uid="{5C8D0544-85CB-4561-9FEB-B0D47905B51C}"/>
    <cellStyle name="Currency [0] 2 3" xfId="109" xr:uid="{EA425D94-C4EC-4DD8-93A9-AD55401F9688}"/>
    <cellStyle name="Currency [0] 2 3 10" xfId="3949" xr:uid="{AB9DA672-DAED-4E6B-9D29-5A55295CF30E}"/>
    <cellStyle name="Currency [0] 2 3 10 2" xfId="11629" xr:uid="{2C9CD738-DC41-4A1F-B7F1-B15383EBF6A0}"/>
    <cellStyle name="Currency [0] 2 3 10 2 2" xfId="26989" xr:uid="{C059CC81-0072-40C9-801B-1F7B5563C3A4}"/>
    <cellStyle name="Currency [0] 2 3 10 3" xfId="19309" xr:uid="{C9CF9E42-9964-4C62-9572-1AB132F5F39D}"/>
    <cellStyle name="Currency [0] 2 3 11" xfId="7789" xr:uid="{F86C36D6-3676-4FE3-A1B1-777EDF834AC8}"/>
    <cellStyle name="Currency [0] 2 3 11 2" xfId="23149" xr:uid="{7948F885-241C-4D38-8CBA-C502B9C466A1}"/>
    <cellStyle name="Currency [0] 2 3 12" xfId="15469" xr:uid="{759C325B-D253-4A95-B71D-E2E31E8A6755}"/>
    <cellStyle name="Currency [0] 2 3 2" xfId="124" xr:uid="{5B266083-6BBD-401C-AD04-88391D7774AB}"/>
    <cellStyle name="Currency [0] 2 3 2 10" xfId="7804" xr:uid="{26E0937D-3699-4F2E-A94F-31DBA51EBF0E}"/>
    <cellStyle name="Currency [0] 2 3 2 10 2" xfId="23164" xr:uid="{61C0AB6B-5989-4C98-91A9-0078362BA73A}"/>
    <cellStyle name="Currency [0] 2 3 2 11" xfId="15484" xr:uid="{8785B272-DB2D-4D76-AB12-63F616570E74}"/>
    <cellStyle name="Currency [0] 2 3 2 2" xfId="154" xr:uid="{84399F61-300F-4CE8-A5C3-88EEE97428DE}"/>
    <cellStyle name="Currency [0] 2 3 2 2 10" xfId="15514" xr:uid="{B211C022-5F02-4225-BC81-39EA50F23522}"/>
    <cellStyle name="Currency [0] 2 3 2 2 2" xfId="214" xr:uid="{68DE8F12-2444-419D-A078-42A97FE2BC96}"/>
    <cellStyle name="Currency [0] 2 3 2 2 2 2" xfId="334" xr:uid="{B2361EF9-C7B7-438D-981F-0014C25F52EF}"/>
    <cellStyle name="Currency [0] 2 3 2 2 2 2 2" xfId="574" xr:uid="{2B53860B-BCD5-44E0-874C-7032D6C2B01C}"/>
    <cellStyle name="Currency [0] 2 3 2 2 2 2 2 2" xfId="1054" xr:uid="{F20B6B75-E769-4224-A279-9EE04A7A2435}"/>
    <cellStyle name="Currency [0] 2 3 2 2 2 2 2 2 2" xfId="2014" xr:uid="{98364782-665B-42E9-8644-D56DBDEB171B}"/>
    <cellStyle name="Currency [0] 2 3 2 2 2 2 2 2 2 2" xfId="3934" xr:uid="{42A05A33-A8A8-4667-B91A-6B16951CA849}"/>
    <cellStyle name="Currency [0] 2 3 2 2 2 2 2 2 2 2 2" xfId="7774" xr:uid="{0CB83D58-DE2B-48EE-9A33-12686E8E3E7A}"/>
    <cellStyle name="Currency [0] 2 3 2 2 2 2 2 2 2 2 2 2" xfId="15454" xr:uid="{E2DC5540-9042-46C9-A6E3-D8F92EFF0784}"/>
    <cellStyle name="Currency [0] 2 3 2 2 2 2 2 2 2 2 2 2 2" xfId="30814" xr:uid="{650B8C48-E370-4EEB-A8AC-D6A8CBD70D39}"/>
    <cellStyle name="Currency [0] 2 3 2 2 2 2 2 2 2 2 2 3" xfId="23134" xr:uid="{20EA4543-F898-41B3-825D-FBABFF5BDB5B}"/>
    <cellStyle name="Currency [0] 2 3 2 2 2 2 2 2 2 2 3" xfId="11614" xr:uid="{77777768-7616-4136-849B-15C955B201C1}"/>
    <cellStyle name="Currency [0] 2 3 2 2 2 2 2 2 2 2 3 2" xfId="26974" xr:uid="{A93826E3-F5C6-49DF-BA57-13FBEF25C0C5}"/>
    <cellStyle name="Currency [0] 2 3 2 2 2 2 2 2 2 2 4" xfId="19294" xr:uid="{049C4ED5-3456-4C8B-935A-2DE349C9DB71}"/>
    <cellStyle name="Currency [0] 2 3 2 2 2 2 2 2 2 3" xfId="5854" xr:uid="{FF120C71-96FC-41C0-BDDD-1D0EFB953EC9}"/>
    <cellStyle name="Currency [0] 2 3 2 2 2 2 2 2 2 3 2" xfId="13534" xr:uid="{AA8ECEA1-4EAC-442A-B35C-C2DFF1D95E33}"/>
    <cellStyle name="Currency [0] 2 3 2 2 2 2 2 2 2 3 2 2" xfId="28894" xr:uid="{4E71D36D-5D09-491C-8FBC-C9B3349024CC}"/>
    <cellStyle name="Currency [0] 2 3 2 2 2 2 2 2 2 3 3" xfId="21214" xr:uid="{7F8BBCDF-04E5-49D8-AC76-87DC3493C189}"/>
    <cellStyle name="Currency [0] 2 3 2 2 2 2 2 2 2 4" xfId="9694" xr:uid="{BB8C5327-AA43-4C5A-8787-2558365B9A37}"/>
    <cellStyle name="Currency [0] 2 3 2 2 2 2 2 2 2 4 2" xfId="25054" xr:uid="{9081F706-1687-4EBA-86D5-70BF0175C0D4}"/>
    <cellStyle name="Currency [0] 2 3 2 2 2 2 2 2 2 5" xfId="17374" xr:uid="{B102A7B3-0D00-4650-867A-1F25A3AB9B63}"/>
    <cellStyle name="Currency [0] 2 3 2 2 2 2 2 2 3" xfId="2974" xr:uid="{0A4D0E35-E2F3-4C61-8534-8695C04651A7}"/>
    <cellStyle name="Currency [0] 2 3 2 2 2 2 2 2 3 2" xfId="6814" xr:uid="{90401E8F-53BC-4E53-ABE1-9CBBE0E79D48}"/>
    <cellStyle name="Currency [0] 2 3 2 2 2 2 2 2 3 2 2" xfId="14494" xr:uid="{D58858B5-A246-4821-B2B5-8A2E46EBF5EA}"/>
    <cellStyle name="Currency [0] 2 3 2 2 2 2 2 2 3 2 2 2" xfId="29854" xr:uid="{83E69C37-2C1D-4235-B3BE-D2388CC6388B}"/>
    <cellStyle name="Currency [0] 2 3 2 2 2 2 2 2 3 2 3" xfId="22174" xr:uid="{9C19701A-69DB-4658-BFCC-0ECD94EA6237}"/>
    <cellStyle name="Currency [0] 2 3 2 2 2 2 2 2 3 3" xfId="10654" xr:uid="{084B7C4D-AAAB-4084-A4F2-E962DC9753E8}"/>
    <cellStyle name="Currency [0] 2 3 2 2 2 2 2 2 3 3 2" xfId="26014" xr:uid="{DC053FCF-9889-4F10-8ADC-F70AB087D31F}"/>
    <cellStyle name="Currency [0] 2 3 2 2 2 2 2 2 3 4" xfId="18334" xr:uid="{B64CB493-340A-425E-BA33-F7A05523DFE5}"/>
    <cellStyle name="Currency [0] 2 3 2 2 2 2 2 2 4" xfId="4894" xr:uid="{102DE0DC-9CC8-4EA2-87A3-11B5F5BDD906}"/>
    <cellStyle name="Currency [0] 2 3 2 2 2 2 2 2 4 2" xfId="12574" xr:uid="{1F1EC594-5830-4B66-9367-03327B2816C2}"/>
    <cellStyle name="Currency [0] 2 3 2 2 2 2 2 2 4 2 2" xfId="27934" xr:uid="{9759100B-8009-48CD-900E-85DA94BABBD1}"/>
    <cellStyle name="Currency [0] 2 3 2 2 2 2 2 2 4 3" xfId="20254" xr:uid="{D246CCC3-46A7-4523-807C-99C7CA80D42C}"/>
    <cellStyle name="Currency [0] 2 3 2 2 2 2 2 2 5" xfId="8734" xr:uid="{FC29CB30-C8DD-4B12-9737-41982CAFCFA8}"/>
    <cellStyle name="Currency [0] 2 3 2 2 2 2 2 2 5 2" xfId="24094" xr:uid="{78B2B764-E18B-4353-932B-0EBA0399BD60}"/>
    <cellStyle name="Currency [0] 2 3 2 2 2 2 2 2 6" xfId="16414" xr:uid="{A685F4A1-5ED1-42A9-B9CF-7E938A91D05B}"/>
    <cellStyle name="Currency [0] 2 3 2 2 2 2 2 3" xfId="1534" xr:uid="{B2423BD8-71BB-457A-ACEC-A1375F91A60A}"/>
    <cellStyle name="Currency [0] 2 3 2 2 2 2 2 3 2" xfId="3454" xr:uid="{CC29E3E5-EE0A-4E0F-9B9E-8E37A74F7EC4}"/>
    <cellStyle name="Currency [0] 2 3 2 2 2 2 2 3 2 2" xfId="7294" xr:uid="{B0C09AFA-9A8B-453B-9F83-08DCAEB0B10B}"/>
    <cellStyle name="Currency [0] 2 3 2 2 2 2 2 3 2 2 2" xfId="14974" xr:uid="{725BD864-3873-4174-B57E-AB6231152467}"/>
    <cellStyle name="Currency [0] 2 3 2 2 2 2 2 3 2 2 2 2" xfId="30334" xr:uid="{B7A70995-C92E-422D-8C15-80514787C11C}"/>
    <cellStyle name="Currency [0] 2 3 2 2 2 2 2 3 2 2 3" xfId="22654" xr:uid="{6A9351C9-C7DD-4171-9710-317064550AA3}"/>
    <cellStyle name="Currency [0] 2 3 2 2 2 2 2 3 2 3" xfId="11134" xr:uid="{8326E7F5-DABB-4AE3-8BA3-F30C7B3ABE6A}"/>
    <cellStyle name="Currency [0] 2 3 2 2 2 2 2 3 2 3 2" xfId="26494" xr:uid="{D88D5C18-4B82-4F29-92BA-0EA50784E787}"/>
    <cellStyle name="Currency [0] 2 3 2 2 2 2 2 3 2 4" xfId="18814" xr:uid="{D54E10AF-D3D7-4C8E-976D-6C8D2C1B6770}"/>
    <cellStyle name="Currency [0] 2 3 2 2 2 2 2 3 3" xfId="5374" xr:uid="{F4DE5018-B3C1-4DBD-9963-59754B918EFC}"/>
    <cellStyle name="Currency [0] 2 3 2 2 2 2 2 3 3 2" xfId="13054" xr:uid="{1B589614-5462-4683-B2CD-11519137D25D}"/>
    <cellStyle name="Currency [0] 2 3 2 2 2 2 2 3 3 2 2" xfId="28414" xr:uid="{35988738-3241-4A68-A21F-AD326AF2D0AE}"/>
    <cellStyle name="Currency [0] 2 3 2 2 2 2 2 3 3 3" xfId="20734" xr:uid="{12E4EDBD-37B3-417B-9C57-0F0E20448F49}"/>
    <cellStyle name="Currency [0] 2 3 2 2 2 2 2 3 4" xfId="9214" xr:uid="{0B990F7F-F8CF-4439-BCF1-4DB190FCED6A}"/>
    <cellStyle name="Currency [0] 2 3 2 2 2 2 2 3 4 2" xfId="24574" xr:uid="{DAE379A8-01BE-4102-9A50-21A566074524}"/>
    <cellStyle name="Currency [0] 2 3 2 2 2 2 2 3 5" xfId="16894" xr:uid="{343DA3C0-083B-4467-8C9C-B8079415DF97}"/>
    <cellStyle name="Currency [0] 2 3 2 2 2 2 2 4" xfId="2494" xr:uid="{EBF77476-4C5A-4319-A85B-48B8D81DCC6F}"/>
    <cellStyle name="Currency [0] 2 3 2 2 2 2 2 4 2" xfId="6334" xr:uid="{4E29FE82-E395-4CF7-9B2C-3632DF0986A2}"/>
    <cellStyle name="Currency [0] 2 3 2 2 2 2 2 4 2 2" xfId="14014" xr:uid="{345387F7-FCF1-4933-8A67-0E9492C87D50}"/>
    <cellStyle name="Currency [0] 2 3 2 2 2 2 2 4 2 2 2" xfId="29374" xr:uid="{12F5F8C2-DA34-4FCA-AD0C-995C8F681354}"/>
    <cellStyle name="Currency [0] 2 3 2 2 2 2 2 4 2 3" xfId="21694" xr:uid="{C701CCCC-5636-45EA-8C85-127CAFA57C1D}"/>
    <cellStyle name="Currency [0] 2 3 2 2 2 2 2 4 3" xfId="10174" xr:uid="{26E3DA95-8A30-4A4C-8D35-07A4E1577A3A}"/>
    <cellStyle name="Currency [0] 2 3 2 2 2 2 2 4 3 2" xfId="25534" xr:uid="{5BC1BF1D-8159-4E83-A173-D1C54CD70F32}"/>
    <cellStyle name="Currency [0] 2 3 2 2 2 2 2 4 4" xfId="17854" xr:uid="{E751B3B0-7E68-4017-AFD2-21C907116BA1}"/>
    <cellStyle name="Currency [0] 2 3 2 2 2 2 2 5" xfId="4414" xr:uid="{4CF66DC8-23E1-4676-832C-A2854078E7E1}"/>
    <cellStyle name="Currency [0] 2 3 2 2 2 2 2 5 2" xfId="12094" xr:uid="{83D70E2C-95BC-4B8B-8B9F-759BEB03862E}"/>
    <cellStyle name="Currency [0] 2 3 2 2 2 2 2 5 2 2" xfId="27454" xr:uid="{03473B7A-CF75-4CE3-9457-110A6FD8B154}"/>
    <cellStyle name="Currency [0] 2 3 2 2 2 2 2 5 3" xfId="19774" xr:uid="{A6215542-8BD1-4B35-B274-42CEF22E13C8}"/>
    <cellStyle name="Currency [0] 2 3 2 2 2 2 2 6" xfId="8254" xr:uid="{6C84A6FF-2052-4982-9D24-709FA8BA11FF}"/>
    <cellStyle name="Currency [0] 2 3 2 2 2 2 2 6 2" xfId="23614" xr:uid="{30F2F12C-E212-45AE-8038-F820BF21F1B3}"/>
    <cellStyle name="Currency [0] 2 3 2 2 2 2 2 7" xfId="15934" xr:uid="{42EFB85A-C9A7-45BC-B099-F21954FE4131}"/>
    <cellStyle name="Currency [0] 2 3 2 2 2 2 3" xfId="814" xr:uid="{9F504D58-2F7B-4660-9ED0-83C5AB1FD17C}"/>
    <cellStyle name="Currency [0] 2 3 2 2 2 2 3 2" xfId="1774" xr:uid="{C55A8E83-1274-4DF5-B437-B18A5F10715F}"/>
    <cellStyle name="Currency [0] 2 3 2 2 2 2 3 2 2" xfId="3694" xr:uid="{76328542-11C1-42AE-84CB-F5754FD5382A}"/>
    <cellStyle name="Currency [0] 2 3 2 2 2 2 3 2 2 2" xfId="7534" xr:uid="{EFB35331-10F3-4218-8ECC-228F05897C61}"/>
    <cellStyle name="Currency [0] 2 3 2 2 2 2 3 2 2 2 2" xfId="15214" xr:uid="{14026B33-B7BA-470E-916B-86EB294B41C2}"/>
    <cellStyle name="Currency [0] 2 3 2 2 2 2 3 2 2 2 2 2" xfId="30574" xr:uid="{6141945C-E758-4278-835B-1908123E122A}"/>
    <cellStyle name="Currency [0] 2 3 2 2 2 2 3 2 2 2 3" xfId="22894" xr:uid="{202F63BE-5799-45FE-AD20-CDA113BA5A01}"/>
    <cellStyle name="Currency [0] 2 3 2 2 2 2 3 2 2 3" xfId="11374" xr:uid="{2DD2174F-1066-4369-B6EE-0E6BFA55490F}"/>
    <cellStyle name="Currency [0] 2 3 2 2 2 2 3 2 2 3 2" xfId="26734" xr:uid="{8C1719CC-A725-46B5-89FB-135A644B4E6F}"/>
    <cellStyle name="Currency [0] 2 3 2 2 2 2 3 2 2 4" xfId="19054" xr:uid="{68459685-FBE2-4255-981A-079BEB348AE8}"/>
    <cellStyle name="Currency [0] 2 3 2 2 2 2 3 2 3" xfId="5614" xr:uid="{D63BA977-A294-4048-B07A-114E9D91CD87}"/>
    <cellStyle name="Currency [0] 2 3 2 2 2 2 3 2 3 2" xfId="13294" xr:uid="{CD04C4CD-AD27-43CE-9D80-72EBBBD21407}"/>
    <cellStyle name="Currency [0] 2 3 2 2 2 2 3 2 3 2 2" xfId="28654" xr:uid="{3D2BAC2D-870C-4D26-AF28-9E507FFD88DE}"/>
    <cellStyle name="Currency [0] 2 3 2 2 2 2 3 2 3 3" xfId="20974" xr:uid="{302EE458-4495-4116-B0A3-500B867718D6}"/>
    <cellStyle name="Currency [0] 2 3 2 2 2 2 3 2 4" xfId="9454" xr:uid="{55EA17AD-3813-4F88-B20C-90A7478FF6D2}"/>
    <cellStyle name="Currency [0] 2 3 2 2 2 2 3 2 4 2" xfId="24814" xr:uid="{C746D02F-4E1E-4525-9C44-6817D9FED229}"/>
    <cellStyle name="Currency [0] 2 3 2 2 2 2 3 2 5" xfId="17134" xr:uid="{5718DE53-4120-49FF-B35E-C323E8E5693A}"/>
    <cellStyle name="Currency [0] 2 3 2 2 2 2 3 3" xfId="2734" xr:uid="{CBDF3286-61C1-4023-AC94-7257BF831EFE}"/>
    <cellStyle name="Currency [0] 2 3 2 2 2 2 3 3 2" xfId="6574" xr:uid="{D4EC73A0-18B2-48F7-A351-A8C632835B11}"/>
    <cellStyle name="Currency [0] 2 3 2 2 2 2 3 3 2 2" xfId="14254" xr:uid="{9520937F-FD3A-4445-9243-FA6076D2F291}"/>
    <cellStyle name="Currency [0] 2 3 2 2 2 2 3 3 2 2 2" xfId="29614" xr:uid="{7A2EA828-63B2-4FB6-A37A-330C9A19CA0A}"/>
    <cellStyle name="Currency [0] 2 3 2 2 2 2 3 3 2 3" xfId="21934" xr:uid="{B0105D9E-CACD-4A3A-BD4F-5776F53759AF}"/>
    <cellStyle name="Currency [0] 2 3 2 2 2 2 3 3 3" xfId="10414" xr:uid="{78E3BFB6-F77B-468B-92F6-1BB347E44781}"/>
    <cellStyle name="Currency [0] 2 3 2 2 2 2 3 3 3 2" xfId="25774" xr:uid="{DFFBB7BA-1EBE-43D1-9324-9B967A6A39A7}"/>
    <cellStyle name="Currency [0] 2 3 2 2 2 2 3 3 4" xfId="18094" xr:uid="{07D380A4-1983-4418-9E31-6CAEF209B299}"/>
    <cellStyle name="Currency [0] 2 3 2 2 2 2 3 4" xfId="4654" xr:uid="{2EC2E473-14CC-446B-A4C5-44470AC96DD2}"/>
    <cellStyle name="Currency [0] 2 3 2 2 2 2 3 4 2" xfId="12334" xr:uid="{C6FFCF07-9EAB-4515-814D-504437135AB0}"/>
    <cellStyle name="Currency [0] 2 3 2 2 2 2 3 4 2 2" xfId="27694" xr:uid="{A7E3C14B-E040-4360-906F-6B905BE2BB74}"/>
    <cellStyle name="Currency [0] 2 3 2 2 2 2 3 4 3" xfId="20014" xr:uid="{EB74CF06-CA3B-4DDD-B9BC-70456A85025D}"/>
    <cellStyle name="Currency [0] 2 3 2 2 2 2 3 5" xfId="8494" xr:uid="{11099407-E609-4159-B5D7-F6AFCDE2E39C}"/>
    <cellStyle name="Currency [0] 2 3 2 2 2 2 3 5 2" xfId="23854" xr:uid="{511A6704-3CC1-4E7C-86EC-E6050007E48D}"/>
    <cellStyle name="Currency [0] 2 3 2 2 2 2 3 6" xfId="16174" xr:uid="{335C2468-7BF8-4383-98C0-A38DA41937AC}"/>
    <cellStyle name="Currency [0] 2 3 2 2 2 2 4" xfId="1294" xr:uid="{FF57CC04-E5DD-4E51-9168-D38D32F54666}"/>
    <cellStyle name="Currency [0] 2 3 2 2 2 2 4 2" xfId="3214" xr:uid="{6AC518C4-6ED4-4B8B-BF7E-9B4B65CE1214}"/>
    <cellStyle name="Currency [0] 2 3 2 2 2 2 4 2 2" xfId="7054" xr:uid="{8330FD5B-A4C8-492A-9EE2-66E1C21A1EB3}"/>
    <cellStyle name="Currency [0] 2 3 2 2 2 2 4 2 2 2" xfId="14734" xr:uid="{B17BE013-3C71-4547-A67A-BA886D1ACABA}"/>
    <cellStyle name="Currency [0] 2 3 2 2 2 2 4 2 2 2 2" xfId="30094" xr:uid="{48A8777A-9F4F-46A3-A59C-94EE7DB28C17}"/>
    <cellStyle name="Currency [0] 2 3 2 2 2 2 4 2 2 3" xfId="22414" xr:uid="{218337AF-FAA4-4A6D-B9AC-EF28980823F6}"/>
    <cellStyle name="Currency [0] 2 3 2 2 2 2 4 2 3" xfId="10894" xr:uid="{6EA9CAA5-6C39-4321-842D-6109B5E3AF25}"/>
    <cellStyle name="Currency [0] 2 3 2 2 2 2 4 2 3 2" xfId="26254" xr:uid="{FF1E84FA-EE8B-4481-A9D2-C2BD11845A00}"/>
    <cellStyle name="Currency [0] 2 3 2 2 2 2 4 2 4" xfId="18574" xr:uid="{D1336455-84F6-4BC4-BE34-ABA4D2CBCFAA}"/>
    <cellStyle name="Currency [0] 2 3 2 2 2 2 4 3" xfId="5134" xr:uid="{B8C7C449-72FC-4E0A-A538-CB24670801D3}"/>
    <cellStyle name="Currency [0] 2 3 2 2 2 2 4 3 2" xfId="12814" xr:uid="{846D6AF3-166E-4632-B361-F5AA9B79049F}"/>
    <cellStyle name="Currency [0] 2 3 2 2 2 2 4 3 2 2" xfId="28174" xr:uid="{06211190-09A0-4AA2-A842-E52F47C6DA02}"/>
    <cellStyle name="Currency [0] 2 3 2 2 2 2 4 3 3" xfId="20494" xr:uid="{97D447E9-073F-4E20-B973-496DD93F504D}"/>
    <cellStyle name="Currency [0] 2 3 2 2 2 2 4 4" xfId="8974" xr:uid="{7F837288-DA02-49AE-8169-F60E397EF445}"/>
    <cellStyle name="Currency [0] 2 3 2 2 2 2 4 4 2" xfId="24334" xr:uid="{2232DDA1-9930-4D7E-BE21-AEF43509EC96}"/>
    <cellStyle name="Currency [0] 2 3 2 2 2 2 4 5" xfId="16654" xr:uid="{83BE8411-C971-47F4-A120-122E66586AFE}"/>
    <cellStyle name="Currency [0] 2 3 2 2 2 2 5" xfId="2254" xr:uid="{8451005A-BCC1-4B05-BA0B-1F4A1BF06966}"/>
    <cellStyle name="Currency [0] 2 3 2 2 2 2 5 2" xfId="6094" xr:uid="{2753B191-2DC1-4007-AE30-3E8283E744D8}"/>
    <cellStyle name="Currency [0] 2 3 2 2 2 2 5 2 2" xfId="13774" xr:uid="{CD6E98EB-4C3E-44E6-B37D-0A9D71C42257}"/>
    <cellStyle name="Currency [0] 2 3 2 2 2 2 5 2 2 2" xfId="29134" xr:uid="{9C20EA1E-1C24-42AF-80DB-3E65B2DCD287}"/>
    <cellStyle name="Currency [0] 2 3 2 2 2 2 5 2 3" xfId="21454" xr:uid="{6C53B006-3571-48C9-BBB5-1877AE294129}"/>
    <cellStyle name="Currency [0] 2 3 2 2 2 2 5 3" xfId="9934" xr:uid="{C9C7F7D6-297B-40AF-97E9-2D1371497120}"/>
    <cellStyle name="Currency [0] 2 3 2 2 2 2 5 3 2" xfId="25294" xr:uid="{82053683-9553-4D9B-A53A-8DB9762C9326}"/>
    <cellStyle name="Currency [0] 2 3 2 2 2 2 5 4" xfId="17614" xr:uid="{6B918E53-E994-4E8A-A5FA-FFFF4DBD0212}"/>
    <cellStyle name="Currency [0] 2 3 2 2 2 2 6" xfId="4174" xr:uid="{99F66BAA-DDDE-4DEF-8793-888A55621F1A}"/>
    <cellStyle name="Currency [0] 2 3 2 2 2 2 6 2" xfId="11854" xr:uid="{852A6D2B-A7CA-4107-8DF8-47FD055C5DB3}"/>
    <cellStyle name="Currency [0] 2 3 2 2 2 2 6 2 2" xfId="27214" xr:uid="{5911675D-D6B2-4719-B2C4-FD2BDEBF899F}"/>
    <cellStyle name="Currency [0] 2 3 2 2 2 2 6 3" xfId="19534" xr:uid="{690AF710-C5DF-45E2-AAB1-B69CC11D19E6}"/>
    <cellStyle name="Currency [0] 2 3 2 2 2 2 7" xfId="8014" xr:uid="{570F035C-F950-48E0-8EDD-94485F5341EB}"/>
    <cellStyle name="Currency [0] 2 3 2 2 2 2 7 2" xfId="23374" xr:uid="{2A86F50D-F0B3-4426-A89D-A9F419EF5CED}"/>
    <cellStyle name="Currency [0] 2 3 2 2 2 2 8" xfId="15694" xr:uid="{FD18B2E1-292A-4369-BBF8-B8BC2D48CF1E}"/>
    <cellStyle name="Currency [0] 2 3 2 2 2 3" xfId="454" xr:uid="{B79F0301-1335-49AE-AED7-9C941C425345}"/>
    <cellStyle name="Currency [0] 2 3 2 2 2 3 2" xfId="934" xr:uid="{AAC5A194-722F-47A1-B6F9-84AEC306E00E}"/>
    <cellStyle name="Currency [0] 2 3 2 2 2 3 2 2" xfId="1894" xr:uid="{F648D506-ED55-48B1-A4CC-F1B54723EF07}"/>
    <cellStyle name="Currency [0] 2 3 2 2 2 3 2 2 2" xfId="3814" xr:uid="{51156AF5-B3E3-47AB-AF4F-60D2E22B881B}"/>
    <cellStyle name="Currency [0] 2 3 2 2 2 3 2 2 2 2" xfId="7654" xr:uid="{49738375-C352-48A1-8984-6B4E40501BAA}"/>
    <cellStyle name="Currency [0] 2 3 2 2 2 3 2 2 2 2 2" xfId="15334" xr:uid="{3CCA163F-309C-4CED-ACF7-9A8B695ABEB6}"/>
    <cellStyle name="Currency [0] 2 3 2 2 2 3 2 2 2 2 2 2" xfId="30694" xr:uid="{84448324-CB92-42ED-B8E8-128D8E3199CE}"/>
    <cellStyle name="Currency [0] 2 3 2 2 2 3 2 2 2 2 3" xfId="23014" xr:uid="{EAAC1426-6141-49C7-B9AB-E236326B7B46}"/>
    <cellStyle name="Currency [0] 2 3 2 2 2 3 2 2 2 3" xfId="11494" xr:uid="{33B45987-9B61-45E5-9F8E-E6FD547F3388}"/>
    <cellStyle name="Currency [0] 2 3 2 2 2 3 2 2 2 3 2" xfId="26854" xr:uid="{1A58F224-384C-4D0C-BED1-290309BF9738}"/>
    <cellStyle name="Currency [0] 2 3 2 2 2 3 2 2 2 4" xfId="19174" xr:uid="{6F4001A8-66BD-4DDF-8442-49547C191DD5}"/>
    <cellStyle name="Currency [0] 2 3 2 2 2 3 2 2 3" xfId="5734" xr:uid="{62943D7A-64A1-4C82-A659-127383891232}"/>
    <cellStyle name="Currency [0] 2 3 2 2 2 3 2 2 3 2" xfId="13414" xr:uid="{F4EA6232-FC46-442F-B0B9-F3F2F6DB2947}"/>
    <cellStyle name="Currency [0] 2 3 2 2 2 3 2 2 3 2 2" xfId="28774" xr:uid="{4346A6E8-1400-4EA0-A7C0-634EA581FE9D}"/>
    <cellStyle name="Currency [0] 2 3 2 2 2 3 2 2 3 3" xfId="21094" xr:uid="{7DE3D5E7-2105-441A-9F92-D7B1B98BC25D}"/>
    <cellStyle name="Currency [0] 2 3 2 2 2 3 2 2 4" xfId="9574" xr:uid="{DD849E93-16D4-4A26-83E4-41D185DF8EEB}"/>
    <cellStyle name="Currency [0] 2 3 2 2 2 3 2 2 4 2" xfId="24934" xr:uid="{C5C8C129-7A76-4D7E-82E4-452995C1F8B0}"/>
    <cellStyle name="Currency [0] 2 3 2 2 2 3 2 2 5" xfId="17254" xr:uid="{F51E9383-0BEA-4D5C-8ED3-84AEEE602C89}"/>
    <cellStyle name="Currency [0] 2 3 2 2 2 3 2 3" xfId="2854" xr:uid="{DA7A628C-CEB4-4C2D-BDF0-11BD62CDDE95}"/>
    <cellStyle name="Currency [0] 2 3 2 2 2 3 2 3 2" xfId="6694" xr:uid="{207D4CD1-ACCA-4FA0-8E67-55179E3080EB}"/>
    <cellStyle name="Currency [0] 2 3 2 2 2 3 2 3 2 2" xfId="14374" xr:uid="{2CA2BE0A-0A5E-40F5-91C0-8329E9434979}"/>
    <cellStyle name="Currency [0] 2 3 2 2 2 3 2 3 2 2 2" xfId="29734" xr:uid="{B45D360B-9E8D-4152-9E3E-C8BBFAD6ECA4}"/>
    <cellStyle name="Currency [0] 2 3 2 2 2 3 2 3 2 3" xfId="22054" xr:uid="{C5C9AB60-0C53-444E-967A-DC8AF0581504}"/>
    <cellStyle name="Currency [0] 2 3 2 2 2 3 2 3 3" xfId="10534" xr:uid="{5DE47311-7165-448E-88BE-0B4ECBB0C13C}"/>
    <cellStyle name="Currency [0] 2 3 2 2 2 3 2 3 3 2" xfId="25894" xr:uid="{F2186400-8063-4B19-B440-B719822C8F91}"/>
    <cellStyle name="Currency [0] 2 3 2 2 2 3 2 3 4" xfId="18214" xr:uid="{C3FC7364-A804-4C8B-8635-720D7FAE122B}"/>
    <cellStyle name="Currency [0] 2 3 2 2 2 3 2 4" xfId="4774" xr:uid="{CD5EECF8-AE46-4C6C-B1F4-1E5D4BDEA079}"/>
    <cellStyle name="Currency [0] 2 3 2 2 2 3 2 4 2" xfId="12454" xr:uid="{C3223A96-D00A-4B29-B0CB-39E2811EEB6A}"/>
    <cellStyle name="Currency [0] 2 3 2 2 2 3 2 4 2 2" xfId="27814" xr:uid="{E23169CB-4A2D-4E4E-9E66-6EA3205D3918}"/>
    <cellStyle name="Currency [0] 2 3 2 2 2 3 2 4 3" xfId="20134" xr:uid="{4E58F7C2-DA67-4C22-93D5-13C73B0CC1B5}"/>
    <cellStyle name="Currency [0] 2 3 2 2 2 3 2 5" xfId="8614" xr:uid="{5C4D2BA3-3330-43B4-9C92-C344ADB07CEA}"/>
    <cellStyle name="Currency [0] 2 3 2 2 2 3 2 5 2" xfId="23974" xr:uid="{78EDFC70-C359-4119-86D8-F00BC646F299}"/>
    <cellStyle name="Currency [0] 2 3 2 2 2 3 2 6" xfId="16294" xr:uid="{EB5ADBF7-7822-45F3-B86A-1B0A80D277B6}"/>
    <cellStyle name="Currency [0] 2 3 2 2 2 3 3" xfId="1414" xr:uid="{9CD4AF7E-4EA3-462E-9CE6-B182DE04FF10}"/>
    <cellStyle name="Currency [0] 2 3 2 2 2 3 3 2" xfId="3334" xr:uid="{9CEE861E-761F-425D-9DED-F59527F32B9B}"/>
    <cellStyle name="Currency [0] 2 3 2 2 2 3 3 2 2" xfId="7174" xr:uid="{AE48537D-3A72-4FCA-9BD2-A3EBECBDD2E2}"/>
    <cellStyle name="Currency [0] 2 3 2 2 2 3 3 2 2 2" xfId="14854" xr:uid="{754AA203-675E-428F-BF6D-BA37EB6C3719}"/>
    <cellStyle name="Currency [0] 2 3 2 2 2 3 3 2 2 2 2" xfId="30214" xr:uid="{AF7F587F-A486-4B3F-8C81-84CB8CB72AFE}"/>
    <cellStyle name="Currency [0] 2 3 2 2 2 3 3 2 2 3" xfId="22534" xr:uid="{4AF4E677-068D-4335-BBA0-B282C48DF6E8}"/>
    <cellStyle name="Currency [0] 2 3 2 2 2 3 3 2 3" xfId="11014" xr:uid="{E20E4F41-4955-48FA-A981-94E084AD2350}"/>
    <cellStyle name="Currency [0] 2 3 2 2 2 3 3 2 3 2" xfId="26374" xr:uid="{551EFF78-90F6-430D-8A5E-974A74EE9ACD}"/>
    <cellStyle name="Currency [0] 2 3 2 2 2 3 3 2 4" xfId="18694" xr:uid="{6B2081AD-60E7-4D28-B876-D3AF8D7B6C47}"/>
    <cellStyle name="Currency [0] 2 3 2 2 2 3 3 3" xfId="5254" xr:uid="{9AEB44D6-4C26-4C89-A903-A8FF0371C1DB}"/>
    <cellStyle name="Currency [0] 2 3 2 2 2 3 3 3 2" xfId="12934" xr:uid="{8EDE5B73-6BCB-48F2-974B-B109B41751F2}"/>
    <cellStyle name="Currency [0] 2 3 2 2 2 3 3 3 2 2" xfId="28294" xr:uid="{13CC4967-49A9-475B-87A6-54B0BF135B1B}"/>
    <cellStyle name="Currency [0] 2 3 2 2 2 3 3 3 3" xfId="20614" xr:uid="{CFEC8F4C-A322-49E0-9F0A-28C34CE1436C}"/>
    <cellStyle name="Currency [0] 2 3 2 2 2 3 3 4" xfId="9094" xr:uid="{9C7A8904-0BCD-45FB-BB8F-EAA135B8B8E3}"/>
    <cellStyle name="Currency [0] 2 3 2 2 2 3 3 4 2" xfId="24454" xr:uid="{D255BFAD-0D58-4165-AD86-948D1317A0E2}"/>
    <cellStyle name="Currency [0] 2 3 2 2 2 3 3 5" xfId="16774" xr:uid="{2DC71321-F29A-4181-B9AD-CB0461E30584}"/>
    <cellStyle name="Currency [0] 2 3 2 2 2 3 4" xfId="2374" xr:uid="{BD99037A-514E-435D-8152-B169A9475908}"/>
    <cellStyle name="Currency [0] 2 3 2 2 2 3 4 2" xfId="6214" xr:uid="{785646B1-B344-4CCF-88B0-446D2C7FCF6C}"/>
    <cellStyle name="Currency [0] 2 3 2 2 2 3 4 2 2" xfId="13894" xr:uid="{21549B94-5E8F-4E00-AD1B-D333F04B33F3}"/>
    <cellStyle name="Currency [0] 2 3 2 2 2 3 4 2 2 2" xfId="29254" xr:uid="{A7297424-E352-4F8E-B5F9-8CEC15D556EE}"/>
    <cellStyle name="Currency [0] 2 3 2 2 2 3 4 2 3" xfId="21574" xr:uid="{F44818C0-77B4-45D8-9703-4F533C3BECC9}"/>
    <cellStyle name="Currency [0] 2 3 2 2 2 3 4 3" xfId="10054" xr:uid="{F68A127D-FE82-4EBB-8833-C79C29A12EA7}"/>
    <cellStyle name="Currency [0] 2 3 2 2 2 3 4 3 2" xfId="25414" xr:uid="{5A1BDBB8-4A2E-4915-AAF7-59C5B888A6FD}"/>
    <cellStyle name="Currency [0] 2 3 2 2 2 3 4 4" xfId="17734" xr:uid="{8702DCAB-77F4-4B75-8350-6E3EFC77B601}"/>
    <cellStyle name="Currency [0] 2 3 2 2 2 3 5" xfId="4294" xr:uid="{BDDE7A20-0B68-41A8-8D96-6611CCA042B3}"/>
    <cellStyle name="Currency [0] 2 3 2 2 2 3 5 2" xfId="11974" xr:uid="{01497184-2F97-47C7-9225-FD70A02B09A7}"/>
    <cellStyle name="Currency [0] 2 3 2 2 2 3 5 2 2" xfId="27334" xr:uid="{05266826-B3CB-4DC7-9197-2257CDFA7961}"/>
    <cellStyle name="Currency [0] 2 3 2 2 2 3 5 3" xfId="19654" xr:uid="{406B92FF-85A6-480D-B2FA-D317D7E7BAEB}"/>
    <cellStyle name="Currency [0] 2 3 2 2 2 3 6" xfId="8134" xr:uid="{86099560-CEE9-4E31-9423-D3A32B4663D3}"/>
    <cellStyle name="Currency [0] 2 3 2 2 2 3 6 2" xfId="23494" xr:uid="{68B3255E-3BBE-47F6-B193-825ABF37BB4F}"/>
    <cellStyle name="Currency [0] 2 3 2 2 2 3 7" xfId="15814" xr:uid="{5E6DCA0E-D60F-4F70-8D5B-FC3AEE309040}"/>
    <cellStyle name="Currency [0] 2 3 2 2 2 4" xfId="694" xr:uid="{B0FFC472-6E6C-46F1-939C-440E2A957419}"/>
    <cellStyle name="Currency [0] 2 3 2 2 2 4 2" xfId="1654" xr:uid="{8AD66B61-2A5B-46C7-89D5-BFDC9EA2B486}"/>
    <cellStyle name="Currency [0] 2 3 2 2 2 4 2 2" xfId="3574" xr:uid="{7B29A656-A0D8-469E-8A3B-BB52D5FB25BF}"/>
    <cellStyle name="Currency [0] 2 3 2 2 2 4 2 2 2" xfId="7414" xr:uid="{56F0F7A8-5E73-49C4-9B6B-D96FB3201854}"/>
    <cellStyle name="Currency [0] 2 3 2 2 2 4 2 2 2 2" xfId="15094" xr:uid="{F641A9F8-9D39-4010-829E-35587B6879AD}"/>
    <cellStyle name="Currency [0] 2 3 2 2 2 4 2 2 2 2 2" xfId="30454" xr:uid="{38999296-E237-484E-B9F7-7666B0FA8A07}"/>
    <cellStyle name="Currency [0] 2 3 2 2 2 4 2 2 2 3" xfId="22774" xr:uid="{9B91E054-39E6-403C-9CA7-CE5AAA2867CE}"/>
    <cellStyle name="Currency [0] 2 3 2 2 2 4 2 2 3" xfId="11254" xr:uid="{18CBFAF6-BA5B-4DDF-BD67-139B50F57A78}"/>
    <cellStyle name="Currency [0] 2 3 2 2 2 4 2 2 3 2" xfId="26614" xr:uid="{9EDB1EEE-CAD6-4E8A-A08E-5949CA355E55}"/>
    <cellStyle name="Currency [0] 2 3 2 2 2 4 2 2 4" xfId="18934" xr:uid="{57FBA258-B6CE-4091-9D2A-30FD78E5977F}"/>
    <cellStyle name="Currency [0] 2 3 2 2 2 4 2 3" xfId="5494" xr:uid="{C6526242-C0DE-4909-B792-2E97EB98C7E4}"/>
    <cellStyle name="Currency [0] 2 3 2 2 2 4 2 3 2" xfId="13174" xr:uid="{AFE7AE08-F001-4DFA-A14F-7585142C1BE4}"/>
    <cellStyle name="Currency [0] 2 3 2 2 2 4 2 3 2 2" xfId="28534" xr:uid="{E93C596B-9D31-477E-BD2D-C0D66187A6CB}"/>
    <cellStyle name="Currency [0] 2 3 2 2 2 4 2 3 3" xfId="20854" xr:uid="{70517124-422F-4079-B241-F072010DD63B}"/>
    <cellStyle name="Currency [0] 2 3 2 2 2 4 2 4" xfId="9334" xr:uid="{D04E34C1-69AE-4D39-A714-21B7A0D8BE11}"/>
    <cellStyle name="Currency [0] 2 3 2 2 2 4 2 4 2" xfId="24694" xr:uid="{808460E0-85E6-46EE-9FF0-8F33C9D33BC1}"/>
    <cellStyle name="Currency [0] 2 3 2 2 2 4 2 5" xfId="17014" xr:uid="{DA2ED00B-2377-493F-B9D4-DFCBA28CEFF8}"/>
    <cellStyle name="Currency [0] 2 3 2 2 2 4 3" xfId="2614" xr:uid="{4494936E-F204-47F1-99F8-8ACE789288C8}"/>
    <cellStyle name="Currency [0] 2 3 2 2 2 4 3 2" xfId="6454" xr:uid="{A68A3DBF-1352-4DFA-A8F8-FADAFDFE31EE}"/>
    <cellStyle name="Currency [0] 2 3 2 2 2 4 3 2 2" xfId="14134" xr:uid="{AD54D75B-90A7-433A-A6A8-75D9760F366F}"/>
    <cellStyle name="Currency [0] 2 3 2 2 2 4 3 2 2 2" xfId="29494" xr:uid="{03665259-F688-46D4-95E5-630937983417}"/>
    <cellStyle name="Currency [0] 2 3 2 2 2 4 3 2 3" xfId="21814" xr:uid="{C2B060FE-4013-429C-A417-8943EB9604D5}"/>
    <cellStyle name="Currency [0] 2 3 2 2 2 4 3 3" xfId="10294" xr:uid="{3C43074B-0B85-4271-8DA4-10E4C75E299F}"/>
    <cellStyle name="Currency [0] 2 3 2 2 2 4 3 3 2" xfId="25654" xr:uid="{2F8EC3B6-1CCC-4559-B708-8F43E3C520E2}"/>
    <cellStyle name="Currency [0] 2 3 2 2 2 4 3 4" xfId="17974" xr:uid="{E98839E7-5AEF-455C-90BA-69621279D5CE}"/>
    <cellStyle name="Currency [0] 2 3 2 2 2 4 4" xfId="4534" xr:uid="{A6CB35EC-D620-4F13-85F3-8701E6FEAD1D}"/>
    <cellStyle name="Currency [0] 2 3 2 2 2 4 4 2" xfId="12214" xr:uid="{AA681117-8ED7-45FE-968C-C2EA2F193E60}"/>
    <cellStyle name="Currency [0] 2 3 2 2 2 4 4 2 2" xfId="27574" xr:uid="{8A0BEB4F-BC93-48AC-8B67-143408E5F642}"/>
    <cellStyle name="Currency [0] 2 3 2 2 2 4 4 3" xfId="19894" xr:uid="{CEB146C6-3F17-4832-90A0-F4BA81B5510C}"/>
    <cellStyle name="Currency [0] 2 3 2 2 2 4 5" xfId="8374" xr:uid="{4025BB99-E23C-4D89-BA6F-8B0D1906C388}"/>
    <cellStyle name="Currency [0] 2 3 2 2 2 4 5 2" xfId="23734" xr:uid="{08B4F33D-5C73-453E-9B34-88104D8EBDC8}"/>
    <cellStyle name="Currency [0] 2 3 2 2 2 4 6" xfId="16054" xr:uid="{851B0624-1BBC-46BE-965C-169E250BE2FF}"/>
    <cellStyle name="Currency [0] 2 3 2 2 2 5" xfId="1174" xr:uid="{EDC2F8E7-8A3F-4B63-A287-C41A71B59ACC}"/>
    <cellStyle name="Currency [0] 2 3 2 2 2 5 2" xfId="3094" xr:uid="{5B8B76AC-D29A-42C6-9E62-4C60A5797910}"/>
    <cellStyle name="Currency [0] 2 3 2 2 2 5 2 2" xfId="6934" xr:uid="{089634C4-DEA1-4675-B65E-F07FF65070CB}"/>
    <cellStyle name="Currency [0] 2 3 2 2 2 5 2 2 2" xfId="14614" xr:uid="{2418E006-F013-4A92-807C-2759F4926581}"/>
    <cellStyle name="Currency [0] 2 3 2 2 2 5 2 2 2 2" xfId="29974" xr:uid="{9097507B-36EF-465F-B931-CA758E3DACB5}"/>
    <cellStyle name="Currency [0] 2 3 2 2 2 5 2 2 3" xfId="22294" xr:uid="{83AFAB46-C9DA-45AE-93F9-03771DFB7395}"/>
    <cellStyle name="Currency [0] 2 3 2 2 2 5 2 3" xfId="10774" xr:uid="{43E320D5-EDD4-4580-B84D-108B1BA9A57F}"/>
    <cellStyle name="Currency [0] 2 3 2 2 2 5 2 3 2" xfId="26134" xr:uid="{20A26AE0-80A6-4ADB-93A3-02D5CF7975B5}"/>
    <cellStyle name="Currency [0] 2 3 2 2 2 5 2 4" xfId="18454" xr:uid="{6B474321-F0ED-484D-9F26-2FB101BEBE09}"/>
    <cellStyle name="Currency [0] 2 3 2 2 2 5 3" xfId="5014" xr:uid="{3F6D6DE0-EE01-438A-87C6-33E9FF6EC9FD}"/>
    <cellStyle name="Currency [0] 2 3 2 2 2 5 3 2" xfId="12694" xr:uid="{6EDE677D-3B44-4214-9F8E-7F29BEADB6CE}"/>
    <cellStyle name="Currency [0] 2 3 2 2 2 5 3 2 2" xfId="28054" xr:uid="{D892887A-439E-4494-BE13-0FF9D544321D}"/>
    <cellStyle name="Currency [0] 2 3 2 2 2 5 3 3" xfId="20374" xr:uid="{889F07BA-9561-4FE1-80DA-9F40789CD488}"/>
    <cellStyle name="Currency [0] 2 3 2 2 2 5 4" xfId="8854" xr:uid="{0479D75F-0D80-4031-90B4-D86DD1ABC288}"/>
    <cellStyle name="Currency [0] 2 3 2 2 2 5 4 2" xfId="24214" xr:uid="{9209D4C8-99CD-470A-A334-4C9159214B0F}"/>
    <cellStyle name="Currency [0] 2 3 2 2 2 5 5" xfId="16534" xr:uid="{1DDFD3A3-FE4E-42D0-B443-9433210301A9}"/>
    <cellStyle name="Currency [0] 2 3 2 2 2 6" xfId="2134" xr:uid="{8EAE3700-B25E-4C49-99D8-869E9E4A7B38}"/>
    <cellStyle name="Currency [0] 2 3 2 2 2 6 2" xfId="5974" xr:uid="{E6B27D54-2CDE-4D4F-AF27-C27654D5FA7B}"/>
    <cellStyle name="Currency [0] 2 3 2 2 2 6 2 2" xfId="13654" xr:uid="{960FF71A-59AE-44B3-B2B5-E88DB9AC89ED}"/>
    <cellStyle name="Currency [0] 2 3 2 2 2 6 2 2 2" xfId="29014" xr:uid="{84247B2B-AA21-41C1-B641-A3304F039D83}"/>
    <cellStyle name="Currency [0] 2 3 2 2 2 6 2 3" xfId="21334" xr:uid="{E213DBCE-639E-49BB-9679-9C804F823EF5}"/>
    <cellStyle name="Currency [0] 2 3 2 2 2 6 3" xfId="9814" xr:uid="{44B9C6CF-E868-4632-9C5C-E6E89D5E880B}"/>
    <cellStyle name="Currency [0] 2 3 2 2 2 6 3 2" xfId="25174" xr:uid="{285E8461-9AAE-4884-98D8-2DD1732CD398}"/>
    <cellStyle name="Currency [0] 2 3 2 2 2 6 4" xfId="17494" xr:uid="{138C16A5-FC58-478D-8CCF-B97F0B30287E}"/>
    <cellStyle name="Currency [0] 2 3 2 2 2 7" xfId="4054" xr:uid="{A6B1B73E-8CDA-4C40-BC62-BDB21AFBEC8B}"/>
    <cellStyle name="Currency [0] 2 3 2 2 2 7 2" xfId="11734" xr:uid="{03DA8C20-6BE3-43E1-AE60-F5A7F6624355}"/>
    <cellStyle name="Currency [0] 2 3 2 2 2 7 2 2" xfId="27094" xr:uid="{FF97A676-62BF-4AAB-8810-37B7A2CDA9D3}"/>
    <cellStyle name="Currency [0] 2 3 2 2 2 7 3" xfId="19414" xr:uid="{7A14D285-B9A9-4D06-8FA1-7D1C1E78E248}"/>
    <cellStyle name="Currency [0] 2 3 2 2 2 8" xfId="7894" xr:uid="{A46F6AE3-56BF-42C4-B2E9-F7DE752C968C}"/>
    <cellStyle name="Currency [0] 2 3 2 2 2 8 2" xfId="23254" xr:uid="{16A2AEEF-74BB-4542-AEAC-DD7CD84043FD}"/>
    <cellStyle name="Currency [0] 2 3 2 2 2 9" xfId="15574" xr:uid="{624398B1-998B-4280-ACBD-D5CD860482D6}"/>
    <cellStyle name="Currency [0] 2 3 2 2 3" xfId="274" xr:uid="{F22D6287-C979-4DB5-A8AC-1B3E16C18845}"/>
    <cellStyle name="Currency [0] 2 3 2 2 3 2" xfId="514" xr:uid="{F297F28A-DE46-4408-AA7C-8B6665E218A3}"/>
    <cellStyle name="Currency [0] 2 3 2 2 3 2 2" xfId="994" xr:uid="{21B412B0-5BD5-499F-9955-F78BE26734EB}"/>
    <cellStyle name="Currency [0] 2 3 2 2 3 2 2 2" xfId="1954" xr:uid="{81D3CC18-08DE-4C62-AF3D-68DA45850090}"/>
    <cellStyle name="Currency [0] 2 3 2 2 3 2 2 2 2" xfId="3874" xr:uid="{4CF3D987-3F03-4598-B400-34A458A38AD6}"/>
    <cellStyle name="Currency [0] 2 3 2 2 3 2 2 2 2 2" xfId="7714" xr:uid="{1296AEE7-2D3E-4550-B9BA-38E728843718}"/>
    <cellStyle name="Currency [0] 2 3 2 2 3 2 2 2 2 2 2" xfId="15394" xr:uid="{6FE78A97-CF07-4FFF-B828-2DBEFE5BC4DA}"/>
    <cellStyle name="Currency [0] 2 3 2 2 3 2 2 2 2 2 2 2" xfId="30754" xr:uid="{135526F0-5E0B-43E1-B02A-1E9D0A6B949A}"/>
    <cellStyle name="Currency [0] 2 3 2 2 3 2 2 2 2 2 3" xfId="23074" xr:uid="{DB5E8D86-365D-40B5-B379-8C61A4DED8CD}"/>
    <cellStyle name="Currency [0] 2 3 2 2 3 2 2 2 2 3" xfId="11554" xr:uid="{AEC0BC35-7FCF-4C70-8D1E-3CF126BCED44}"/>
    <cellStyle name="Currency [0] 2 3 2 2 3 2 2 2 2 3 2" xfId="26914" xr:uid="{9EDB6A2A-FFAB-4A10-A100-320FAC9E8692}"/>
    <cellStyle name="Currency [0] 2 3 2 2 3 2 2 2 2 4" xfId="19234" xr:uid="{FF662A6B-9A16-4EB6-9227-EF9FB274C71B}"/>
    <cellStyle name="Currency [0] 2 3 2 2 3 2 2 2 3" xfId="5794" xr:uid="{D4C1D17F-7275-4987-BF4D-CE7A4821DE2D}"/>
    <cellStyle name="Currency [0] 2 3 2 2 3 2 2 2 3 2" xfId="13474" xr:uid="{E5E29850-7B75-4CA6-A3B8-D347F8111BA2}"/>
    <cellStyle name="Currency [0] 2 3 2 2 3 2 2 2 3 2 2" xfId="28834" xr:uid="{D99A84B1-015C-40B3-9E30-DBA3F69B6F32}"/>
    <cellStyle name="Currency [0] 2 3 2 2 3 2 2 2 3 3" xfId="21154" xr:uid="{6C91515D-1A9E-4DD6-9855-3989B4B8E5BC}"/>
    <cellStyle name="Currency [0] 2 3 2 2 3 2 2 2 4" xfId="9634" xr:uid="{9826166A-E2B1-4654-A41C-E856CCEC7B80}"/>
    <cellStyle name="Currency [0] 2 3 2 2 3 2 2 2 4 2" xfId="24994" xr:uid="{398A9385-B953-4065-9494-7A369B24AFE2}"/>
    <cellStyle name="Currency [0] 2 3 2 2 3 2 2 2 5" xfId="17314" xr:uid="{1060E800-8ABC-4912-B5FA-7B7FB3F31A43}"/>
    <cellStyle name="Currency [0] 2 3 2 2 3 2 2 3" xfId="2914" xr:uid="{1C889214-D5B3-469C-9208-E3A4586EFED1}"/>
    <cellStyle name="Currency [0] 2 3 2 2 3 2 2 3 2" xfId="6754" xr:uid="{838DC0C2-999D-4118-AE83-9612687F2842}"/>
    <cellStyle name="Currency [0] 2 3 2 2 3 2 2 3 2 2" xfId="14434" xr:uid="{4545323D-20B7-446B-AC9B-F071361D202D}"/>
    <cellStyle name="Currency [0] 2 3 2 2 3 2 2 3 2 2 2" xfId="29794" xr:uid="{D0E28BC5-A7E2-4562-B82B-94D3830E1428}"/>
    <cellStyle name="Currency [0] 2 3 2 2 3 2 2 3 2 3" xfId="22114" xr:uid="{5107FA94-72E1-4313-9429-7A054A4E066B}"/>
    <cellStyle name="Currency [0] 2 3 2 2 3 2 2 3 3" xfId="10594" xr:uid="{A91E4D9B-4305-493A-9B52-7D3EDBB865D1}"/>
    <cellStyle name="Currency [0] 2 3 2 2 3 2 2 3 3 2" xfId="25954" xr:uid="{EA5F2568-54C3-4D35-8C00-8F5FBB2E75DB}"/>
    <cellStyle name="Currency [0] 2 3 2 2 3 2 2 3 4" xfId="18274" xr:uid="{4A007DF3-B588-4391-9878-5795F32A8C18}"/>
    <cellStyle name="Currency [0] 2 3 2 2 3 2 2 4" xfId="4834" xr:uid="{CFB3895F-7920-43B2-9F40-CCEA22F88623}"/>
    <cellStyle name="Currency [0] 2 3 2 2 3 2 2 4 2" xfId="12514" xr:uid="{3151F25B-A6CD-4953-B1DB-0AB6A024213D}"/>
    <cellStyle name="Currency [0] 2 3 2 2 3 2 2 4 2 2" xfId="27874" xr:uid="{9313A207-53F5-4C16-B4E0-498946A605BF}"/>
    <cellStyle name="Currency [0] 2 3 2 2 3 2 2 4 3" xfId="20194" xr:uid="{17F8B12D-0452-4F27-BCF9-BC9368C8EEC8}"/>
    <cellStyle name="Currency [0] 2 3 2 2 3 2 2 5" xfId="8674" xr:uid="{3363D88B-F9A0-4EDE-9A6E-C62788FFE372}"/>
    <cellStyle name="Currency [0] 2 3 2 2 3 2 2 5 2" xfId="24034" xr:uid="{73D2BBE9-DCCA-4008-A84A-BCFCD52FFE6A}"/>
    <cellStyle name="Currency [0] 2 3 2 2 3 2 2 6" xfId="16354" xr:uid="{8B68C7E2-6D57-48F9-814B-660923CC7332}"/>
    <cellStyle name="Currency [0] 2 3 2 2 3 2 3" xfId="1474" xr:uid="{710E843B-BB8D-4859-96E0-F73A4805C8C2}"/>
    <cellStyle name="Currency [0] 2 3 2 2 3 2 3 2" xfId="3394" xr:uid="{5BAE4585-B0F4-4C62-AB92-5E7B896F052F}"/>
    <cellStyle name="Currency [0] 2 3 2 2 3 2 3 2 2" xfId="7234" xr:uid="{9AE266DC-71D1-4A2E-9F7E-C7567E6CEF5A}"/>
    <cellStyle name="Currency [0] 2 3 2 2 3 2 3 2 2 2" xfId="14914" xr:uid="{2C3F5258-322F-44BC-BCED-208E4184EC4C}"/>
    <cellStyle name="Currency [0] 2 3 2 2 3 2 3 2 2 2 2" xfId="30274" xr:uid="{EA879F5D-3B08-4BAC-88AE-7C68EB3124C2}"/>
    <cellStyle name="Currency [0] 2 3 2 2 3 2 3 2 2 3" xfId="22594" xr:uid="{3AF45A18-6845-4155-8B2A-A9B71AC5268C}"/>
    <cellStyle name="Currency [0] 2 3 2 2 3 2 3 2 3" xfId="11074" xr:uid="{6186AC0C-3127-44BA-AF22-724CB0273C72}"/>
    <cellStyle name="Currency [0] 2 3 2 2 3 2 3 2 3 2" xfId="26434" xr:uid="{8F0A7145-96A2-4299-B9C8-E4196D24509C}"/>
    <cellStyle name="Currency [0] 2 3 2 2 3 2 3 2 4" xfId="18754" xr:uid="{473563C7-15DB-45B5-8C0F-A27986B2E1C9}"/>
    <cellStyle name="Currency [0] 2 3 2 2 3 2 3 3" xfId="5314" xr:uid="{4426EDCA-8DE6-4C06-8AA2-07EB9279EBB4}"/>
    <cellStyle name="Currency [0] 2 3 2 2 3 2 3 3 2" xfId="12994" xr:uid="{BECEE460-A6A5-4CCF-941A-29D234CAB350}"/>
    <cellStyle name="Currency [0] 2 3 2 2 3 2 3 3 2 2" xfId="28354" xr:uid="{0578FB37-8447-44B5-B85B-666E5C74BCCF}"/>
    <cellStyle name="Currency [0] 2 3 2 2 3 2 3 3 3" xfId="20674" xr:uid="{94F361BF-408D-42C2-814A-5328FF1856CF}"/>
    <cellStyle name="Currency [0] 2 3 2 2 3 2 3 4" xfId="9154" xr:uid="{FA821129-672F-4B3A-B9FE-00B05C52747F}"/>
    <cellStyle name="Currency [0] 2 3 2 2 3 2 3 4 2" xfId="24514" xr:uid="{F8EEF1E7-A426-40EC-93AB-CA5236FE428E}"/>
    <cellStyle name="Currency [0] 2 3 2 2 3 2 3 5" xfId="16834" xr:uid="{1119DE28-5C1A-4586-904E-367A1A6B16C8}"/>
    <cellStyle name="Currency [0] 2 3 2 2 3 2 4" xfId="2434" xr:uid="{036E64CD-5EBC-455C-840E-3735739D3B57}"/>
    <cellStyle name="Currency [0] 2 3 2 2 3 2 4 2" xfId="6274" xr:uid="{2B50D2A4-9714-43C0-89DB-F6B8F49F954B}"/>
    <cellStyle name="Currency [0] 2 3 2 2 3 2 4 2 2" xfId="13954" xr:uid="{AB589646-2038-4865-97A7-7685ABB03FB5}"/>
    <cellStyle name="Currency [0] 2 3 2 2 3 2 4 2 2 2" xfId="29314" xr:uid="{04C46CAD-15B1-461B-BBCF-94EEA4811FA4}"/>
    <cellStyle name="Currency [0] 2 3 2 2 3 2 4 2 3" xfId="21634" xr:uid="{9E4506BF-0913-48B7-A4BF-C76697563998}"/>
    <cellStyle name="Currency [0] 2 3 2 2 3 2 4 3" xfId="10114" xr:uid="{474345BA-FE39-442F-B7BC-5B16DA7F75CF}"/>
    <cellStyle name="Currency [0] 2 3 2 2 3 2 4 3 2" xfId="25474" xr:uid="{FC95DD3B-E3B6-4670-A486-0B5818BABA73}"/>
    <cellStyle name="Currency [0] 2 3 2 2 3 2 4 4" xfId="17794" xr:uid="{24EC8072-5518-473C-B355-8C62DABA94DC}"/>
    <cellStyle name="Currency [0] 2 3 2 2 3 2 5" xfId="4354" xr:uid="{68382278-45D4-4336-BEF4-5A7E6E8BC3F9}"/>
    <cellStyle name="Currency [0] 2 3 2 2 3 2 5 2" xfId="12034" xr:uid="{F8E41BBF-1470-4087-8E1C-24DAAACB7D79}"/>
    <cellStyle name="Currency [0] 2 3 2 2 3 2 5 2 2" xfId="27394" xr:uid="{1B0E4894-5CC7-4625-A905-18C9EAF5560B}"/>
    <cellStyle name="Currency [0] 2 3 2 2 3 2 5 3" xfId="19714" xr:uid="{708DA7A5-3FD1-4533-B80C-B330BEDFB227}"/>
    <cellStyle name="Currency [0] 2 3 2 2 3 2 6" xfId="8194" xr:uid="{AC8EA09C-11D4-48BF-BE08-94756EE02DDF}"/>
    <cellStyle name="Currency [0] 2 3 2 2 3 2 6 2" xfId="23554" xr:uid="{A21F3780-451C-484E-A0AF-8FBBD01C4C5C}"/>
    <cellStyle name="Currency [0] 2 3 2 2 3 2 7" xfId="15874" xr:uid="{008B9A4B-1296-4749-92A8-46D15B2E47E7}"/>
    <cellStyle name="Currency [0] 2 3 2 2 3 3" xfId="754" xr:uid="{9F429E10-716D-4013-B107-C6A5CF57A317}"/>
    <cellStyle name="Currency [0] 2 3 2 2 3 3 2" xfId="1714" xr:uid="{9D1FA75E-D32F-4DF7-8AD5-811A77C4B590}"/>
    <cellStyle name="Currency [0] 2 3 2 2 3 3 2 2" xfId="3634" xr:uid="{9208538E-D619-479A-8725-CD41877B7CB2}"/>
    <cellStyle name="Currency [0] 2 3 2 2 3 3 2 2 2" xfId="7474" xr:uid="{F7C45D8A-BE91-430D-8FA7-9451F8F04218}"/>
    <cellStyle name="Currency [0] 2 3 2 2 3 3 2 2 2 2" xfId="15154" xr:uid="{13901BF4-D27C-4B2A-8944-FEB95425378B}"/>
    <cellStyle name="Currency [0] 2 3 2 2 3 3 2 2 2 2 2" xfId="30514" xr:uid="{4D4D37B7-A8C3-4CD7-B187-57E54F91FF3C}"/>
    <cellStyle name="Currency [0] 2 3 2 2 3 3 2 2 2 3" xfId="22834" xr:uid="{57356506-7C5A-4411-96CA-60920781DD71}"/>
    <cellStyle name="Currency [0] 2 3 2 2 3 3 2 2 3" xfId="11314" xr:uid="{F36725FC-4050-449B-8223-F24A9EA6DA24}"/>
    <cellStyle name="Currency [0] 2 3 2 2 3 3 2 2 3 2" xfId="26674" xr:uid="{3D196C42-D057-48AA-8E04-764C9D6F9DAF}"/>
    <cellStyle name="Currency [0] 2 3 2 2 3 3 2 2 4" xfId="18994" xr:uid="{88D9B85F-F1AE-4609-B50C-E8F315416312}"/>
    <cellStyle name="Currency [0] 2 3 2 2 3 3 2 3" xfId="5554" xr:uid="{60AF1784-122A-4C91-A878-38668D10CA91}"/>
    <cellStyle name="Currency [0] 2 3 2 2 3 3 2 3 2" xfId="13234" xr:uid="{A9C47A43-C4A7-41BE-8206-E7BFECA546AB}"/>
    <cellStyle name="Currency [0] 2 3 2 2 3 3 2 3 2 2" xfId="28594" xr:uid="{97AFE1F9-0DED-42C5-93D5-7CF10005C9F2}"/>
    <cellStyle name="Currency [0] 2 3 2 2 3 3 2 3 3" xfId="20914" xr:uid="{D0C11156-4668-4240-882B-C8FE908DF921}"/>
    <cellStyle name="Currency [0] 2 3 2 2 3 3 2 4" xfId="9394" xr:uid="{DFFD549C-1455-4FFE-84A7-7663F1AAFB4B}"/>
    <cellStyle name="Currency [0] 2 3 2 2 3 3 2 4 2" xfId="24754" xr:uid="{E7CA9FC5-EFC7-4502-BAA6-8F845FBFD23B}"/>
    <cellStyle name="Currency [0] 2 3 2 2 3 3 2 5" xfId="17074" xr:uid="{362A4A71-5DE0-40A0-9D30-E5487F24E834}"/>
    <cellStyle name="Currency [0] 2 3 2 2 3 3 3" xfId="2674" xr:uid="{4E6671D8-98A6-4913-AE29-A8F506D7FA26}"/>
    <cellStyle name="Currency [0] 2 3 2 2 3 3 3 2" xfId="6514" xr:uid="{41691661-F6CB-40C3-8838-F51E669C51C5}"/>
    <cellStyle name="Currency [0] 2 3 2 2 3 3 3 2 2" xfId="14194" xr:uid="{8E2F18DD-A1BE-4182-8303-692AA86352BE}"/>
    <cellStyle name="Currency [0] 2 3 2 2 3 3 3 2 2 2" xfId="29554" xr:uid="{73D20C58-0081-4F35-A66A-6524038D5A94}"/>
    <cellStyle name="Currency [0] 2 3 2 2 3 3 3 2 3" xfId="21874" xr:uid="{3B84D37D-8B85-432E-82E0-388C0F09BCFC}"/>
    <cellStyle name="Currency [0] 2 3 2 2 3 3 3 3" xfId="10354" xr:uid="{7A19AB9C-EB0A-4597-B0B2-52DA3D2B6DF0}"/>
    <cellStyle name="Currency [0] 2 3 2 2 3 3 3 3 2" xfId="25714" xr:uid="{6BEF10BF-D1EB-4E21-9028-756E494E66E7}"/>
    <cellStyle name="Currency [0] 2 3 2 2 3 3 3 4" xfId="18034" xr:uid="{CC5FCD06-0C22-49C4-9C29-57BA1CE37CD5}"/>
    <cellStyle name="Currency [0] 2 3 2 2 3 3 4" xfId="4594" xr:uid="{C30B501D-88AF-44E6-9020-182C1305DAFB}"/>
    <cellStyle name="Currency [0] 2 3 2 2 3 3 4 2" xfId="12274" xr:uid="{409E925A-7A30-41EF-9538-5C341424B096}"/>
    <cellStyle name="Currency [0] 2 3 2 2 3 3 4 2 2" xfId="27634" xr:uid="{3EFB9CAF-382A-46C0-9CCE-DDB8B94DB90D}"/>
    <cellStyle name="Currency [0] 2 3 2 2 3 3 4 3" xfId="19954" xr:uid="{C6C30B93-391A-45D0-B4C8-7256806753E1}"/>
    <cellStyle name="Currency [0] 2 3 2 2 3 3 5" xfId="8434" xr:uid="{B23CBA16-F279-4096-B31E-1AD2158909AD}"/>
    <cellStyle name="Currency [0] 2 3 2 2 3 3 5 2" xfId="23794" xr:uid="{CEEA9285-5C00-4156-BA81-921ACC29A37D}"/>
    <cellStyle name="Currency [0] 2 3 2 2 3 3 6" xfId="16114" xr:uid="{8F2A7313-4BAC-4581-B292-3DF21F9C79E0}"/>
    <cellStyle name="Currency [0] 2 3 2 2 3 4" xfId="1234" xr:uid="{3A9578E4-D195-42D4-B861-814A1F288C3A}"/>
    <cellStyle name="Currency [0] 2 3 2 2 3 4 2" xfId="3154" xr:uid="{A123DAE3-18A1-4B97-9F4F-72FC41C86705}"/>
    <cellStyle name="Currency [0] 2 3 2 2 3 4 2 2" xfId="6994" xr:uid="{A90B3DCC-2D9C-41DC-9DCE-029BD39130A5}"/>
    <cellStyle name="Currency [0] 2 3 2 2 3 4 2 2 2" xfId="14674" xr:uid="{BA6C8A26-3804-45E0-A9E1-EDE5F9CCC4E6}"/>
    <cellStyle name="Currency [0] 2 3 2 2 3 4 2 2 2 2" xfId="30034" xr:uid="{1D2C3697-B180-4808-B356-07D29B73A07D}"/>
    <cellStyle name="Currency [0] 2 3 2 2 3 4 2 2 3" xfId="22354" xr:uid="{736A984B-D510-40C0-B509-6D648E245760}"/>
    <cellStyle name="Currency [0] 2 3 2 2 3 4 2 3" xfId="10834" xr:uid="{E5461831-625C-4C48-87BD-D9CC44ABCC91}"/>
    <cellStyle name="Currency [0] 2 3 2 2 3 4 2 3 2" xfId="26194" xr:uid="{9420ABA2-2032-40CD-BB75-E4F7487D1765}"/>
    <cellStyle name="Currency [0] 2 3 2 2 3 4 2 4" xfId="18514" xr:uid="{B0BF6E4C-16A6-4BD9-8381-3FD4D1868797}"/>
    <cellStyle name="Currency [0] 2 3 2 2 3 4 3" xfId="5074" xr:uid="{56298A12-57A1-413E-9B75-6AB203ABFACC}"/>
    <cellStyle name="Currency [0] 2 3 2 2 3 4 3 2" xfId="12754" xr:uid="{2C442C17-AD66-4D54-8396-90A151EF8D0B}"/>
    <cellStyle name="Currency [0] 2 3 2 2 3 4 3 2 2" xfId="28114" xr:uid="{0D47AF9B-0A53-4B99-96DA-AF6ADF28062A}"/>
    <cellStyle name="Currency [0] 2 3 2 2 3 4 3 3" xfId="20434" xr:uid="{8A0A3F4F-9A55-4060-803C-2F9650A3CBB0}"/>
    <cellStyle name="Currency [0] 2 3 2 2 3 4 4" xfId="8914" xr:uid="{2AE9DE90-3C0C-4B2F-BEDC-6FE1FE4BC61D}"/>
    <cellStyle name="Currency [0] 2 3 2 2 3 4 4 2" xfId="24274" xr:uid="{D1021635-10D6-4F7A-8B93-9FFCAB69C881}"/>
    <cellStyle name="Currency [0] 2 3 2 2 3 4 5" xfId="16594" xr:uid="{0D9B1D35-6983-4179-9621-71DD2112C83A}"/>
    <cellStyle name="Currency [0] 2 3 2 2 3 5" xfId="2194" xr:uid="{4B754173-8474-47D0-8B3B-0B0BEEA315E4}"/>
    <cellStyle name="Currency [0] 2 3 2 2 3 5 2" xfId="6034" xr:uid="{93222EA1-CAC3-42D9-A781-7557FBE6FC14}"/>
    <cellStyle name="Currency [0] 2 3 2 2 3 5 2 2" xfId="13714" xr:uid="{DA48936B-0BB2-49EB-BBD5-039450DA4417}"/>
    <cellStyle name="Currency [0] 2 3 2 2 3 5 2 2 2" xfId="29074" xr:uid="{E210524A-6EF4-4BD9-ADB0-D5953EA0A93F}"/>
    <cellStyle name="Currency [0] 2 3 2 2 3 5 2 3" xfId="21394" xr:uid="{CD786F9D-7DF7-477E-95D3-0CA6691DE3CD}"/>
    <cellStyle name="Currency [0] 2 3 2 2 3 5 3" xfId="9874" xr:uid="{55EE20D2-FDA9-45F4-9A89-6AB97B5F8A55}"/>
    <cellStyle name="Currency [0] 2 3 2 2 3 5 3 2" xfId="25234" xr:uid="{8FAEFD01-8E02-4136-9AD2-0EFDE1125247}"/>
    <cellStyle name="Currency [0] 2 3 2 2 3 5 4" xfId="17554" xr:uid="{4590959C-2403-4270-8AED-C83A35313153}"/>
    <cellStyle name="Currency [0] 2 3 2 2 3 6" xfId="4114" xr:uid="{BC10AA46-82E9-422B-AA84-DDEC77555183}"/>
    <cellStyle name="Currency [0] 2 3 2 2 3 6 2" xfId="11794" xr:uid="{EF0DBD09-A7BD-4BDA-BF25-8760A64C867F}"/>
    <cellStyle name="Currency [0] 2 3 2 2 3 6 2 2" xfId="27154" xr:uid="{DF63B138-7A15-4CDF-A30E-2A0DA553BD57}"/>
    <cellStyle name="Currency [0] 2 3 2 2 3 6 3" xfId="19474" xr:uid="{0A0F8008-2621-4545-BBB8-16F3DD618819}"/>
    <cellStyle name="Currency [0] 2 3 2 2 3 7" xfId="7954" xr:uid="{AB4BFFA6-3E88-41A6-9D3C-EEE4E94B856D}"/>
    <cellStyle name="Currency [0] 2 3 2 2 3 7 2" xfId="23314" xr:uid="{3E629BF3-6475-4615-97DE-C07F9B55F299}"/>
    <cellStyle name="Currency [0] 2 3 2 2 3 8" xfId="15634" xr:uid="{849E204F-77E6-4069-878B-9CDDF859E0F1}"/>
    <cellStyle name="Currency [0] 2 3 2 2 4" xfId="394" xr:uid="{5F9150B6-3EDF-410E-B9BA-43C3FEA87FF7}"/>
    <cellStyle name="Currency [0] 2 3 2 2 4 2" xfId="874" xr:uid="{CE4A6A4A-3E02-47FC-84D4-0FC685878837}"/>
    <cellStyle name="Currency [0] 2 3 2 2 4 2 2" xfId="1834" xr:uid="{F074FE1A-5852-4279-A52E-A5E4D0690765}"/>
    <cellStyle name="Currency [0] 2 3 2 2 4 2 2 2" xfId="3754" xr:uid="{586DCD2E-4743-4E46-82A2-5D40520CFFB9}"/>
    <cellStyle name="Currency [0] 2 3 2 2 4 2 2 2 2" xfId="7594" xr:uid="{EC5FEF86-F9AB-4F04-A558-FC3F79FAC240}"/>
    <cellStyle name="Currency [0] 2 3 2 2 4 2 2 2 2 2" xfId="15274" xr:uid="{8F54EBF7-B77A-42A0-8444-F8B14B34D47B}"/>
    <cellStyle name="Currency [0] 2 3 2 2 4 2 2 2 2 2 2" xfId="30634" xr:uid="{0C08AC08-58EE-4A4E-B26E-C8A96E142A81}"/>
    <cellStyle name="Currency [0] 2 3 2 2 4 2 2 2 2 3" xfId="22954" xr:uid="{280342F8-03A1-4BF9-81C4-6B0820A0E1EF}"/>
    <cellStyle name="Currency [0] 2 3 2 2 4 2 2 2 3" xfId="11434" xr:uid="{F93F06C2-D3A8-427D-BB81-F20C85328420}"/>
    <cellStyle name="Currency [0] 2 3 2 2 4 2 2 2 3 2" xfId="26794" xr:uid="{0826338E-D4C5-4988-B559-F86DA57FE665}"/>
    <cellStyle name="Currency [0] 2 3 2 2 4 2 2 2 4" xfId="19114" xr:uid="{0ACDC931-4CA3-4A13-A692-B79D4DF031A7}"/>
    <cellStyle name="Currency [0] 2 3 2 2 4 2 2 3" xfId="5674" xr:uid="{76F84C17-ADA3-4429-AE65-91232E7788FC}"/>
    <cellStyle name="Currency [0] 2 3 2 2 4 2 2 3 2" xfId="13354" xr:uid="{78C7957A-07B4-4906-AC58-D815764BC9C1}"/>
    <cellStyle name="Currency [0] 2 3 2 2 4 2 2 3 2 2" xfId="28714" xr:uid="{CFECAF9F-B59D-4FF0-A089-4403AA3B59D5}"/>
    <cellStyle name="Currency [0] 2 3 2 2 4 2 2 3 3" xfId="21034" xr:uid="{0F64D62E-8134-4A34-BC06-E40C1E52FA78}"/>
    <cellStyle name="Currency [0] 2 3 2 2 4 2 2 4" xfId="9514" xr:uid="{33BB39AA-EC00-4D5D-BB2C-410A88FD000E}"/>
    <cellStyle name="Currency [0] 2 3 2 2 4 2 2 4 2" xfId="24874" xr:uid="{BDBFFB02-AE57-43D3-B633-B3A2793102B4}"/>
    <cellStyle name="Currency [0] 2 3 2 2 4 2 2 5" xfId="17194" xr:uid="{653DAE14-CA6D-477D-91A7-F9AD0665E02E}"/>
    <cellStyle name="Currency [0] 2 3 2 2 4 2 3" xfId="2794" xr:uid="{BD8174A0-5C0E-4D84-9FE3-C19F260B9E02}"/>
    <cellStyle name="Currency [0] 2 3 2 2 4 2 3 2" xfId="6634" xr:uid="{4F4BF20B-2714-49E6-A214-BA9C1A84788F}"/>
    <cellStyle name="Currency [0] 2 3 2 2 4 2 3 2 2" xfId="14314" xr:uid="{DE89018F-C127-4C60-AE49-A7542419FC1C}"/>
    <cellStyle name="Currency [0] 2 3 2 2 4 2 3 2 2 2" xfId="29674" xr:uid="{F32E52A4-2EFF-4879-986E-641E4F21678A}"/>
    <cellStyle name="Currency [0] 2 3 2 2 4 2 3 2 3" xfId="21994" xr:uid="{22E46D95-4106-402F-B719-38CC2E2620EC}"/>
    <cellStyle name="Currency [0] 2 3 2 2 4 2 3 3" xfId="10474" xr:uid="{144C7678-2B69-4D07-AA79-037F18553884}"/>
    <cellStyle name="Currency [0] 2 3 2 2 4 2 3 3 2" xfId="25834" xr:uid="{9004B3B4-23AE-442E-96AD-2600EF920D85}"/>
    <cellStyle name="Currency [0] 2 3 2 2 4 2 3 4" xfId="18154" xr:uid="{59FF038D-98A3-4E86-A5F8-5D43D5B55F00}"/>
    <cellStyle name="Currency [0] 2 3 2 2 4 2 4" xfId="4714" xr:uid="{056B5A27-757F-4292-8DD1-D32CE571166B}"/>
    <cellStyle name="Currency [0] 2 3 2 2 4 2 4 2" xfId="12394" xr:uid="{BD7E9396-09B0-46F8-9049-9E8E30567E6B}"/>
    <cellStyle name="Currency [0] 2 3 2 2 4 2 4 2 2" xfId="27754" xr:uid="{551A8D51-A3ED-47CA-BDA9-7E0448933F38}"/>
    <cellStyle name="Currency [0] 2 3 2 2 4 2 4 3" xfId="20074" xr:uid="{CB8035A0-7E41-437B-B960-13B00897FC04}"/>
    <cellStyle name="Currency [0] 2 3 2 2 4 2 5" xfId="8554" xr:uid="{5E48A6C1-BE24-405E-93EB-E718E401C622}"/>
    <cellStyle name="Currency [0] 2 3 2 2 4 2 5 2" xfId="23914" xr:uid="{3E8DC3C0-B9AD-481D-9E48-F9EE1762B884}"/>
    <cellStyle name="Currency [0] 2 3 2 2 4 2 6" xfId="16234" xr:uid="{87B6BCD5-737B-4577-9A36-A12F19E0B4AD}"/>
    <cellStyle name="Currency [0] 2 3 2 2 4 3" xfId="1354" xr:uid="{A6BC9476-B8AD-42F5-9994-4AB0382F6A1F}"/>
    <cellStyle name="Currency [0] 2 3 2 2 4 3 2" xfId="3274" xr:uid="{2B336CEF-F38C-4C3B-8AD1-F7D064E26F49}"/>
    <cellStyle name="Currency [0] 2 3 2 2 4 3 2 2" xfId="7114" xr:uid="{CE366D71-6ACC-41C9-AC2A-8FB40418B96A}"/>
    <cellStyle name="Currency [0] 2 3 2 2 4 3 2 2 2" xfId="14794" xr:uid="{F194AEBD-ABAE-47A0-A203-8078FE0C5036}"/>
    <cellStyle name="Currency [0] 2 3 2 2 4 3 2 2 2 2" xfId="30154" xr:uid="{9B4018CD-FA8D-4CA1-9633-AAA27143DCBE}"/>
    <cellStyle name="Currency [0] 2 3 2 2 4 3 2 2 3" xfId="22474" xr:uid="{6A10142E-0AD5-4F8A-970A-6F94561AE7AD}"/>
    <cellStyle name="Currency [0] 2 3 2 2 4 3 2 3" xfId="10954" xr:uid="{0E8CE380-6AFB-494D-A664-82F59362A383}"/>
    <cellStyle name="Currency [0] 2 3 2 2 4 3 2 3 2" xfId="26314" xr:uid="{C02E0F80-D88F-45DA-9DDA-33D7F4C75AFA}"/>
    <cellStyle name="Currency [0] 2 3 2 2 4 3 2 4" xfId="18634" xr:uid="{5B58E1CC-1E2F-4A99-A924-36070F157B95}"/>
    <cellStyle name="Currency [0] 2 3 2 2 4 3 3" xfId="5194" xr:uid="{9ACA757C-FDD1-4F6F-822B-D835290E80FE}"/>
    <cellStyle name="Currency [0] 2 3 2 2 4 3 3 2" xfId="12874" xr:uid="{1B66738F-43E3-478F-A9E8-478C5BFCBDD8}"/>
    <cellStyle name="Currency [0] 2 3 2 2 4 3 3 2 2" xfId="28234" xr:uid="{599FB2CF-2844-4897-8DB0-E7AEFEB56271}"/>
    <cellStyle name="Currency [0] 2 3 2 2 4 3 3 3" xfId="20554" xr:uid="{345BD33E-C5AE-4F73-AAA8-798F06B091C9}"/>
    <cellStyle name="Currency [0] 2 3 2 2 4 3 4" xfId="9034" xr:uid="{B7B2BD1F-E907-470B-9C07-DC0B6D372B23}"/>
    <cellStyle name="Currency [0] 2 3 2 2 4 3 4 2" xfId="24394" xr:uid="{569D27B9-4210-4539-BD29-F224B08A6C06}"/>
    <cellStyle name="Currency [0] 2 3 2 2 4 3 5" xfId="16714" xr:uid="{D42FF078-0823-4CB4-B9DD-55428746E1D1}"/>
    <cellStyle name="Currency [0] 2 3 2 2 4 4" xfId="2314" xr:uid="{00D7CA01-3707-47F4-81A9-E351870D2DCF}"/>
    <cellStyle name="Currency [0] 2 3 2 2 4 4 2" xfId="6154" xr:uid="{826DB3BE-8623-45E3-9F66-A8012E71C294}"/>
    <cellStyle name="Currency [0] 2 3 2 2 4 4 2 2" xfId="13834" xr:uid="{7F4F76A7-BAE1-418F-AE60-384DD9527C62}"/>
    <cellStyle name="Currency [0] 2 3 2 2 4 4 2 2 2" xfId="29194" xr:uid="{AA78BBA2-D72F-4106-97A6-FD26FD805882}"/>
    <cellStyle name="Currency [0] 2 3 2 2 4 4 2 3" xfId="21514" xr:uid="{DD6A3C69-41CE-49A2-84D2-558E25D72AC1}"/>
    <cellStyle name="Currency [0] 2 3 2 2 4 4 3" xfId="9994" xr:uid="{0AFD7554-66EF-44C4-A658-C20C5D2ABA93}"/>
    <cellStyle name="Currency [0] 2 3 2 2 4 4 3 2" xfId="25354" xr:uid="{02F1BEAD-70BA-4B4D-BBA5-80D8A730CB96}"/>
    <cellStyle name="Currency [0] 2 3 2 2 4 4 4" xfId="17674" xr:uid="{37CBEB8A-EEC7-48C8-9353-EC635B7FDC36}"/>
    <cellStyle name="Currency [0] 2 3 2 2 4 5" xfId="4234" xr:uid="{688B61DE-50A4-493F-B533-89077484ABA3}"/>
    <cellStyle name="Currency [0] 2 3 2 2 4 5 2" xfId="11914" xr:uid="{37D08187-8073-4DFA-9AFC-0FE8584D1E7E}"/>
    <cellStyle name="Currency [0] 2 3 2 2 4 5 2 2" xfId="27274" xr:uid="{67211F98-237A-4C2E-9E0C-A586BE912751}"/>
    <cellStyle name="Currency [0] 2 3 2 2 4 5 3" xfId="19594" xr:uid="{81C3DF3A-7EA4-48AD-B8AE-9FD9F8DDA9A6}"/>
    <cellStyle name="Currency [0] 2 3 2 2 4 6" xfId="8074" xr:uid="{9F41D41D-9C55-40D2-8F90-91EE874EFEA9}"/>
    <cellStyle name="Currency [0] 2 3 2 2 4 6 2" xfId="23434" xr:uid="{B6F3E7E2-D249-46C1-8906-432A64871C7C}"/>
    <cellStyle name="Currency [0] 2 3 2 2 4 7" xfId="15754" xr:uid="{62E7D6D5-2A46-43F4-B958-6F81ACC5A5F7}"/>
    <cellStyle name="Currency [0] 2 3 2 2 5" xfId="634" xr:uid="{757B884C-DFBD-4495-A0D6-31FAE4F0B17F}"/>
    <cellStyle name="Currency [0] 2 3 2 2 5 2" xfId="1594" xr:uid="{021B1C5B-5293-4482-9572-5225FEFDB905}"/>
    <cellStyle name="Currency [0] 2 3 2 2 5 2 2" xfId="3514" xr:uid="{2877B2F6-029B-4C16-BF10-8FA9074C9C0F}"/>
    <cellStyle name="Currency [0] 2 3 2 2 5 2 2 2" xfId="7354" xr:uid="{D580C8BE-1AF2-41AF-8AE0-5E9277FF7FC9}"/>
    <cellStyle name="Currency [0] 2 3 2 2 5 2 2 2 2" xfId="15034" xr:uid="{32156F5A-F6CD-4B14-8855-3D0D16710BDA}"/>
    <cellStyle name="Currency [0] 2 3 2 2 5 2 2 2 2 2" xfId="30394" xr:uid="{BE6A729A-E5E9-4EB8-8CA0-476C7CC4E0BC}"/>
    <cellStyle name="Currency [0] 2 3 2 2 5 2 2 2 3" xfId="22714" xr:uid="{D393223F-717E-43E7-A207-2FDA55081441}"/>
    <cellStyle name="Currency [0] 2 3 2 2 5 2 2 3" xfId="11194" xr:uid="{640FE9EF-3A8C-4A69-884E-9C06FFEA0F46}"/>
    <cellStyle name="Currency [0] 2 3 2 2 5 2 2 3 2" xfId="26554" xr:uid="{41C61A22-FEBF-4303-9C82-3559D623E696}"/>
    <cellStyle name="Currency [0] 2 3 2 2 5 2 2 4" xfId="18874" xr:uid="{6086603C-3B3C-4308-9573-E0AEDF3F5B99}"/>
    <cellStyle name="Currency [0] 2 3 2 2 5 2 3" xfId="5434" xr:uid="{C92A92FC-1CB5-472F-B87A-43F9CBF5C529}"/>
    <cellStyle name="Currency [0] 2 3 2 2 5 2 3 2" xfId="13114" xr:uid="{18BA75D5-5B1D-44FB-BB7E-1C46F7BA9580}"/>
    <cellStyle name="Currency [0] 2 3 2 2 5 2 3 2 2" xfId="28474" xr:uid="{AD221710-6521-4DA4-ACF1-EEECEBA364E9}"/>
    <cellStyle name="Currency [0] 2 3 2 2 5 2 3 3" xfId="20794" xr:uid="{EFC423B4-41E9-485F-B1B4-02734CF81E4B}"/>
    <cellStyle name="Currency [0] 2 3 2 2 5 2 4" xfId="9274" xr:uid="{1E8970E0-85AB-41E8-8377-C5D6D08A9066}"/>
    <cellStyle name="Currency [0] 2 3 2 2 5 2 4 2" xfId="24634" xr:uid="{B59C360A-BA7C-4780-B229-3F89D5F39510}"/>
    <cellStyle name="Currency [0] 2 3 2 2 5 2 5" xfId="16954" xr:uid="{AFE019F7-2149-41E6-A2E3-B05CBA90D8A8}"/>
    <cellStyle name="Currency [0] 2 3 2 2 5 3" xfId="2554" xr:uid="{CC9E8CD1-4DD7-4AFF-A6FF-8F73F21D8AF7}"/>
    <cellStyle name="Currency [0] 2 3 2 2 5 3 2" xfId="6394" xr:uid="{AFA552BF-21F6-4A47-9989-3FD4DB1BDEA9}"/>
    <cellStyle name="Currency [0] 2 3 2 2 5 3 2 2" xfId="14074" xr:uid="{28583995-37FF-480C-9C53-691711D70EAE}"/>
    <cellStyle name="Currency [0] 2 3 2 2 5 3 2 2 2" xfId="29434" xr:uid="{5DF6427E-070F-4901-BC36-21EC57605BBD}"/>
    <cellStyle name="Currency [0] 2 3 2 2 5 3 2 3" xfId="21754" xr:uid="{191F2260-1EEA-4C47-A63B-26BB2D36EF22}"/>
    <cellStyle name="Currency [0] 2 3 2 2 5 3 3" xfId="10234" xr:uid="{B5ED692A-9247-415F-AECE-75A77C05DC79}"/>
    <cellStyle name="Currency [0] 2 3 2 2 5 3 3 2" xfId="25594" xr:uid="{D5134B76-A418-47D8-802A-15F494B62C69}"/>
    <cellStyle name="Currency [0] 2 3 2 2 5 3 4" xfId="17914" xr:uid="{D30A0E26-FD29-4974-ABF1-5ED4A1C34FF0}"/>
    <cellStyle name="Currency [0] 2 3 2 2 5 4" xfId="4474" xr:uid="{E4F97EBA-DA40-4B61-B0C1-CBD0BB5E943D}"/>
    <cellStyle name="Currency [0] 2 3 2 2 5 4 2" xfId="12154" xr:uid="{B7522E8B-6BC8-4B2B-AB57-581395122E9C}"/>
    <cellStyle name="Currency [0] 2 3 2 2 5 4 2 2" xfId="27514" xr:uid="{96D00969-DD12-44AB-BA47-B1A62FA84A48}"/>
    <cellStyle name="Currency [0] 2 3 2 2 5 4 3" xfId="19834" xr:uid="{F0B3720E-184A-4D47-BDA3-EF69A2F63281}"/>
    <cellStyle name="Currency [0] 2 3 2 2 5 5" xfId="8314" xr:uid="{EE559427-C9B0-4C9F-9DB5-0F594D5A441A}"/>
    <cellStyle name="Currency [0] 2 3 2 2 5 5 2" xfId="23674" xr:uid="{7B0C5DC5-B9E2-46BA-988D-E58A9597294D}"/>
    <cellStyle name="Currency [0] 2 3 2 2 5 6" xfId="15994" xr:uid="{D2D4408F-FB0D-45E3-8BEF-4EA286C3CF43}"/>
    <cellStyle name="Currency [0] 2 3 2 2 6" xfId="1114" xr:uid="{046BEAC9-B202-45B4-B3D5-78977182B329}"/>
    <cellStyle name="Currency [0] 2 3 2 2 6 2" xfId="3034" xr:uid="{E8B761FB-380C-4F91-A415-70A47FF1F1F0}"/>
    <cellStyle name="Currency [0] 2 3 2 2 6 2 2" xfId="6874" xr:uid="{789A8C6A-0793-4E78-9E83-E9947CAF4D76}"/>
    <cellStyle name="Currency [0] 2 3 2 2 6 2 2 2" xfId="14554" xr:uid="{872B75C5-5E1F-4B29-812C-7CD992F7B1CD}"/>
    <cellStyle name="Currency [0] 2 3 2 2 6 2 2 2 2" xfId="29914" xr:uid="{EE78F96E-A130-44DA-89CC-F5377410A5C3}"/>
    <cellStyle name="Currency [0] 2 3 2 2 6 2 2 3" xfId="22234" xr:uid="{0877D093-E2F9-4442-8394-3FE6DC30D427}"/>
    <cellStyle name="Currency [0] 2 3 2 2 6 2 3" xfId="10714" xr:uid="{33384058-EE95-4F26-985D-9D55A5046737}"/>
    <cellStyle name="Currency [0] 2 3 2 2 6 2 3 2" xfId="26074" xr:uid="{02DE5DEF-5C23-4F59-851D-AEE01D479EC4}"/>
    <cellStyle name="Currency [0] 2 3 2 2 6 2 4" xfId="18394" xr:uid="{2C416987-1D03-4DA9-8DE0-A8357D47F9FE}"/>
    <cellStyle name="Currency [0] 2 3 2 2 6 3" xfId="4954" xr:uid="{5AC5E514-D122-4F0A-8E7D-761C6F62F24D}"/>
    <cellStyle name="Currency [0] 2 3 2 2 6 3 2" xfId="12634" xr:uid="{B2A8AAF4-7141-43F8-9480-35773138CE79}"/>
    <cellStyle name="Currency [0] 2 3 2 2 6 3 2 2" xfId="27994" xr:uid="{D49EEAA4-9768-49BC-B668-7CEF7EC54A0A}"/>
    <cellStyle name="Currency [0] 2 3 2 2 6 3 3" xfId="20314" xr:uid="{3605E58F-FAEA-4191-8778-3CE9D454D9EF}"/>
    <cellStyle name="Currency [0] 2 3 2 2 6 4" xfId="8794" xr:uid="{B3EDEB04-213F-413A-874F-1FE3524748D6}"/>
    <cellStyle name="Currency [0] 2 3 2 2 6 4 2" xfId="24154" xr:uid="{623336DF-28E8-40A6-BA5E-2CA80801E52B}"/>
    <cellStyle name="Currency [0] 2 3 2 2 6 5" xfId="16474" xr:uid="{7EA300F7-8870-4E9A-968F-B3463CE30638}"/>
    <cellStyle name="Currency [0] 2 3 2 2 7" xfId="2074" xr:uid="{9443D1D6-A3F4-40F3-9FD3-2236177D58A4}"/>
    <cellStyle name="Currency [0] 2 3 2 2 7 2" xfId="5914" xr:uid="{18152584-7201-414F-B298-3A2BF2F50C1B}"/>
    <cellStyle name="Currency [0] 2 3 2 2 7 2 2" xfId="13594" xr:uid="{4F333F82-A6D0-41E8-854D-E7E2697B1593}"/>
    <cellStyle name="Currency [0] 2 3 2 2 7 2 2 2" xfId="28954" xr:uid="{823D5EA1-7ACF-4EDF-80A3-7D716FB5C337}"/>
    <cellStyle name="Currency [0] 2 3 2 2 7 2 3" xfId="21274" xr:uid="{32AF8FAF-A5D3-425A-88E7-C50F5078ADB3}"/>
    <cellStyle name="Currency [0] 2 3 2 2 7 3" xfId="9754" xr:uid="{EDABCEB7-B663-465E-B7E6-0A498C70ACBD}"/>
    <cellStyle name="Currency [0] 2 3 2 2 7 3 2" xfId="25114" xr:uid="{A18804C1-431F-4507-B6E7-5FA67659ECC9}"/>
    <cellStyle name="Currency [0] 2 3 2 2 7 4" xfId="17434" xr:uid="{8179DD4D-2A7E-41A4-B6EF-F94480ED942D}"/>
    <cellStyle name="Currency [0] 2 3 2 2 8" xfId="3994" xr:uid="{12E03E06-1F77-4D0E-BF08-B83B034E2A45}"/>
    <cellStyle name="Currency [0] 2 3 2 2 8 2" xfId="11674" xr:uid="{96C03E0A-8621-4699-858F-32D8E67A09AD}"/>
    <cellStyle name="Currency [0] 2 3 2 2 8 2 2" xfId="27034" xr:uid="{EBDA83FF-D6A5-48EC-B229-7CC1B24642C5}"/>
    <cellStyle name="Currency [0] 2 3 2 2 8 3" xfId="19354" xr:uid="{EE236D60-7F86-4F5F-AD0E-261076B00B7F}"/>
    <cellStyle name="Currency [0] 2 3 2 2 9" xfId="7834" xr:uid="{E63005C4-182A-464C-9DC9-38D2942BB002}"/>
    <cellStyle name="Currency [0] 2 3 2 2 9 2" xfId="23194" xr:uid="{20E026BD-5BBA-43FF-AB16-CFF4DF3154B2}"/>
    <cellStyle name="Currency [0] 2 3 2 3" xfId="184" xr:uid="{F78CC6F3-7C81-4752-9BE8-20C3DB9AC1FB}"/>
    <cellStyle name="Currency [0] 2 3 2 3 2" xfId="304" xr:uid="{8E8A3E8D-CDC2-4A6E-AC06-ACE6A1DC3DAE}"/>
    <cellStyle name="Currency [0] 2 3 2 3 2 2" xfId="544" xr:uid="{0A6B461D-80AC-407C-AA12-CD77D9138821}"/>
    <cellStyle name="Currency [0] 2 3 2 3 2 2 2" xfId="1024" xr:uid="{63B729B2-EE71-495B-A13E-0011FD953B14}"/>
    <cellStyle name="Currency [0] 2 3 2 3 2 2 2 2" xfId="1984" xr:uid="{C1F2445B-8938-441A-914E-CABABDD33334}"/>
    <cellStyle name="Currency [0] 2 3 2 3 2 2 2 2 2" xfId="3904" xr:uid="{34F3F81F-7BF0-435E-9EB1-E3A3F4B05E1E}"/>
    <cellStyle name="Currency [0] 2 3 2 3 2 2 2 2 2 2" xfId="7744" xr:uid="{1F147490-21CF-427B-B8FA-38D2F200D713}"/>
    <cellStyle name="Currency [0] 2 3 2 3 2 2 2 2 2 2 2" xfId="15424" xr:uid="{9E936719-D47D-4721-B809-1329FB572D60}"/>
    <cellStyle name="Currency [0] 2 3 2 3 2 2 2 2 2 2 2 2" xfId="30784" xr:uid="{8683D3E8-ED65-4A18-A40B-034A3259AB48}"/>
    <cellStyle name="Currency [0] 2 3 2 3 2 2 2 2 2 2 3" xfId="23104" xr:uid="{2B26DC69-3BB0-4D0F-922A-2B98B4232BE0}"/>
    <cellStyle name="Currency [0] 2 3 2 3 2 2 2 2 2 3" xfId="11584" xr:uid="{C1452EE0-03EE-4AEF-B05B-41EABBA1770E}"/>
    <cellStyle name="Currency [0] 2 3 2 3 2 2 2 2 2 3 2" xfId="26944" xr:uid="{94596C30-E244-46AF-B755-89157A931DE3}"/>
    <cellStyle name="Currency [0] 2 3 2 3 2 2 2 2 2 4" xfId="19264" xr:uid="{822CFFD4-BF68-407E-B1A0-25EAB42D2586}"/>
    <cellStyle name="Currency [0] 2 3 2 3 2 2 2 2 3" xfId="5824" xr:uid="{CAFD2096-1A19-4C7B-A1B3-C5BD53D1FB33}"/>
    <cellStyle name="Currency [0] 2 3 2 3 2 2 2 2 3 2" xfId="13504" xr:uid="{C25FF942-C3B0-4C11-AAE7-4ED5446CCDB8}"/>
    <cellStyle name="Currency [0] 2 3 2 3 2 2 2 2 3 2 2" xfId="28864" xr:uid="{69A26637-CE9E-459F-9070-A5F0AE1F0889}"/>
    <cellStyle name="Currency [0] 2 3 2 3 2 2 2 2 3 3" xfId="21184" xr:uid="{1A33591A-D553-400E-BDC2-AB4AB9DE3E60}"/>
    <cellStyle name="Currency [0] 2 3 2 3 2 2 2 2 4" xfId="9664" xr:uid="{B29AA7F9-94E8-4516-977E-3CBE128D109D}"/>
    <cellStyle name="Currency [0] 2 3 2 3 2 2 2 2 4 2" xfId="25024" xr:uid="{CC458F89-4D47-4F40-8115-42F56D49D800}"/>
    <cellStyle name="Currency [0] 2 3 2 3 2 2 2 2 5" xfId="17344" xr:uid="{9C494A48-8019-4E1C-A508-E7F72294FA4B}"/>
    <cellStyle name="Currency [0] 2 3 2 3 2 2 2 3" xfId="2944" xr:uid="{17200ED0-9836-4936-8B9B-47FB5514E639}"/>
    <cellStyle name="Currency [0] 2 3 2 3 2 2 2 3 2" xfId="6784" xr:uid="{1D12B33A-D6CE-4E30-A243-C22B374BFF37}"/>
    <cellStyle name="Currency [0] 2 3 2 3 2 2 2 3 2 2" xfId="14464" xr:uid="{0D0CF4BF-4FE9-47DD-B1B0-D1F6F6ED1A8B}"/>
    <cellStyle name="Currency [0] 2 3 2 3 2 2 2 3 2 2 2" xfId="29824" xr:uid="{0DEE54F6-F828-4A43-BD65-E32E50C38C9D}"/>
    <cellStyle name="Currency [0] 2 3 2 3 2 2 2 3 2 3" xfId="22144" xr:uid="{88002615-E94C-4412-9244-9F38971D2BC3}"/>
    <cellStyle name="Currency [0] 2 3 2 3 2 2 2 3 3" xfId="10624" xr:uid="{A9BD579D-2278-435D-B78B-EAC649D5FAEC}"/>
    <cellStyle name="Currency [0] 2 3 2 3 2 2 2 3 3 2" xfId="25984" xr:uid="{A9B76FD9-0683-4055-B14D-D3DFCEF3C2D6}"/>
    <cellStyle name="Currency [0] 2 3 2 3 2 2 2 3 4" xfId="18304" xr:uid="{32351C3B-BCDB-48A6-AC96-5647EC9A0FB5}"/>
    <cellStyle name="Currency [0] 2 3 2 3 2 2 2 4" xfId="4864" xr:uid="{D52F4DE8-BF50-4DC4-8CFC-C974000AEAB9}"/>
    <cellStyle name="Currency [0] 2 3 2 3 2 2 2 4 2" xfId="12544" xr:uid="{388CD922-4413-4CE6-8A7F-47A4A5573040}"/>
    <cellStyle name="Currency [0] 2 3 2 3 2 2 2 4 2 2" xfId="27904" xr:uid="{824D912F-7C08-4ADD-B058-CA07698A1786}"/>
    <cellStyle name="Currency [0] 2 3 2 3 2 2 2 4 3" xfId="20224" xr:uid="{809E6E6D-49A8-4AEE-B1D7-AF5193AB4DD1}"/>
    <cellStyle name="Currency [0] 2 3 2 3 2 2 2 5" xfId="8704" xr:uid="{8661A346-898F-4DC7-8BFE-E8027A8E5AA7}"/>
    <cellStyle name="Currency [0] 2 3 2 3 2 2 2 5 2" xfId="24064" xr:uid="{618813BD-EC4F-43DE-BE81-B92F51D08046}"/>
    <cellStyle name="Currency [0] 2 3 2 3 2 2 2 6" xfId="16384" xr:uid="{3A69E51D-6D4A-4074-A20D-2BFF64076866}"/>
    <cellStyle name="Currency [0] 2 3 2 3 2 2 3" xfId="1504" xr:uid="{F30ED0AF-4A4A-4E65-8399-0ECEBD8436B0}"/>
    <cellStyle name="Currency [0] 2 3 2 3 2 2 3 2" xfId="3424" xr:uid="{78AADB84-7BC2-4958-88AB-338E3FDBAB70}"/>
    <cellStyle name="Currency [0] 2 3 2 3 2 2 3 2 2" xfId="7264" xr:uid="{4C32159D-25E0-4305-945A-587A20773E6E}"/>
    <cellStyle name="Currency [0] 2 3 2 3 2 2 3 2 2 2" xfId="14944" xr:uid="{3D6048DD-73B7-4586-B3CA-710107B4018B}"/>
    <cellStyle name="Currency [0] 2 3 2 3 2 2 3 2 2 2 2" xfId="30304" xr:uid="{2119BCA0-B6AC-4D7D-B24F-CE1C94257284}"/>
    <cellStyle name="Currency [0] 2 3 2 3 2 2 3 2 2 3" xfId="22624" xr:uid="{C3C17335-678B-43E8-BB23-BBE2E09DE57F}"/>
    <cellStyle name="Currency [0] 2 3 2 3 2 2 3 2 3" xfId="11104" xr:uid="{D6327255-75E0-45D4-9BBE-75D6D3A838D3}"/>
    <cellStyle name="Currency [0] 2 3 2 3 2 2 3 2 3 2" xfId="26464" xr:uid="{F88E3BFC-8C61-41B7-87AA-5BD7ABAD8690}"/>
    <cellStyle name="Currency [0] 2 3 2 3 2 2 3 2 4" xfId="18784" xr:uid="{31DBD4F8-6588-4832-8036-B245D7520C2D}"/>
    <cellStyle name="Currency [0] 2 3 2 3 2 2 3 3" xfId="5344" xr:uid="{5BD2776B-BC58-4D4A-800C-686EFD712963}"/>
    <cellStyle name="Currency [0] 2 3 2 3 2 2 3 3 2" xfId="13024" xr:uid="{E6AA1ED9-8AD8-4B31-BEBD-7C066A1F1AB1}"/>
    <cellStyle name="Currency [0] 2 3 2 3 2 2 3 3 2 2" xfId="28384" xr:uid="{20658CF5-3B6A-4ABB-BD8C-CADE642A6DB3}"/>
    <cellStyle name="Currency [0] 2 3 2 3 2 2 3 3 3" xfId="20704" xr:uid="{760670BB-67DD-46E6-B797-531AF748C055}"/>
    <cellStyle name="Currency [0] 2 3 2 3 2 2 3 4" xfId="9184" xr:uid="{1AC76B72-BF3D-4241-A499-393F03B11CCB}"/>
    <cellStyle name="Currency [0] 2 3 2 3 2 2 3 4 2" xfId="24544" xr:uid="{87BE1EA9-F525-4FF7-B1DC-31878E043550}"/>
    <cellStyle name="Currency [0] 2 3 2 3 2 2 3 5" xfId="16864" xr:uid="{A364F65E-C64F-44D7-ABD3-3E1B330D8AAF}"/>
    <cellStyle name="Currency [0] 2 3 2 3 2 2 4" xfId="2464" xr:uid="{41C480FF-5544-4E71-9E83-B6120F8A3839}"/>
    <cellStyle name="Currency [0] 2 3 2 3 2 2 4 2" xfId="6304" xr:uid="{5DC06235-F05B-4FE9-8DB4-514889960C70}"/>
    <cellStyle name="Currency [0] 2 3 2 3 2 2 4 2 2" xfId="13984" xr:uid="{C34AFDC9-3183-4836-A292-786349C1D571}"/>
    <cellStyle name="Currency [0] 2 3 2 3 2 2 4 2 2 2" xfId="29344" xr:uid="{97A8AE5A-F409-4FC6-83DC-0E1357369CED}"/>
    <cellStyle name="Currency [0] 2 3 2 3 2 2 4 2 3" xfId="21664" xr:uid="{8FB6E1E6-14D1-4DB9-91E9-DBC688C7B259}"/>
    <cellStyle name="Currency [0] 2 3 2 3 2 2 4 3" xfId="10144" xr:uid="{8ED25B43-1AE4-41CD-9046-EB0BF307C002}"/>
    <cellStyle name="Currency [0] 2 3 2 3 2 2 4 3 2" xfId="25504" xr:uid="{20DC0C0F-327C-4353-A0C4-8A9C4937CC1F}"/>
    <cellStyle name="Currency [0] 2 3 2 3 2 2 4 4" xfId="17824" xr:uid="{B9DC691F-9604-42FD-9EEA-080B18A23010}"/>
    <cellStyle name="Currency [0] 2 3 2 3 2 2 5" xfId="4384" xr:uid="{2619F896-C5C6-4C75-8674-8E6AB0C4C077}"/>
    <cellStyle name="Currency [0] 2 3 2 3 2 2 5 2" xfId="12064" xr:uid="{7ED3501C-CE71-4D36-9297-0342663D5847}"/>
    <cellStyle name="Currency [0] 2 3 2 3 2 2 5 2 2" xfId="27424" xr:uid="{3A3B6069-FACF-49DA-8042-6461D5D0F2FF}"/>
    <cellStyle name="Currency [0] 2 3 2 3 2 2 5 3" xfId="19744" xr:uid="{8D3AE7CF-BAC0-435D-824D-D92C1B989A58}"/>
    <cellStyle name="Currency [0] 2 3 2 3 2 2 6" xfId="8224" xr:uid="{746D3F24-A3D0-41D6-9ABC-C40F8963CF12}"/>
    <cellStyle name="Currency [0] 2 3 2 3 2 2 6 2" xfId="23584" xr:uid="{52765954-7269-4441-80BE-E38698AF317B}"/>
    <cellStyle name="Currency [0] 2 3 2 3 2 2 7" xfId="15904" xr:uid="{4A36DF22-28A6-4955-9D53-E771F5DF2A06}"/>
    <cellStyle name="Currency [0] 2 3 2 3 2 3" xfId="784" xr:uid="{952DF46A-4AA6-402C-94B7-E8293A7BBBA8}"/>
    <cellStyle name="Currency [0] 2 3 2 3 2 3 2" xfId="1744" xr:uid="{90CF47A9-6F14-4586-AAA4-750BA3975194}"/>
    <cellStyle name="Currency [0] 2 3 2 3 2 3 2 2" xfId="3664" xr:uid="{DC6DF245-3C3D-4DD3-B73A-EC8EE10F37B3}"/>
    <cellStyle name="Currency [0] 2 3 2 3 2 3 2 2 2" xfId="7504" xr:uid="{B41F35B8-7A70-40DC-90BB-EC96ABD97D40}"/>
    <cellStyle name="Currency [0] 2 3 2 3 2 3 2 2 2 2" xfId="15184" xr:uid="{BFC61B7C-F8BE-470A-9155-C25C0CA73FA6}"/>
    <cellStyle name="Currency [0] 2 3 2 3 2 3 2 2 2 2 2" xfId="30544" xr:uid="{1F1E5BE9-03BB-4E6C-A4BB-7C60C9E5E5CD}"/>
    <cellStyle name="Currency [0] 2 3 2 3 2 3 2 2 2 3" xfId="22864" xr:uid="{17537423-57CD-4374-8B1F-4FBF30656748}"/>
    <cellStyle name="Currency [0] 2 3 2 3 2 3 2 2 3" xfId="11344" xr:uid="{B9404A78-ED1B-4D44-9C21-8F5320F32869}"/>
    <cellStyle name="Currency [0] 2 3 2 3 2 3 2 2 3 2" xfId="26704" xr:uid="{0CEC2908-A604-4B82-B679-8A349017F3D9}"/>
    <cellStyle name="Currency [0] 2 3 2 3 2 3 2 2 4" xfId="19024" xr:uid="{8037E3B0-B44C-4E80-ACD0-634E8E1D5163}"/>
    <cellStyle name="Currency [0] 2 3 2 3 2 3 2 3" xfId="5584" xr:uid="{7F38A95E-4830-4308-A2C9-102CDC334974}"/>
    <cellStyle name="Currency [0] 2 3 2 3 2 3 2 3 2" xfId="13264" xr:uid="{61807453-E6A5-4CBA-B074-082E025264A2}"/>
    <cellStyle name="Currency [0] 2 3 2 3 2 3 2 3 2 2" xfId="28624" xr:uid="{52BFF6AC-1E02-4EE2-9ED6-966EEE868E96}"/>
    <cellStyle name="Currency [0] 2 3 2 3 2 3 2 3 3" xfId="20944" xr:uid="{096F43D2-90EC-467A-850C-9560DCCAB910}"/>
    <cellStyle name="Currency [0] 2 3 2 3 2 3 2 4" xfId="9424" xr:uid="{03E1E0B4-BBED-4E52-9143-F4065FE793E8}"/>
    <cellStyle name="Currency [0] 2 3 2 3 2 3 2 4 2" xfId="24784" xr:uid="{B6A0EDB0-7182-4486-9DCD-74179CAF32BA}"/>
    <cellStyle name="Currency [0] 2 3 2 3 2 3 2 5" xfId="17104" xr:uid="{E5B31519-BB81-4B4A-8380-A139C0498889}"/>
    <cellStyle name="Currency [0] 2 3 2 3 2 3 3" xfId="2704" xr:uid="{4C7BA824-76D9-4DD7-BDFD-C29AD43ECB66}"/>
    <cellStyle name="Currency [0] 2 3 2 3 2 3 3 2" xfId="6544" xr:uid="{D1E774E4-CC11-4475-A8F6-4563DD905CBD}"/>
    <cellStyle name="Currency [0] 2 3 2 3 2 3 3 2 2" xfId="14224" xr:uid="{527406CC-B0ED-4B23-8D1A-1DCA498E3259}"/>
    <cellStyle name="Currency [0] 2 3 2 3 2 3 3 2 2 2" xfId="29584" xr:uid="{40DF70B0-F33E-4C27-AA18-2249E9D136FE}"/>
    <cellStyle name="Currency [0] 2 3 2 3 2 3 3 2 3" xfId="21904" xr:uid="{B7D6ECBE-DA92-4C8F-8B17-791B5C8FD07B}"/>
    <cellStyle name="Currency [0] 2 3 2 3 2 3 3 3" xfId="10384" xr:uid="{8C0DD309-E7F4-4306-A43A-9C6DF09C02B5}"/>
    <cellStyle name="Currency [0] 2 3 2 3 2 3 3 3 2" xfId="25744" xr:uid="{BC554092-3593-4BE7-98FE-8C7F762C31D8}"/>
    <cellStyle name="Currency [0] 2 3 2 3 2 3 3 4" xfId="18064" xr:uid="{BAF5718B-84F7-426C-8C70-1CF7C7A13756}"/>
    <cellStyle name="Currency [0] 2 3 2 3 2 3 4" xfId="4624" xr:uid="{5E9E3C6F-5DFA-4A20-892E-71423E0C903D}"/>
    <cellStyle name="Currency [0] 2 3 2 3 2 3 4 2" xfId="12304" xr:uid="{96439872-3226-45C4-AFE6-2A6636C5EAF3}"/>
    <cellStyle name="Currency [0] 2 3 2 3 2 3 4 2 2" xfId="27664" xr:uid="{074C514B-2BE5-4D6D-8DCC-8E453452F46D}"/>
    <cellStyle name="Currency [0] 2 3 2 3 2 3 4 3" xfId="19984" xr:uid="{65588DC8-8210-408D-B3FB-DEA4CF77E205}"/>
    <cellStyle name="Currency [0] 2 3 2 3 2 3 5" xfId="8464" xr:uid="{E321D1EE-332C-411C-9F3E-A03FC98CAE91}"/>
    <cellStyle name="Currency [0] 2 3 2 3 2 3 5 2" xfId="23824" xr:uid="{C1D8ECB3-0D94-4043-A0EB-87F50DA05D51}"/>
    <cellStyle name="Currency [0] 2 3 2 3 2 3 6" xfId="16144" xr:uid="{C2D749AF-5B07-47CE-BC61-492B3B2C69E0}"/>
    <cellStyle name="Currency [0] 2 3 2 3 2 4" xfId="1264" xr:uid="{C2E470E7-8342-4F47-8A6E-CCE264C189DB}"/>
    <cellStyle name="Currency [0] 2 3 2 3 2 4 2" xfId="3184" xr:uid="{512D2B77-6DCF-4EEE-ACB9-A62F90D78212}"/>
    <cellStyle name="Currency [0] 2 3 2 3 2 4 2 2" xfId="7024" xr:uid="{CEE804FB-7615-409B-9AFD-CF5D4CE4CA25}"/>
    <cellStyle name="Currency [0] 2 3 2 3 2 4 2 2 2" xfId="14704" xr:uid="{30151703-9C55-468B-BE82-29AD55266B81}"/>
    <cellStyle name="Currency [0] 2 3 2 3 2 4 2 2 2 2" xfId="30064" xr:uid="{1466963F-8B31-49F0-9A5D-871F2D0DE53F}"/>
    <cellStyle name="Currency [0] 2 3 2 3 2 4 2 2 3" xfId="22384" xr:uid="{C89D1292-5106-416D-8F9B-2AA64BDAE478}"/>
    <cellStyle name="Currency [0] 2 3 2 3 2 4 2 3" xfId="10864" xr:uid="{382EECE5-152D-412E-998D-EA4E982C5CB9}"/>
    <cellStyle name="Currency [0] 2 3 2 3 2 4 2 3 2" xfId="26224" xr:uid="{38A93D44-E81D-454D-ABE4-BAC41106F2B5}"/>
    <cellStyle name="Currency [0] 2 3 2 3 2 4 2 4" xfId="18544" xr:uid="{6B6F66F1-D8D2-4D84-997D-821F41957D8A}"/>
    <cellStyle name="Currency [0] 2 3 2 3 2 4 3" xfId="5104" xr:uid="{DE63E079-FFDE-4908-9361-4015FC64F977}"/>
    <cellStyle name="Currency [0] 2 3 2 3 2 4 3 2" xfId="12784" xr:uid="{4B45E27E-8F50-478E-81A3-541F4479C259}"/>
    <cellStyle name="Currency [0] 2 3 2 3 2 4 3 2 2" xfId="28144" xr:uid="{57DBABB1-5ADF-44EC-A3B6-F7239416D288}"/>
    <cellStyle name="Currency [0] 2 3 2 3 2 4 3 3" xfId="20464" xr:uid="{470567D9-8DEC-4747-BC36-9D23653DD6E9}"/>
    <cellStyle name="Currency [0] 2 3 2 3 2 4 4" xfId="8944" xr:uid="{0539FE95-6986-4566-8676-578B5A9DA2A5}"/>
    <cellStyle name="Currency [0] 2 3 2 3 2 4 4 2" xfId="24304" xr:uid="{831C2C1F-07D8-417A-B21B-3CB87169765E}"/>
    <cellStyle name="Currency [0] 2 3 2 3 2 4 5" xfId="16624" xr:uid="{9AC2BC85-528B-40CC-99B4-129D01822E5A}"/>
    <cellStyle name="Currency [0] 2 3 2 3 2 5" xfId="2224" xr:uid="{EED3002B-C8E7-402B-8B72-ADAAB5173950}"/>
    <cellStyle name="Currency [0] 2 3 2 3 2 5 2" xfId="6064" xr:uid="{5B6E849D-AB3B-4505-9717-C325E664A53E}"/>
    <cellStyle name="Currency [0] 2 3 2 3 2 5 2 2" xfId="13744" xr:uid="{C78A0DB4-7267-4DAB-8305-1524550A239B}"/>
    <cellStyle name="Currency [0] 2 3 2 3 2 5 2 2 2" xfId="29104" xr:uid="{9CF2989A-6110-4893-84A6-0B8E5D43AA7E}"/>
    <cellStyle name="Currency [0] 2 3 2 3 2 5 2 3" xfId="21424" xr:uid="{AF94F451-3D55-4F50-8AF3-EE27D14E2349}"/>
    <cellStyle name="Currency [0] 2 3 2 3 2 5 3" xfId="9904" xr:uid="{8922728A-EC9A-4E48-934D-EEA17E32366A}"/>
    <cellStyle name="Currency [0] 2 3 2 3 2 5 3 2" xfId="25264" xr:uid="{297109F6-4F7C-4A4D-85BC-DCF3C8CBBB34}"/>
    <cellStyle name="Currency [0] 2 3 2 3 2 5 4" xfId="17584" xr:uid="{94DDBF1B-2A59-4CD1-80DB-65626940B691}"/>
    <cellStyle name="Currency [0] 2 3 2 3 2 6" xfId="4144" xr:uid="{26838E3D-8CE5-4E7B-A802-11E48A246317}"/>
    <cellStyle name="Currency [0] 2 3 2 3 2 6 2" xfId="11824" xr:uid="{4B2F7C15-0C60-4980-834D-8698685B4441}"/>
    <cellStyle name="Currency [0] 2 3 2 3 2 6 2 2" xfId="27184" xr:uid="{66246C1E-9565-4320-B0ED-1E24BF17A375}"/>
    <cellStyle name="Currency [0] 2 3 2 3 2 6 3" xfId="19504" xr:uid="{F3EF371C-CFDC-4F36-A15F-E561CF071710}"/>
    <cellStyle name="Currency [0] 2 3 2 3 2 7" xfId="7984" xr:uid="{1244F5FF-7AF0-4EFE-8A9A-A8FAD4919E12}"/>
    <cellStyle name="Currency [0] 2 3 2 3 2 7 2" xfId="23344" xr:uid="{2F055030-F545-4941-991A-1EAC312E413B}"/>
    <cellStyle name="Currency [0] 2 3 2 3 2 8" xfId="15664" xr:uid="{A323C8D7-5D3B-4012-B0A9-BB0FA381689F}"/>
    <cellStyle name="Currency [0] 2 3 2 3 3" xfId="424" xr:uid="{A6314D2F-E6CB-4DC6-9B73-76CC58761FE7}"/>
    <cellStyle name="Currency [0] 2 3 2 3 3 2" xfId="904" xr:uid="{59AE8CB7-C00F-40E5-8275-A7F062683A03}"/>
    <cellStyle name="Currency [0] 2 3 2 3 3 2 2" xfId="1864" xr:uid="{AE56B663-857E-4B2E-9033-249FD217CEC0}"/>
    <cellStyle name="Currency [0] 2 3 2 3 3 2 2 2" xfId="3784" xr:uid="{F5A0E623-9DF3-4B10-B7A2-430F50866C8B}"/>
    <cellStyle name="Currency [0] 2 3 2 3 3 2 2 2 2" xfId="7624" xr:uid="{1A45D258-6914-4CC9-A711-F1C9345E1DCB}"/>
    <cellStyle name="Currency [0] 2 3 2 3 3 2 2 2 2 2" xfId="15304" xr:uid="{C2480F25-9298-4E36-8BAC-29A6F3C0869A}"/>
    <cellStyle name="Currency [0] 2 3 2 3 3 2 2 2 2 2 2" xfId="30664" xr:uid="{D3B999F7-899C-423A-A091-15DC23722FA1}"/>
    <cellStyle name="Currency [0] 2 3 2 3 3 2 2 2 2 3" xfId="22984" xr:uid="{CE81420A-6EC7-4AE0-BFB4-8137DD3CC315}"/>
    <cellStyle name="Currency [0] 2 3 2 3 3 2 2 2 3" xfId="11464" xr:uid="{F448E13B-87A1-48AC-85BC-A9A8511B42BE}"/>
    <cellStyle name="Currency [0] 2 3 2 3 3 2 2 2 3 2" xfId="26824" xr:uid="{0CE18625-D532-4A6E-9DE4-E81399FC6348}"/>
    <cellStyle name="Currency [0] 2 3 2 3 3 2 2 2 4" xfId="19144" xr:uid="{336FE27C-BEF1-44D9-97BA-03863DDD14A7}"/>
    <cellStyle name="Currency [0] 2 3 2 3 3 2 2 3" xfId="5704" xr:uid="{9C7BE34B-F66F-4FC9-9725-ADFEFE801827}"/>
    <cellStyle name="Currency [0] 2 3 2 3 3 2 2 3 2" xfId="13384" xr:uid="{79E1D5E3-8E65-4E0A-A2BF-71575261F8E2}"/>
    <cellStyle name="Currency [0] 2 3 2 3 3 2 2 3 2 2" xfId="28744" xr:uid="{073E8480-485D-46C3-AA9E-3F2609D77F95}"/>
    <cellStyle name="Currency [0] 2 3 2 3 3 2 2 3 3" xfId="21064" xr:uid="{9224AC24-1A66-4BB9-8BD8-6A97BD688B11}"/>
    <cellStyle name="Currency [0] 2 3 2 3 3 2 2 4" xfId="9544" xr:uid="{2439610B-5745-4253-9C0C-9C1BDB54914C}"/>
    <cellStyle name="Currency [0] 2 3 2 3 3 2 2 4 2" xfId="24904" xr:uid="{B6AF70AF-358C-41FE-8472-B3620F268CF9}"/>
    <cellStyle name="Currency [0] 2 3 2 3 3 2 2 5" xfId="17224" xr:uid="{C78FFF62-E140-4BA6-BDD0-EEC20AB7DCDF}"/>
    <cellStyle name="Currency [0] 2 3 2 3 3 2 3" xfId="2824" xr:uid="{209F6ADA-229B-4F7D-A58A-477E45B22581}"/>
    <cellStyle name="Currency [0] 2 3 2 3 3 2 3 2" xfId="6664" xr:uid="{2E508BAF-03C4-48E0-91C1-4E3A63131952}"/>
    <cellStyle name="Currency [0] 2 3 2 3 3 2 3 2 2" xfId="14344" xr:uid="{646F6CB5-F9FA-40C9-B1DF-1C49E59C5EBE}"/>
    <cellStyle name="Currency [0] 2 3 2 3 3 2 3 2 2 2" xfId="29704" xr:uid="{4197D6F8-60BB-401B-8F43-09BCE67CB238}"/>
    <cellStyle name="Currency [0] 2 3 2 3 3 2 3 2 3" xfId="22024" xr:uid="{2C8BB611-B225-41C9-AD74-940A1A809165}"/>
    <cellStyle name="Currency [0] 2 3 2 3 3 2 3 3" xfId="10504" xr:uid="{94DEF2BF-C10F-4532-A0EB-D3508E0F5D01}"/>
    <cellStyle name="Currency [0] 2 3 2 3 3 2 3 3 2" xfId="25864" xr:uid="{30B3F3D1-C022-4FB0-9EA2-E5F98383E37D}"/>
    <cellStyle name="Currency [0] 2 3 2 3 3 2 3 4" xfId="18184" xr:uid="{F4814319-98E3-4F28-8AEB-2A68370C1A60}"/>
    <cellStyle name="Currency [0] 2 3 2 3 3 2 4" xfId="4744" xr:uid="{31954E06-9145-4EA7-9F65-7FA8A1845D1E}"/>
    <cellStyle name="Currency [0] 2 3 2 3 3 2 4 2" xfId="12424" xr:uid="{B0DDC316-C1B6-4EF5-B095-97D7ABBF86D5}"/>
    <cellStyle name="Currency [0] 2 3 2 3 3 2 4 2 2" xfId="27784" xr:uid="{D827884C-AAB5-42DD-BE94-847418BE230F}"/>
    <cellStyle name="Currency [0] 2 3 2 3 3 2 4 3" xfId="20104" xr:uid="{3D8D39A7-FD29-473D-96DF-C9CE211EC114}"/>
    <cellStyle name="Currency [0] 2 3 2 3 3 2 5" xfId="8584" xr:uid="{4ABC20CF-08D0-4620-9391-461A6EC3D861}"/>
    <cellStyle name="Currency [0] 2 3 2 3 3 2 5 2" xfId="23944" xr:uid="{6CD8A739-2ECC-4447-9728-55CD2B29239A}"/>
    <cellStyle name="Currency [0] 2 3 2 3 3 2 6" xfId="16264" xr:uid="{2B4663B6-EC7D-4CA1-819D-D4679E026A79}"/>
    <cellStyle name="Currency [0] 2 3 2 3 3 3" xfId="1384" xr:uid="{C6D67B70-FC17-409E-AC50-A5F3983D9921}"/>
    <cellStyle name="Currency [0] 2 3 2 3 3 3 2" xfId="3304" xr:uid="{18063ADD-988F-4050-A987-F5C5D09703B7}"/>
    <cellStyle name="Currency [0] 2 3 2 3 3 3 2 2" xfId="7144" xr:uid="{82E6EC70-7B25-4822-8F3A-30854B3EFF71}"/>
    <cellStyle name="Currency [0] 2 3 2 3 3 3 2 2 2" xfId="14824" xr:uid="{B494CB50-C984-40D3-A753-8F2C405882BB}"/>
    <cellStyle name="Currency [0] 2 3 2 3 3 3 2 2 2 2" xfId="30184" xr:uid="{CC425BF4-7A33-4456-AD23-88EA4FAD3B17}"/>
    <cellStyle name="Currency [0] 2 3 2 3 3 3 2 2 3" xfId="22504" xr:uid="{0352A5A5-E048-4B8D-9E47-E21432E0A46A}"/>
    <cellStyle name="Currency [0] 2 3 2 3 3 3 2 3" xfId="10984" xr:uid="{5478C3BB-4E0A-4EDF-AEF5-34C11A6FB8A6}"/>
    <cellStyle name="Currency [0] 2 3 2 3 3 3 2 3 2" xfId="26344" xr:uid="{30B0BDDE-98A0-415C-94F4-0E28E8A21D3A}"/>
    <cellStyle name="Currency [0] 2 3 2 3 3 3 2 4" xfId="18664" xr:uid="{D3BC415C-BB24-4AE3-878D-239DCD23B2A9}"/>
    <cellStyle name="Currency [0] 2 3 2 3 3 3 3" xfId="5224" xr:uid="{0BF1A568-E593-4848-9F65-9F6C9D903A4A}"/>
    <cellStyle name="Currency [0] 2 3 2 3 3 3 3 2" xfId="12904" xr:uid="{D9F10F3A-FBAD-45E3-9511-D3B3F8CAB386}"/>
    <cellStyle name="Currency [0] 2 3 2 3 3 3 3 2 2" xfId="28264" xr:uid="{9C3D08B1-70D5-49D7-BACF-D0D6AEF56D82}"/>
    <cellStyle name="Currency [0] 2 3 2 3 3 3 3 3" xfId="20584" xr:uid="{4FE49B54-4D28-4574-BBB2-4540CA9CF91F}"/>
    <cellStyle name="Currency [0] 2 3 2 3 3 3 4" xfId="9064" xr:uid="{AF5D1DBB-31FB-45CA-89D3-D7F06376709A}"/>
    <cellStyle name="Currency [0] 2 3 2 3 3 3 4 2" xfId="24424" xr:uid="{65FF4098-667D-486F-A7F1-B387403A7725}"/>
    <cellStyle name="Currency [0] 2 3 2 3 3 3 5" xfId="16744" xr:uid="{EABF3370-CF3B-4F2C-8931-9EF714B20C68}"/>
    <cellStyle name="Currency [0] 2 3 2 3 3 4" xfId="2344" xr:uid="{286A96E1-A4E4-4034-A6E9-D257C64E3FE7}"/>
    <cellStyle name="Currency [0] 2 3 2 3 3 4 2" xfId="6184" xr:uid="{845AF9EC-D563-4496-8A51-85D2BDEF349B}"/>
    <cellStyle name="Currency [0] 2 3 2 3 3 4 2 2" xfId="13864" xr:uid="{F152E035-404B-4F84-9E63-68A7E513F28E}"/>
    <cellStyle name="Currency [0] 2 3 2 3 3 4 2 2 2" xfId="29224" xr:uid="{18CAA6E4-C60F-459C-9ED8-D87BBBBBE099}"/>
    <cellStyle name="Currency [0] 2 3 2 3 3 4 2 3" xfId="21544" xr:uid="{CF878021-FE77-4645-AE91-402402F1D846}"/>
    <cellStyle name="Currency [0] 2 3 2 3 3 4 3" xfId="10024" xr:uid="{8F70BD5D-0068-451F-84D1-A5887BEC196C}"/>
    <cellStyle name="Currency [0] 2 3 2 3 3 4 3 2" xfId="25384" xr:uid="{0BE4C782-27FA-4619-B98D-7AEA7514F10A}"/>
    <cellStyle name="Currency [0] 2 3 2 3 3 4 4" xfId="17704" xr:uid="{5D67AD94-99AE-47EE-89FA-BB99EB57CEB2}"/>
    <cellStyle name="Currency [0] 2 3 2 3 3 5" xfId="4264" xr:uid="{642E51A1-5043-420B-A9B4-5C1D398FC938}"/>
    <cellStyle name="Currency [0] 2 3 2 3 3 5 2" xfId="11944" xr:uid="{BE533D60-215B-4371-B0C3-2F03B3C5FD50}"/>
    <cellStyle name="Currency [0] 2 3 2 3 3 5 2 2" xfId="27304" xr:uid="{C3652FC6-3A06-4BD9-87E4-91EE47251518}"/>
    <cellStyle name="Currency [0] 2 3 2 3 3 5 3" xfId="19624" xr:uid="{B04D81DB-8788-40E3-9322-C0CDB93D6F12}"/>
    <cellStyle name="Currency [0] 2 3 2 3 3 6" xfId="8104" xr:uid="{BE253175-DADC-4CB9-959D-E0F4BAC037CE}"/>
    <cellStyle name="Currency [0] 2 3 2 3 3 6 2" xfId="23464" xr:uid="{A886E5BB-5CE7-4BFD-8BDA-42EC550620E6}"/>
    <cellStyle name="Currency [0] 2 3 2 3 3 7" xfId="15784" xr:uid="{8352501C-246D-4E07-BA60-3E3880882FCB}"/>
    <cellStyle name="Currency [0] 2 3 2 3 4" xfId="664" xr:uid="{63D4EF86-9C0B-46CC-B0B0-1F444A9CE5CD}"/>
    <cellStyle name="Currency [0] 2 3 2 3 4 2" xfId="1624" xr:uid="{2D8ECEA5-CCA4-4C82-8429-5809800C3C21}"/>
    <cellStyle name="Currency [0] 2 3 2 3 4 2 2" xfId="3544" xr:uid="{4974B291-8196-4964-8502-F0A6E5E47A50}"/>
    <cellStyle name="Currency [0] 2 3 2 3 4 2 2 2" xfId="7384" xr:uid="{971B679C-1F39-468C-965C-86E1F0AFD51F}"/>
    <cellStyle name="Currency [0] 2 3 2 3 4 2 2 2 2" xfId="15064" xr:uid="{613AADA3-B945-429D-8442-D879E9F888CF}"/>
    <cellStyle name="Currency [0] 2 3 2 3 4 2 2 2 2 2" xfId="30424" xr:uid="{B97527F2-7D98-4246-9728-59E15FA1B083}"/>
    <cellStyle name="Currency [0] 2 3 2 3 4 2 2 2 3" xfId="22744" xr:uid="{72876F50-07FE-4C1E-8C2F-06C0A99A84EA}"/>
    <cellStyle name="Currency [0] 2 3 2 3 4 2 2 3" xfId="11224" xr:uid="{7C595629-7E51-4932-8866-D9AFB11C993D}"/>
    <cellStyle name="Currency [0] 2 3 2 3 4 2 2 3 2" xfId="26584" xr:uid="{8F356E05-805B-487B-8C6A-CDF9753F4A16}"/>
    <cellStyle name="Currency [0] 2 3 2 3 4 2 2 4" xfId="18904" xr:uid="{57849C83-E27C-403C-BC13-D3E55298DA7E}"/>
    <cellStyle name="Currency [0] 2 3 2 3 4 2 3" xfId="5464" xr:uid="{C11856EF-8A81-48C6-B70A-246AB6671532}"/>
    <cellStyle name="Currency [0] 2 3 2 3 4 2 3 2" xfId="13144" xr:uid="{167326FF-B172-44F7-A18E-57112B4901C1}"/>
    <cellStyle name="Currency [0] 2 3 2 3 4 2 3 2 2" xfId="28504" xr:uid="{833A0FEB-94C6-4E31-9236-57F515C6FED1}"/>
    <cellStyle name="Currency [0] 2 3 2 3 4 2 3 3" xfId="20824" xr:uid="{64A24AAE-0403-4788-9296-90C6BF8E9B8A}"/>
    <cellStyle name="Currency [0] 2 3 2 3 4 2 4" xfId="9304" xr:uid="{09F3D2F6-570B-45FF-A829-76EC3B9C70E9}"/>
    <cellStyle name="Currency [0] 2 3 2 3 4 2 4 2" xfId="24664" xr:uid="{0FA7A25C-EE09-4561-B3FE-E96DDF9A88C8}"/>
    <cellStyle name="Currency [0] 2 3 2 3 4 2 5" xfId="16984" xr:uid="{C77EBBC4-E7A0-47CA-98F5-051300C31654}"/>
    <cellStyle name="Currency [0] 2 3 2 3 4 3" xfId="2584" xr:uid="{103A534F-0C37-4948-9F95-E92F09048733}"/>
    <cellStyle name="Currency [0] 2 3 2 3 4 3 2" xfId="6424" xr:uid="{53A3395B-0AE8-4416-BBE9-F12160CE3068}"/>
    <cellStyle name="Currency [0] 2 3 2 3 4 3 2 2" xfId="14104" xr:uid="{B6569153-870C-45F0-81E3-506E4AC20EF2}"/>
    <cellStyle name="Currency [0] 2 3 2 3 4 3 2 2 2" xfId="29464" xr:uid="{992548A8-DD3D-4273-8486-455492001E0C}"/>
    <cellStyle name="Currency [0] 2 3 2 3 4 3 2 3" xfId="21784" xr:uid="{E18B4ABF-F4EA-47B2-8B46-33C3D1FDCD37}"/>
    <cellStyle name="Currency [0] 2 3 2 3 4 3 3" xfId="10264" xr:uid="{336EE0D2-750B-4378-9ECB-B0B5621E74C8}"/>
    <cellStyle name="Currency [0] 2 3 2 3 4 3 3 2" xfId="25624" xr:uid="{39A35488-FD9D-452D-9FFD-1F9C0E481FC6}"/>
    <cellStyle name="Currency [0] 2 3 2 3 4 3 4" xfId="17944" xr:uid="{5E9EC1FE-E6A1-421C-B236-C4A5AB0AFF25}"/>
    <cellStyle name="Currency [0] 2 3 2 3 4 4" xfId="4504" xr:uid="{97E530B4-2389-424E-A25F-B17D90EC47D4}"/>
    <cellStyle name="Currency [0] 2 3 2 3 4 4 2" xfId="12184" xr:uid="{0246EFE7-07AC-42C1-B58A-746F4F0D41A5}"/>
    <cellStyle name="Currency [0] 2 3 2 3 4 4 2 2" xfId="27544" xr:uid="{C99AF561-9F1C-47AB-90AA-8194981E3AEA}"/>
    <cellStyle name="Currency [0] 2 3 2 3 4 4 3" xfId="19864" xr:uid="{2D9BDAFD-DFF1-42F2-BEDA-391EA28D63D5}"/>
    <cellStyle name="Currency [0] 2 3 2 3 4 5" xfId="8344" xr:uid="{266A1E9A-B8D4-4BBD-BBF3-09D2987600A0}"/>
    <cellStyle name="Currency [0] 2 3 2 3 4 5 2" xfId="23704" xr:uid="{7E169280-C29C-4957-A5C4-AC5D786C3E66}"/>
    <cellStyle name="Currency [0] 2 3 2 3 4 6" xfId="16024" xr:uid="{E9DE6585-F192-4465-9B26-ABF232F6B16C}"/>
    <cellStyle name="Currency [0] 2 3 2 3 5" xfId="1144" xr:uid="{F28FA559-6EC4-4EFC-8BB7-1C6F45870105}"/>
    <cellStyle name="Currency [0] 2 3 2 3 5 2" xfId="3064" xr:uid="{14967101-3181-4805-A7BA-369A510D8087}"/>
    <cellStyle name="Currency [0] 2 3 2 3 5 2 2" xfId="6904" xr:uid="{E9426048-051F-41CF-BB0D-FF98030BA5C6}"/>
    <cellStyle name="Currency [0] 2 3 2 3 5 2 2 2" xfId="14584" xr:uid="{A17EF23B-92C6-4A13-B4F6-22755E4964D7}"/>
    <cellStyle name="Currency [0] 2 3 2 3 5 2 2 2 2" xfId="29944" xr:uid="{A5C3AA55-403F-4418-BDC7-3249411FED87}"/>
    <cellStyle name="Currency [0] 2 3 2 3 5 2 2 3" xfId="22264" xr:uid="{76AC2234-9E2D-4C48-8238-5F7108275AAD}"/>
    <cellStyle name="Currency [0] 2 3 2 3 5 2 3" xfId="10744" xr:uid="{EE7A99F1-4C1A-46EF-8D2D-28F30E2DE137}"/>
    <cellStyle name="Currency [0] 2 3 2 3 5 2 3 2" xfId="26104" xr:uid="{F408E8F2-0C52-47C0-A24A-434B522E6C1E}"/>
    <cellStyle name="Currency [0] 2 3 2 3 5 2 4" xfId="18424" xr:uid="{653842A9-0448-4D40-9C41-17015C7C3E67}"/>
    <cellStyle name="Currency [0] 2 3 2 3 5 3" xfId="4984" xr:uid="{91D0DBF3-C3E3-47AB-B34C-344994A566F5}"/>
    <cellStyle name="Currency [0] 2 3 2 3 5 3 2" xfId="12664" xr:uid="{705A7B1A-4302-4EFB-A92E-C2FD3E5C48B6}"/>
    <cellStyle name="Currency [0] 2 3 2 3 5 3 2 2" xfId="28024" xr:uid="{7D4E6A47-6F5B-497E-A2D2-5DB4BA49A350}"/>
    <cellStyle name="Currency [0] 2 3 2 3 5 3 3" xfId="20344" xr:uid="{7D0692E6-A367-4BAF-9955-FC85FC847CC3}"/>
    <cellStyle name="Currency [0] 2 3 2 3 5 4" xfId="8824" xr:uid="{E894E591-8B47-4191-AF22-1E98019A89AC}"/>
    <cellStyle name="Currency [0] 2 3 2 3 5 4 2" xfId="24184" xr:uid="{A260DF68-83EC-4D5A-8EE8-9797851CF631}"/>
    <cellStyle name="Currency [0] 2 3 2 3 5 5" xfId="16504" xr:uid="{D6372DA7-C053-4BD6-8CB1-E55219EB3527}"/>
    <cellStyle name="Currency [0] 2 3 2 3 6" xfId="2104" xr:uid="{D448A09F-A517-42BE-B067-9AA7FFFD775F}"/>
    <cellStyle name="Currency [0] 2 3 2 3 6 2" xfId="5944" xr:uid="{AE0DB0B6-6E31-4E1B-AECD-CA6DF366EEBA}"/>
    <cellStyle name="Currency [0] 2 3 2 3 6 2 2" xfId="13624" xr:uid="{A124A580-00AF-458C-9E5D-573B62A9AEF3}"/>
    <cellStyle name="Currency [0] 2 3 2 3 6 2 2 2" xfId="28984" xr:uid="{4037CA07-4686-4579-985A-E7C5BBA04FE4}"/>
    <cellStyle name="Currency [0] 2 3 2 3 6 2 3" xfId="21304" xr:uid="{8E391AD6-0E6D-47CA-BD29-BF852FF3C48B}"/>
    <cellStyle name="Currency [0] 2 3 2 3 6 3" xfId="9784" xr:uid="{7F2F50E9-B197-479B-8B2C-22CA4638BB27}"/>
    <cellStyle name="Currency [0] 2 3 2 3 6 3 2" xfId="25144" xr:uid="{00A89D2C-093B-4957-BDB4-FADF9D9CC169}"/>
    <cellStyle name="Currency [0] 2 3 2 3 6 4" xfId="17464" xr:uid="{7A8117C7-50FA-4A8E-9E1A-3BA0860B17FB}"/>
    <cellStyle name="Currency [0] 2 3 2 3 7" xfId="4024" xr:uid="{776A3A55-EE18-4FFB-A79F-8B00A32C2736}"/>
    <cellStyle name="Currency [0] 2 3 2 3 7 2" xfId="11704" xr:uid="{60524B3B-997D-4D63-BBDA-1D6E2CE32A12}"/>
    <cellStyle name="Currency [0] 2 3 2 3 7 2 2" xfId="27064" xr:uid="{80293C75-2226-437F-97AE-409D7D4615EF}"/>
    <cellStyle name="Currency [0] 2 3 2 3 7 3" xfId="19384" xr:uid="{C81655D5-BBB5-4B7C-80C2-DB655C96221A}"/>
    <cellStyle name="Currency [0] 2 3 2 3 8" xfId="7864" xr:uid="{5AE642D2-95AE-4630-A953-3B851B42C8E6}"/>
    <cellStyle name="Currency [0] 2 3 2 3 8 2" xfId="23224" xr:uid="{02ACD48D-DA27-44C0-8E69-13AD99E0BFDD}"/>
    <cellStyle name="Currency [0] 2 3 2 3 9" xfId="15544" xr:uid="{3134BE01-483E-4704-B0AF-16622D28ECD1}"/>
    <cellStyle name="Currency [0] 2 3 2 4" xfId="244" xr:uid="{A490DD22-8FEC-4A7D-ABDE-AA896635F431}"/>
    <cellStyle name="Currency [0] 2 3 2 4 2" xfId="484" xr:uid="{6A9E7AB1-5C18-4A63-9BD1-C22FF3CC1BD3}"/>
    <cellStyle name="Currency [0] 2 3 2 4 2 2" xfId="964" xr:uid="{0361C410-F417-4EC9-8FF7-32D44371688E}"/>
    <cellStyle name="Currency [0] 2 3 2 4 2 2 2" xfId="1924" xr:uid="{0DE66229-EF6A-4A43-8E5A-08FD3CD3CDE6}"/>
    <cellStyle name="Currency [0] 2 3 2 4 2 2 2 2" xfId="3844" xr:uid="{5D9CBC39-9BBA-478D-9DC2-6F7CA5C3113F}"/>
    <cellStyle name="Currency [0] 2 3 2 4 2 2 2 2 2" xfId="7684" xr:uid="{21DFD642-98D1-444E-A7FD-98F30E48DA12}"/>
    <cellStyle name="Currency [0] 2 3 2 4 2 2 2 2 2 2" xfId="15364" xr:uid="{2092D6AE-0FA4-4EB2-AA71-690FE616239B}"/>
    <cellStyle name="Currency [0] 2 3 2 4 2 2 2 2 2 2 2" xfId="30724" xr:uid="{B19426BD-3567-46AE-822B-19D9AF6BB1B7}"/>
    <cellStyle name="Currency [0] 2 3 2 4 2 2 2 2 2 3" xfId="23044" xr:uid="{649F7DA9-61E4-4867-987D-59293508B493}"/>
    <cellStyle name="Currency [0] 2 3 2 4 2 2 2 2 3" xfId="11524" xr:uid="{582789D6-EDA2-42AF-AABD-E24AA0D5FDFF}"/>
    <cellStyle name="Currency [0] 2 3 2 4 2 2 2 2 3 2" xfId="26884" xr:uid="{E8523075-F214-4867-B5BC-496C337FFB6E}"/>
    <cellStyle name="Currency [0] 2 3 2 4 2 2 2 2 4" xfId="19204" xr:uid="{B1644B23-DF3A-492A-B0CA-954AF01C2F92}"/>
    <cellStyle name="Currency [0] 2 3 2 4 2 2 2 3" xfId="5764" xr:uid="{88354955-DA0F-4ED5-AC07-CA035E59208D}"/>
    <cellStyle name="Currency [0] 2 3 2 4 2 2 2 3 2" xfId="13444" xr:uid="{05B96BDB-2DF3-4B64-8B1B-AFF3F1B59B1A}"/>
    <cellStyle name="Currency [0] 2 3 2 4 2 2 2 3 2 2" xfId="28804" xr:uid="{742E2E79-E71E-4380-B89C-6012E571C861}"/>
    <cellStyle name="Currency [0] 2 3 2 4 2 2 2 3 3" xfId="21124" xr:uid="{A9F1FB7F-A4DE-439A-A0F9-ECE864C25423}"/>
    <cellStyle name="Currency [0] 2 3 2 4 2 2 2 4" xfId="9604" xr:uid="{8471DAA1-CAF4-43DF-9F3E-836FF43AB19C}"/>
    <cellStyle name="Currency [0] 2 3 2 4 2 2 2 4 2" xfId="24964" xr:uid="{9180D890-8DB8-457F-8C77-39FB48F26229}"/>
    <cellStyle name="Currency [0] 2 3 2 4 2 2 2 5" xfId="17284" xr:uid="{C022A340-094D-442A-8B9C-E66EC98CB653}"/>
    <cellStyle name="Currency [0] 2 3 2 4 2 2 3" xfId="2884" xr:uid="{14D8A5FE-BCB2-4D11-945C-12582E7E5F16}"/>
    <cellStyle name="Currency [0] 2 3 2 4 2 2 3 2" xfId="6724" xr:uid="{75F58630-F1D5-45AB-8889-F2F810AB78C1}"/>
    <cellStyle name="Currency [0] 2 3 2 4 2 2 3 2 2" xfId="14404" xr:uid="{B6B0628A-9D5F-4DC6-9B10-04DEB42B666B}"/>
    <cellStyle name="Currency [0] 2 3 2 4 2 2 3 2 2 2" xfId="29764" xr:uid="{42D1C24A-9316-481F-B264-FF21329C2327}"/>
    <cellStyle name="Currency [0] 2 3 2 4 2 2 3 2 3" xfId="22084" xr:uid="{30B5E06F-B264-4E0E-8167-47D2E2C87842}"/>
    <cellStyle name="Currency [0] 2 3 2 4 2 2 3 3" xfId="10564" xr:uid="{2977C4D0-337B-40DE-BA2E-2CAB5534D581}"/>
    <cellStyle name="Currency [0] 2 3 2 4 2 2 3 3 2" xfId="25924" xr:uid="{BEDA6ED0-7674-4651-B0C6-55F0A36ABE8A}"/>
    <cellStyle name="Currency [0] 2 3 2 4 2 2 3 4" xfId="18244" xr:uid="{6BC7761B-F07F-4500-877A-0B6874902C7D}"/>
    <cellStyle name="Currency [0] 2 3 2 4 2 2 4" xfId="4804" xr:uid="{1F02FA35-AB8E-4966-8FA6-AB6135E7FA7C}"/>
    <cellStyle name="Currency [0] 2 3 2 4 2 2 4 2" xfId="12484" xr:uid="{580AB113-A953-4F2A-B7DB-EA7CE492D854}"/>
    <cellStyle name="Currency [0] 2 3 2 4 2 2 4 2 2" xfId="27844" xr:uid="{843B3AD4-FDEA-4BAD-8A07-7CC4724FD93A}"/>
    <cellStyle name="Currency [0] 2 3 2 4 2 2 4 3" xfId="20164" xr:uid="{D1510CA4-B7F7-45C6-8F27-DABE1C61E528}"/>
    <cellStyle name="Currency [0] 2 3 2 4 2 2 5" xfId="8644" xr:uid="{5278DE0E-53AD-46D5-A723-2112917A9FD1}"/>
    <cellStyle name="Currency [0] 2 3 2 4 2 2 5 2" xfId="24004" xr:uid="{44B897A2-62A7-4DF7-B3EF-F66CD6891F6B}"/>
    <cellStyle name="Currency [0] 2 3 2 4 2 2 6" xfId="16324" xr:uid="{024FC6A4-D2F3-4551-9E4A-DD1575A77310}"/>
    <cellStyle name="Currency [0] 2 3 2 4 2 3" xfId="1444" xr:uid="{69E68A5E-5911-4608-808D-C157B4973485}"/>
    <cellStyle name="Currency [0] 2 3 2 4 2 3 2" xfId="3364" xr:uid="{E2F46CA4-6EE9-41D3-87FA-0EAA90B4C463}"/>
    <cellStyle name="Currency [0] 2 3 2 4 2 3 2 2" xfId="7204" xr:uid="{BE9F367E-7F3B-4F83-8011-6FB3924844C4}"/>
    <cellStyle name="Currency [0] 2 3 2 4 2 3 2 2 2" xfId="14884" xr:uid="{45725C6D-6C05-4777-AB63-349F594785C7}"/>
    <cellStyle name="Currency [0] 2 3 2 4 2 3 2 2 2 2" xfId="30244" xr:uid="{9134BD2E-24F4-429D-A5AA-BB106554A1CB}"/>
    <cellStyle name="Currency [0] 2 3 2 4 2 3 2 2 3" xfId="22564" xr:uid="{80DA38AD-005D-40C9-8B18-36DB3298A3EC}"/>
    <cellStyle name="Currency [0] 2 3 2 4 2 3 2 3" xfId="11044" xr:uid="{93C8E4AB-5823-40F3-AB57-5DDDB91140E0}"/>
    <cellStyle name="Currency [0] 2 3 2 4 2 3 2 3 2" xfId="26404" xr:uid="{6E8F111C-FE83-4259-8E90-865B76666E7F}"/>
    <cellStyle name="Currency [0] 2 3 2 4 2 3 2 4" xfId="18724" xr:uid="{AE4CE35E-34E0-43B7-A966-FA1559C2997B}"/>
    <cellStyle name="Currency [0] 2 3 2 4 2 3 3" xfId="5284" xr:uid="{775C241A-C685-4645-B4E3-46331211F874}"/>
    <cellStyle name="Currency [0] 2 3 2 4 2 3 3 2" xfId="12964" xr:uid="{860148D9-ACA4-4262-952F-A45C2C0141DE}"/>
    <cellStyle name="Currency [0] 2 3 2 4 2 3 3 2 2" xfId="28324" xr:uid="{62405DDB-60C1-430D-8147-6E3EA28E4C08}"/>
    <cellStyle name="Currency [0] 2 3 2 4 2 3 3 3" xfId="20644" xr:uid="{3975314D-F90C-496D-A352-1CFE95021D95}"/>
    <cellStyle name="Currency [0] 2 3 2 4 2 3 4" xfId="9124" xr:uid="{2D83D15E-3725-4146-822B-B23825890DA7}"/>
    <cellStyle name="Currency [0] 2 3 2 4 2 3 4 2" xfId="24484" xr:uid="{F65504AF-B928-4566-A42E-9CE7C8EE1D5E}"/>
    <cellStyle name="Currency [0] 2 3 2 4 2 3 5" xfId="16804" xr:uid="{F01569C5-A71D-4AC9-B206-B031D996D2EE}"/>
    <cellStyle name="Currency [0] 2 3 2 4 2 4" xfId="2404" xr:uid="{37ACF81C-FE8E-4465-9410-7FF8EF0ED381}"/>
    <cellStyle name="Currency [0] 2 3 2 4 2 4 2" xfId="6244" xr:uid="{ADEB56DF-155C-44CD-84B6-715C16A6EFBC}"/>
    <cellStyle name="Currency [0] 2 3 2 4 2 4 2 2" xfId="13924" xr:uid="{0CBF3E83-7E2E-40C1-9043-F0BACE9C7542}"/>
    <cellStyle name="Currency [0] 2 3 2 4 2 4 2 2 2" xfId="29284" xr:uid="{A57F8637-B7FE-451F-A0E0-133E24C8634D}"/>
    <cellStyle name="Currency [0] 2 3 2 4 2 4 2 3" xfId="21604" xr:uid="{B2C819E8-0712-4180-B218-ACDA97F5383B}"/>
    <cellStyle name="Currency [0] 2 3 2 4 2 4 3" xfId="10084" xr:uid="{F5C80686-61D8-495D-85B7-E65858294C45}"/>
    <cellStyle name="Currency [0] 2 3 2 4 2 4 3 2" xfId="25444" xr:uid="{399F6C33-AB89-4502-9F0C-74ACE4557774}"/>
    <cellStyle name="Currency [0] 2 3 2 4 2 4 4" xfId="17764" xr:uid="{23666A5A-040B-4108-A1E3-A778C3FA6C08}"/>
    <cellStyle name="Currency [0] 2 3 2 4 2 5" xfId="4324" xr:uid="{F47E42CC-CF84-45B8-B3D3-2D0A601C561F}"/>
    <cellStyle name="Currency [0] 2 3 2 4 2 5 2" xfId="12004" xr:uid="{BB483028-97B3-45FA-8C44-0E746BCEEA1A}"/>
    <cellStyle name="Currency [0] 2 3 2 4 2 5 2 2" xfId="27364" xr:uid="{37DB6700-24C2-45F5-BE03-CA94D67F3FAF}"/>
    <cellStyle name="Currency [0] 2 3 2 4 2 5 3" xfId="19684" xr:uid="{AA669535-ECFE-488D-A1E0-4B19E34CF8F6}"/>
    <cellStyle name="Currency [0] 2 3 2 4 2 6" xfId="8164" xr:uid="{2F7854D2-8849-45EB-B7C3-D04088F5E8B5}"/>
    <cellStyle name="Currency [0] 2 3 2 4 2 6 2" xfId="23524" xr:uid="{3C7D7127-8448-4D1E-B1D8-4BDA55EC7E1B}"/>
    <cellStyle name="Currency [0] 2 3 2 4 2 7" xfId="15844" xr:uid="{C270E58E-DEA6-4854-B1A1-B0B04547A349}"/>
    <cellStyle name="Currency [0] 2 3 2 4 3" xfId="724" xr:uid="{46B8AFD4-4D19-4CF0-96A8-49F7E7A37461}"/>
    <cellStyle name="Currency [0] 2 3 2 4 3 2" xfId="1684" xr:uid="{A04BFA4E-6322-4F9F-BF85-3F0FF0E37028}"/>
    <cellStyle name="Currency [0] 2 3 2 4 3 2 2" xfId="3604" xr:uid="{B6F8AF86-F961-4408-9144-042D31146147}"/>
    <cellStyle name="Currency [0] 2 3 2 4 3 2 2 2" xfId="7444" xr:uid="{9A7FE874-95E3-41B4-9BBC-46E04BD9931F}"/>
    <cellStyle name="Currency [0] 2 3 2 4 3 2 2 2 2" xfId="15124" xr:uid="{2F8CB5C9-EBB8-46AD-AD6A-37CE66FD930D}"/>
    <cellStyle name="Currency [0] 2 3 2 4 3 2 2 2 2 2" xfId="30484" xr:uid="{088C98A3-55B1-4448-BC0F-29E636ED3E75}"/>
    <cellStyle name="Currency [0] 2 3 2 4 3 2 2 2 3" xfId="22804" xr:uid="{5956F2B2-1153-480A-A4E9-2280550F0F5A}"/>
    <cellStyle name="Currency [0] 2 3 2 4 3 2 2 3" xfId="11284" xr:uid="{83145288-B811-44D5-9F69-F715544A9702}"/>
    <cellStyle name="Currency [0] 2 3 2 4 3 2 2 3 2" xfId="26644" xr:uid="{A55711B0-A124-4EF5-AC5D-A4D363889875}"/>
    <cellStyle name="Currency [0] 2 3 2 4 3 2 2 4" xfId="18964" xr:uid="{0936D1BF-B1D1-4065-9436-6924EFA15F50}"/>
    <cellStyle name="Currency [0] 2 3 2 4 3 2 3" xfId="5524" xr:uid="{B3C8DE79-DE94-4A2D-B9FF-EB24ECA453F2}"/>
    <cellStyle name="Currency [0] 2 3 2 4 3 2 3 2" xfId="13204" xr:uid="{3052F534-AEF4-4B22-8286-F19BA883A179}"/>
    <cellStyle name="Currency [0] 2 3 2 4 3 2 3 2 2" xfId="28564" xr:uid="{1E010F05-38B1-4A4D-8813-17633B5A6D33}"/>
    <cellStyle name="Currency [0] 2 3 2 4 3 2 3 3" xfId="20884" xr:uid="{180415D5-C134-42E9-97FE-DDE568910503}"/>
    <cellStyle name="Currency [0] 2 3 2 4 3 2 4" xfId="9364" xr:uid="{95B93F21-516F-4410-B52D-60AA030A14EA}"/>
    <cellStyle name="Currency [0] 2 3 2 4 3 2 4 2" xfId="24724" xr:uid="{6FBB93C9-02D5-47D5-B2F4-802C2A27DCC2}"/>
    <cellStyle name="Currency [0] 2 3 2 4 3 2 5" xfId="17044" xr:uid="{5F771DFD-3376-4A9A-94E9-F733CE90C48E}"/>
    <cellStyle name="Currency [0] 2 3 2 4 3 3" xfId="2644" xr:uid="{525A5AB4-F7B9-4F15-AD07-831435A8E455}"/>
    <cellStyle name="Currency [0] 2 3 2 4 3 3 2" xfId="6484" xr:uid="{D954AD76-A11F-46EB-99B6-03014DDC89C5}"/>
    <cellStyle name="Currency [0] 2 3 2 4 3 3 2 2" xfId="14164" xr:uid="{45D9D11A-0E85-4E53-BA96-47702BB1878B}"/>
    <cellStyle name="Currency [0] 2 3 2 4 3 3 2 2 2" xfId="29524" xr:uid="{B3BE1913-D89D-4BE7-B3CD-9A609DBFE95C}"/>
    <cellStyle name="Currency [0] 2 3 2 4 3 3 2 3" xfId="21844" xr:uid="{DF322177-D39B-4174-ABD6-67D9EDB2DE83}"/>
    <cellStyle name="Currency [0] 2 3 2 4 3 3 3" xfId="10324" xr:uid="{C9984023-D34A-4B04-A67F-CE455BE56C87}"/>
    <cellStyle name="Currency [0] 2 3 2 4 3 3 3 2" xfId="25684" xr:uid="{A0DC3CEE-CC3E-4DF4-84D6-A579630D6E60}"/>
    <cellStyle name="Currency [0] 2 3 2 4 3 3 4" xfId="18004" xr:uid="{30552D49-6DBE-4C23-93AF-052971AFEFEE}"/>
    <cellStyle name="Currency [0] 2 3 2 4 3 4" xfId="4564" xr:uid="{A1DF3727-E199-4971-90DA-C2AD9189CBE7}"/>
    <cellStyle name="Currency [0] 2 3 2 4 3 4 2" xfId="12244" xr:uid="{D6A1C7C7-7B16-4DD5-B99A-F7BDA80E5384}"/>
    <cellStyle name="Currency [0] 2 3 2 4 3 4 2 2" xfId="27604" xr:uid="{0C1E0E27-9FF0-43CC-AAE4-63FD807962D7}"/>
    <cellStyle name="Currency [0] 2 3 2 4 3 4 3" xfId="19924" xr:uid="{3F8E9A1B-E3BA-40B4-A8E1-6C6A82D1724F}"/>
    <cellStyle name="Currency [0] 2 3 2 4 3 5" xfId="8404" xr:uid="{F6E12F78-9363-4484-8DD2-DE68E29BBB3D}"/>
    <cellStyle name="Currency [0] 2 3 2 4 3 5 2" xfId="23764" xr:uid="{F5D6B954-8C09-475B-AFF2-9E057882CBED}"/>
    <cellStyle name="Currency [0] 2 3 2 4 3 6" xfId="16084" xr:uid="{A6FD7122-0DBB-493B-ADFB-41591A6B1D1C}"/>
    <cellStyle name="Currency [0] 2 3 2 4 4" xfId="1204" xr:uid="{A9936D74-2EA8-4254-AC9E-FAD683909454}"/>
    <cellStyle name="Currency [0] 2 3 2 4 4 2" xfId="3124" xr:uid="{8C1ECF9C-B538-4AD7-A0B4-15581C535146}"/>
    <cellStyle name="Currency [0] 2 3 2 4 4 2 2" xfId="6964" xr:uid="{6A5FACDF-32DD-4C70-94F2-8282A0B221C9}"/>
    <cellStyle name="Currency [0] 2 3 2 4 4 2 2 2" xfId="14644" xr:uid="{E1649E06-2B07-4E65-9BEE-33E42EBED478}"/>
    <cellStyle name="Currency [0] 2 3 2 4 4 2 2 2 2" xfId="30004" xr:uid="{8A3FBA15-2DF9-44B8-B8D5-4E9CB316A586}"/>
    <cellStyle name="Currency [0] 2 3 2 4 4 2 2 3" xfId="22324" xr:uid="{00136060-D5E3-4641-A553-52B221632418}"/>
    <cellStyle name="Currency [0] 2 3 2 4 4 2 3" xfId="10804" xr:uid="{43D07B04-F760-4270-B108-5E2E250C1C5B}"/>
    <cellStyle name="Currency [0] 2 3 2 4 4 2 3 2" xfId="26164" xr:uid="{B828B08E-951D-4827-B1F5-2AB71AA1214D}"/>
    <cellStyle name="Currency [0] 2 3 2 4 4 2 4" xfId="18484" xr:uid="{F5D64C47-255C-470E-8A29-D1699D565B91}"/>
    <cellStyle name="Currency [0] 2 3 2 4 4 3" xfId="5044" xr:uid="{F6277B4E-57FA-4F50-B658-7283DD2E874B}"/>
    <cellStyle name="Currency [0] 2 3 2 4 4 3 2" xfId="12724" xr:uid="{52DDD62C-992E-45E2-BF62-8D7351917694}"/>
    <cellStyle name="Currency [0] 2 3 2 4 4 3 2 2" xfId="28084" xr:uid="{33969648-EFC5-41E4-8873-27888A8625EC}"/>
    <cellStyle name="Currency [0] 2 3 2 4 4 3 3" xfId="20404" xr:uid="{A58D18E2-E55C-4576-9226-E1D48799D875}"/>
    <cellStyle name="Currency [0] 2 3 2 4 4 4" xfId="8884" xr:uid="{2B0FB6D5-4E59-49EA-A252-92F298252613}"/>
    <cellStyle name="Currency [0] 2 3 2 4 4 4 2" xfId="24244" xr:uid="{6E5D58F4-00E3-4B99-8D3C-23C2F4E05439}"/>
    <cellStyle name="Currency [0] 2 3 2 4 4 5" xfId="16564" xr:uid="{18ADCF80-9585-490C-B1E4-6525764BD589}"/>
    <cellStyle name="Currency [0] 2 3 2 4 5" xfId="2164" xr:uid="{526BB804-F5F9-4406-8F7F-5C7C8C9360C4}"/>
    <cellStyle name="Currency [0] 2 3 2 4 5 2" xfId="6004" xr:uid="{CD8B5D0E-7F74-4A96-87BB-65C189D47907}"/>
    <cellStyle name="Currency [0] 2 3 2 4 5 2 2" xfId="13684" xr:uid="{CDBEDBE5-DC94-4E84-AEA4-B03D517F3B65}"/>
    <cellStyle name="Currency [0] 2 3 2 4 5 2 2 2" xfId="29044" xr:uid="{2414C06E-E340-4EAB-A403-AB1F775AB1B3}"/>
    <cellStyle name="Currency [0] 2 3 2 4 5 2 3" xfId="21364" xr:uid="{955569EF-025F-457F-94A2-A5F7B3C62D76}"/>
    <cellStyle name="Currency [0] 2 3 2 4 5 3" xfId="9844" xr:uid="{6CE3D154-18F2-44BF-844A-C75CB643188F}"/>
    <cellStyle name="Currency [0] 2 3 2 4 5 3 2" xfId="25204" xr:uid="{3F4AF24B-864A-4D9A-B7DE-F12DD0F9D32F}"/>
    <cellStyle name="Currency [0] 2 3 2 4 5 4" xfId="17524" xr:uid="{3911DE0B-01F0-4181-AF72-69D77177E01C}"/>
    <cellStyle name="Currency [0] 2 3 2 4 6" xfId="4084" xr:uid="{5C16301D-2194-45D8-AF5B-D689C89BB483}"/>
    <cellStyle name="Currency [0] 2 3 2 4 6 2" xfId="11764" xr:uid="{F931E16F-9634-4750-B0AF-830B4A6352ED}"/>
    <cellStyle name="Currency [0] 2 3 2 4 6 2 2" xfId="27124" xr:uid="{48553C5A-65D8-4123-9584-618D903DDC76}"/>
    <cellStyle name="Currency [0] 2 3 2 4 6 3" xfId="19444" xr:uid="{80400E52-4626-4F1E-BF5D-44A89C7BA980}"/>
    <cellStyle name="Currency [0] 2 3 2 4 7" xfId="7924" xr:uid="{E4F9DB51-C7FB-4B1C-80C6-86D71923E4CE}"/>
    <cellStyle name="Currency [0] 2 3 2 4 7 2" xfId="23284" xr:uid="{C260A7FC-AD8E-4235-8CFE-F1FD3F2CFE24}"/>
    <cellStyle name="Currency [0] 2 3 2 4 8" xfId="15604" xr:uid="{12C64D38-F0C6-49C6-8916-506FEF886299}"/>
    <cellStyle name="Currency [0] 2 3 2 5" xfId="364" xr:uid="{6DB2CEA5-9E84-498D-8A3B-6F80C56E0D00}"/>
    <cellStyle name="Currency [0] 2 3 2 5 2" xfId="844" xr:uid="{A40F5661-252F-48FC-AF75-33EF675AE579}"/>
    <cellStyle name="Currency [0] 2 3 2 5 2 2" xfId="1804" xr:uid="{8E6AAF70-759B-47F5-8AD7-C761AD687670}"/>
    <cellStyle name="Currency [0] 2 3 2 5 2 2 2" xfId="3724" xr:uid="{460950A9-60A5-4CE8-B7F2-04FD9750C7A8}"/>
    <cellStyle name="Currency [0] 2 3 2 5 2 2 2 2" xfId="7564" xr:uid="{9C47F8A6-3682-4097-8F67-39C0EF0F08B0}"/>
    <cellStyle name="Currency [0] 2 3 2 5 2 2 2 2 2" xfId="15244" xr:uid="{D9FFEB83-3B17-4FAF-A65B-B4F675F3CE50}"/>
    <cellStyle name="Currency [0] 2 3 2 5 2 2 2 2 2 2" xfId="30604" xr:uid="{8E0051FF-1B26-431F-BA3B-6B7D23A561F5}"/>
    <cellStyle name="Currency [0] 2 3 2 5 2 2 2 2 3" xfId="22924" xr:uid="{DA844ACA-B0E1-43B0-B946-60F06C5D4740}"/>
    <cellStyle name="Currency [0] 2 3 2 5 2 2 2 3" xfId="11404" xr:uid="{CEC4C294-BCC9-4162-8701-113A25A9E8D4}"/>
    <cellStyle name="Currency [0] 2 3 2 5 2 2 2 3 2" xfId="26764" xr:uid="{BFF9364E-DED1-42DB-B363-6CE9E32B97EA}"/>
    <cellStyle name="Currency [0] 2 3 2 5 2 2 2 4" xfId="19084" xr:uid="{1076E1A5-252F-40D9-9708-FB19DE3542A4}"/>
    <cellStyle name="Currency [0] 2 3 2 5 2 2 3" xfId="5644" xr:uid="{BA7E8273-2B1E-40B6-8E2C-4948C4C511B1}"/>
    <cellStyle name="Currency [0] 2 3 2 5 2 2 3 2" xfId="13324" xr:uid="{B49860FE-63DF-4BEB-83A4-84865A39DCD4}"/>
    <cellStyle name="Currency [0] 2 3 2 5 2 2 3 2 2" xfId="28684" xr:uid="{4029BF98-29E7-4C82-9A16-0657D2608415}"/>
    <cellStyle name="Currency [0] 2 3 2 5 2 2 3 3" xfId="21004" xr:uid="{8303BB92-66B9-42A1-BB27-C2EDEE87CEE7}"/>
    <cellStyle name="Currency [0] 2 3 2 5 2 2 4" xfId="9484" xr:uid="{393AF7B0-8F88-4CA1-853C-29CC3ACD3269}"/>
    <cellStyle name="Currency [0] 2 3 2 5 2 2 4 2" xfId="24844" xr:uid="{0BB160ED-3E5D-4819-9139-20BE57A23A2C}"/>
    <cellStyle name="Currency [0] 2 3 2 5 2 2 5" xfId="17164" xr:uid="{9220922E-8963-418C-8FD5-8E2554A14CAF}"/>
    <cellStyle name="Currency [0] 2 3 2 5 2 3" xfId="2764" xr:uid="{EFD31791-2E82-45EB-8E68-975D8C8EFE7A}"/>
    <cellStyle name="Currency [0] 2 3 2 5 2 3 2" xfId="6604" xr:uid="{B14F727B-DB13-4A62-BA8D-0F7CCF6425BE}"/>
    <cellStyle name="Currency [0] 2 3 2 5 2 3 2 2" xfId="14284" xr:uid="{AD4BA81D-D079-4482-871F-515A1CBEC109}"/>
    <cellStyle name="Currency [0] 2 3 2 5 2 3 2 2 2" xfId="29644" xr:uid="{418BB08A-0F8A-4C54-A042-1A1C84EB23E2}"/>
    <cellStyle name="Currency [0] 2 3 2 5 2 3 2 3" xfId="21964" xr:uid="{4D6ADB41-E2F6-458E-8C7D-B84333E92E69}"/>
    <cellStyle name="Currency [0] 2 3 2 5 2 3 3" xfId="10444" xr:uid="{DC4FF60B-785F-4883-9866-265FDDE27870}"/>
    <cellStyle name="Currency [0] 2 3 2 5 2 3 3 2" xfId="25804" xr:uid="{DD4210BE-93EE-4ABE-B560-F1132D821967}"/>
    <cellStyle name="Currency [0] 2 3 2 5 2 3 4" xfId="18124" xr:uid="{E97DD51D-187C-4DAF-B26B-3CC473FBDE2B}"/>
    <cellStyle name="Currency [0] 2 3 2 5 2 4" xfId="4684" xr:uid="{7BC6009B-91C1-4828-ADA5-AF119107A2BB}"/>
    <cellStyle name="Currency [0] 2 3 2 5 2 4 2" xfId="12364" xr:uid="{A1F859BA-9D90-4B14-9221-C91676728358}"/>
    <cellStyle name="Currency [0] 2 3 2 5 2 4 2 2" xfId="27724" xr:uid="{DDCACD93-8F8B-4C98-9012-53167D2D70D8}"/>
    <cellStyle name="Currency [0] 2 3 2 5 2 4 3" xfId="20044" xr:uid="{FA045C3A-D38C-4823-9179-B66750A7031F}"/>
    <cellStyle name="Currency [0] 2 3 2 5 2 5" xfId="8524" xr:uid="{13EA6D8C-7534-457E-BAE1-456C6F1E29BD}"/>
    <cellStyle name="Currency [0] 2 3 2 5 2 5 2" xfId="23884" xr:uid="{5E631DA5-2B4B-4E8D-AEC7-DCB25E48D32E}"/>
    <cellStyle name="Currency [0] 2 3 2 5 2 6" xfId="16204" xr:uid="{79DE8045-08E1-4A48-8C7C-F0417689EF86}"/>
    <cellStyle name="Currency [0] 2 3 2 5 3" xfId="1324" xr:uid="{FD7977AE-0B0F-49C8-B35E-B6CAE04963AD}"/>
    <cellStyle name="Currency [0] 2 3 2 5 3 2" xfId="3244" xr:uid="{975306E5-959A-4AAB-AC27-441C9E5EDB30}"/>
    <cellStyle name="Currency [0] 2 3 2 5 3 2 2" xfId="7084" xr:uid="{FDE1F343-D5DF-41EA-B5C1-B82DE9DB36E5}"/>
    <cellStyle name="Currency [0] 2 3 2 5 3 2 2 2" xfId="14764" xr:uid="{8C065C73-E664-48F7-BE39-02332BFDD9BC}"/>
    <cellStyle name="Currency [0] 2 3 2 5 3 2 2 2 2" xfId="30124" xr:uid="{7D03DCFA-8F48-4244-8EFA-E017C1176156}"/>
    <cellStyle name="Currency [0] 2 3 2 5 3 2 2 3" xfId="22444" xr:uid="{070FFF24-F513-459D-B589-395D3BAB5374}"/>
    <cellStyle name="Currency [0] 2 3 2 5 3 2 3" xfId="10924" xr:uid="{2BA4E968-8979-42F8-86CD-348FB9966003}"/>
    <cellStyle name="Currency [0] 2 3 2 5 3 2 3 2" xfId="26284" xr:uid="{A0646FAC-F43A-4074-9843-CB1D43DD5624}"/>
    <cellStyle name="Currency [0] 2 3 2 5 3 2 4" xfId="18604" xr:uid="{717A0826-1019-4097-812D-84BB622A02AB}"/>
    <cellStyle name="Currency [0] 2 3 2 5 3 3" xfId="5164" xr:uid="{68B81485-C59E-43D1-AEA1-8FC2AB127F36}"/>
    <cellStyle name="Currency [0] 2 3 2 5 3 3 2" xfId="12844" xr:uid="{A930FC4F-34B8-4B4A-8EE0-6B31760BBCD9}"/>
    <cellStyle name="Currency [0] 2 3 2 5 3 3 2 2" xfId="28204" xr:uid="{4BE9E2F7-3652-4DE7-90D4-74AF7EDC9D3E}"/>
    <cellStyle name="Currency [0] 2 3 2 5 3 3 3" xfId="20524" xr:uid="{E5A151EE-FC7F-4E61-995B-7CB7874DE060}"/>
    <cellStyle name="Currency [0] 2 3 2 5 3 4" xfId="9004" xr:uid="{032BCF35-0C22-4D91-8BDF-C47F2E88384E}"/>
    <cellStyle name="Currency [0] 2 3 2 5 3 4 2" xfId="24364" xr:uid="{380FBFAC-EF9F-43AB-8DEC-88A201035977}"/>
    <cellStyle name="Currency [0] 2 3 2 5 3 5" xfId="16684" xr:uid="{790A0D40-1D8B-48F4-96FE-719015314385}"/>
    <cellStyle name="Currency [0] 2 3 2 5 4" xfId="2284" xr:uid="{BEFCB368-48D8-4CCA-B22C-CAA34259F3E5}"/>
    <cellStyle name="Currency [0] 2 3 2 5 4 2" xfId="6124" xr:uid="{BFDA13FD-A7FE-4852-B6F7-7295B3FF04BE}"/>
    <cellStyle name="Currency [0] 2 3 2 5 4 2 2" xfId="13804" xr:uid="{9714B845-8E64-45CF-A848-4EEF3D3FF620}"/>
    <cellStyle name="Currency [0] 2 3 2 5 4 2 2 2" xfId="29164" xr:uid="{FBBDB39A-6BAE-4AC8-AFC6-D7F51A4F0B5B}"/>
    <cellStyle name="Currency [0] 2 3 2 5 4 2 3" xfId="21484" xr:uid="{7E01EBE6-35A3-4001-A903-83E3536F9F3F}"/>
    <cellStyle name="Currency [0] 2 3 2 5 4 3" xfId="9964" xr:uid="{4FD03DF4-E5C0-4D4A-8B7D-6C603FE41966}"/>
    <cellStyle name="Currency [0] 2 3 2 5 4 3 2" xfId="25324" xr:uid="{2BC43D3F-FEF3-482A-8098-B24B99C87AB5}"/>
    <cellStyle name="Currency [0] 2 3 2 5 4 4" xfId="17644" xr:uid="{4CDEFD4F-788E-473C-9FBE-A09E5AB59E90}"/>
    <cellStyle name="Currency [0] 2 3 2 5 5" xfId="4204" xr:uid="{25921D56-CF0C-413D-AE7A-E01616F6C795}"/>
    <cellStyle name="Currency [0] 2 3 2 5 5 2" xfId="11884" xr:uid="{00B71489-4F8D-4300-A8C9-AA8E752D1B34}"/>
    <cellStyle name="Currency [0] 2 3 2 5 5 2 2" xfId="27244" xr:uid="{3669F7D3-E7BA-4DC7-93DB-A9A0994B9AE5}"/>
    <cellStyle name="Currency [0] 2 3 2 5 5 3" xfId="19564" xr:uid="{29364CE2-B779-42FD-83BE-BF796E396EB5}"/>
    <cellStyle name="Currency [0] 2 3 2 5 6" xfId="8044" xr:uid="{63102F9A-2CE4-4E44-A0AA-0812E625A722}"/>
    <cellStyle name="Currency [0] 2 3 2 5 6 2" xfId="23404" xr:uid="{2CF63442-6360-4BB6-9D0D-C244C14EB0E6}"/>
    <cellStyle name="Currency [0] 2 3 2 5 7" xfId="15724" xr:uid="{377EAA03-BCF2-4FBA-B248-9CC11D511395}"/>
    <cellStyle name="Currency [0] 2 3 2 6" xfId="604" xr:uid="{B9047EB4-0BE8-4C8F-97AE-DFFDC884CE71}"/>
    <cellStyle name="Currency [0] 2 3 2 6 2" xfId="1564" xr:uid="{81CCCFA2-7656-4853-8F7B-4ED5B93758A3}"/>
    <cellStyle name="Currency [0] 2 3 2 6 2 2" xfId="3484" xr:uid="{50929CED-BBBF-4793-848C-DFEA5B03B8F1}"/>
    <cellStyle name="Currency [0] 2 3 2 6 2 2 2" xfId="7324" xr:uid="{3C4277E8-D4C3-465F-A296-A2BEB3726EB1}"/>
    <cellStyle name="Currency [0] 2 3 2 6 2 2 2 2" xfId="15004" xr:uid="{B399CE32-9C39-4608-B17C-DF03C8F19B21}"/>
    <cellStyle name="Currency [0] 2 3 2 6 2 2 2 2 2" xfId="30364" xr:uid="{89E4758B-9608-4918-AAD0-5524669A9DF2}"/>
    <cellStyle name="Currency [0] 2 3 2 6 2 2 2 3" xfId="22684" xr:uid="{C5C9A139-785A-4CAA-B772-0ED820563849}"/>
    <cellStyle name="Currency [0] 2 3 2 6 2 2 3" xfId="11164" xr:uid="{AF73B8F6-D2D1-46A4-BDFE-DBD544E2F57F}"/>
    <cellStyle name="Currency [0] 2 3 2 6 2 2 3 2" xfId="26524" xr:uid="{7AB22157-D4C0-44B2-AC9C-53B145655D13}"/>
    <cellStyle name="Currency [0] 2 3 2 6 2 2 4" xfId="18844" xr:uid="{0B1159AD-1BEB-4FE4-BAA6-8A1668D91063}"/>
    <cellStyle name="Currency [0] 2 3 2 6 2 3" xfId="5404" xr:uid="{B7190BD9-D674-4755-8347-F8145A37A924}"/>
    <cellStyle name="Currency [0] 2 3 2 6 2 3 2" xfId="13084" xr:uid="{DE7B35D4-2D3F-4E18-B3EF-685672AF53DE}"/>
    <cellStyle name="Currency [0] 2 3 2 6 2 3 2 2" xfId="28444" xr:uid="{F83C07B7-9C9E-428C-8819-5351867218FD}"/>
    <cellStyle name="Currency [0] 2 3 2 6 2 3 3" xfId="20764" xr:uid="{32D521BC-9114-478A-B228-ACD592B08297}"/>
    <cellStyle name="Currency [0] 2 3 2 6 2 4" xfId="9244" xr:uid="{DA6E4B99-F08C-4DA3-BFD3-6ADF09BB0FF7}"/>
    <cellStyle name="Currency [0] 2 3 2 6 2 4 2" xfId="24604" xr:uid="{DFEC5FD0-FEA8-4F91-A784-2DC296B71106}"/>
    <cellStyle name="Currency [0] 2 3 2 6 2 5" xfId="16924" xr:uid="{44C97372-1842-474A-8FED-60CB3F6CAA01}"/>
    <cellStyle name="Currency [0] 2 3 2 6 3" xfId="2524" xr:uid="{87AEFDD5-2510-4FB8-91CF-5D971949CA65}"/>
    <cellStyle name="Currency [0] 2 3 2 6 3 2" xfId="6364" xr:uid="{D40E1ABC-4AE0-43AC-9F9E-4B59436BD8B5}"/>
    <cellStyle name="Currency [0] 2 3 2 6 3 2 2" xfId="14044" xr:uid="{B8E29307-037F-4366-A4B9-187B08F4BC9F}"/>
    <cellStyle name="Currency [0] 2 3 2 6 3 2 2 2" xfId="29404" xr:uid="{8E9A9692-EFD7-42D5-AACA-901FE17EA81B}"/>
    <cellStyle name="Currency [0] 2 3 2 6 3 2 3" xfId="21724" xr:uid="{506A6C01-F9A4-48D8-9F1F-B9F3BBCB6886}"/>
    <cellStyle name="Currency [0] 2 3 2 6 3 3" xfId="10204" xr:uid="{75C56070-CFAD-4D99-9F83-71AB11858746}"/>
    <cellStyle name="Currency [0] 2 3 2 6 3 3 2" xfId="25564" xr:uid="{D2BFDB96-B0A1-4699-BCE0-5B1766DF0EED}"/>
    <cellStyle name="Currency [0] 2 3 2 6 3 4" xfId="17884" xr:uid="{18D51909-4ECB-4FE4-BDA4-7DC31721FA52}"/>
    <cellStyle name="Currency [0] 2 3 2 6 4" xfId="4444" xr:uid="{40D130FC-34F4-441A-AEF5-A79C06DB116D}"/>
    <cellStyle name="Currency [0] 2 3 2 6 4 2" xfId="12124" xr:uid="{CBDBCF5C-D66C-4B98-BCCE-834F7790B203}"/>
    <cellStyle name="Currency [0] 2 3 2 6 4 2 2" xfId="27484" xr:uid="{A7F6A588-73C7-4FF3-B87A-4DF2A5A53430}"/>
    <cellStyle name="Currency [0] 2 3 2 6 4 3" xfId="19804" xr:uid="{D707D7E6-B90D-4CE1-AE7D-8B5F89912581}"/>
    <cellStyle name="Currency [0] 2 3 2 6 5" xfId="8284" xr:uid="{202B1766-8EF2-4CE9-8906-B2EA7B37D989}"/>
    <cellStyle name="Currency [0] 2 3 2 6 5 2" xfId="23644" xr:uid="{2354FA87-8664-4F03-AF8B-267181CC1539}"/>
    <cellStyle name="Currency [0] 2 3 2 6 6" xfId="15964" xr:uid="{0EE8201E-FA9D-481C-8985-3B8C8ECEFD1A}"/>
    <cellStyle name="Currency [0] 2 3 2 7" xfId="1084" xr:uid="{C502E5DD-B02A-49AC-992F-2A9C2B624DCF}"/>
    <cellStyle name="Currency [0] 2 3 2 7 2" xfId="3004" xr:uid="{C71D4E4F-A60C-4F7F-8ED8-6E697CF8843C}"/>
    <cellStyle name="Currency [0] 2 3 2 7 2 2" xfId="6844" xr:uid="{5B7EAFFE-0ECD-4666-8A6D-DABC1DA0AE23}"/>
    <cellStyle name="Currency [0] 2 3 2 7 2 2 2" xfId="14524" xr:uid="{5522A432-B86C-4A5E-BAD3-ECF0C3F3C588}"/>
    <cellStyle name="Currency [0] 2 3 2 7 2 2 2 2" xfId="29884" xr:uid="{7888FD45-C5C8-4E94-BFF1-7658546ACFD7}"/>
    <cellStyle name="Currency [0] 2 3 2 7 2 2 3" xfId="22204" xr:uid="{79BFEADB-97FF-456A-9326-FA241ACD7237}"/>
    <cellStyle name="Currency [0] 2 3 2 7 2 3" xfId="10684" xr:uid="{DDEA413A-9A82-4056-97F2-B65BBAE3D5EB}"/>
    <cellStyle name="Currency [0] 2 3 2 7 2 3 2" xfId="26044" xr:uid="{50B574E0-923A-4546-BFF6-73BA9946BB5E}"/>
    <cellStyle name="Currency [0] 2 3 2 7 2 4" xfId="18364" xr:uid="{BA0382A9-4A77-49F4-8A5D-4E79DC8C2C85}"/>
    <cellStyle name="Currency [0] 2 3 2 7 3" xfId="4924" xr:uid="{838FCF9E-3690-474E-B4B7-11E804DA8129}"/>
    <cellStyle name="Currency [0] 2 3 2 7 3 2" xfId="12604" xr:uid="{DA6BA249-320A-40A7-ABCA-A9FF38EE73EC}"/>
    <cellStyle name="Currency [0] 2 3 2 7 3 2 2" xfId="27964" xr:uid="{09778E01-19D2-45F7-B6D2-8ABE9CD18D41}"/>
    <cellStyle name="Currency [0] 2 3 2 7 3 3" xfId="20284" xr:uid="{7A644314-BFE0-4ECD-9BAE-DCF3A5E3461F}"/>
    <cellStyle name="Currency [0] 2 3 2 7 4" xfId="8764" xr:uid="{DA3C31D3-1DC0-411A-BA41-A840A1F16874}"/>
    <cellStyle name="Currency [0] 2 3 2 7 4 2" xfId="24124" xr:uid="{D0923552-1C7F-4A17-BF48-DA214AF5FED3}"/>
    <cellStyle name="Currency [0] 2 3 2 7 5" xfId="16444" xr:uid="{5937CEF3-C277-4C15-BC0C-A73439FA83E8}"/>
    <cellStyle name="Currency [0] 2 3 2 8" xfId="2044" xr:uid="{78617CA5-6D2D-42B6-AF85-42C7A8963D1E}"/>
    <cellStyle name="Currency [0] 2 3 2 8 2" xfId="5884" xr:uid="{EBD9A859-878C-43A8-929F-D16038009EE3}"/>
    <cellStyle name="Currency [0] 2 3 2 8 2 2" xfId="13564" xr:uid="{8E48EB05-9083-4935-BCA1-D4CF85BD4A16}"/>
    <cellStyle name="Currency [0] 2 3 2 8 2 2 2" xfId="28924" xr:uid="{913DA9B9-032A-412B-8146-7E6A9AB2334A}"/>
    <cellStyle name="Currency [0] 2 3 2 8 2 3" xfId="21244" xr:uid="{8C238B17-92EA-45BC-A8C0-C575A661ADDF}"/>
    <cellStyle name="Currency [0] 2 3 2 8 3" xfId="9724" xr:uid="{C68A3EC2-5CC5-4838-A446-67184F388D7F}"/>
    <cellStyle name="Currency [0] 2 3 2 8 3 2" xfId="25084" xr:uid="{AA457A43-1DFB-465E-A97E-CA01162156E8}"/>
    <cellStyle name="Currency [0] 2 3 2 8 4" xfId="17404" xr:uid="{CD614311-AF74-47A0-901F-4779261E5905}"/>
    <cellStyle name="Currency [0] 2 3 2 9" xfId="3964" xr:uid="{3EDA8518-BDCE-4A62-91D8-A7C1D081209C}"/>
    <cellStyle name="Currency [0] 2 3 2 9 2" xfId="11644" xr:uid="{6E338A0E-42E0-4D38-94E3-7BEE926ADB26}"/>
    <cellStyle name="Currency [0] 2 3 2 9 2 2" xfId="27004" xr:uid="{6A773045-47A3-41C3-8035-95A42CB76A3D}"/>
    <cellStyle name="Currency [0] 2 3 2 9 3" xfId="19324" xr:uid="{65E2F1BA-A82E-40A2-B62B-83C989F9D513}"/>
    <cellStyle name="Currency [0] 2 3 3" xfId="139" xr:uid="{FD8A66AA-7380-4CAB-AE6E-A712C494D7CE}"/>
    <cellStyle name="Currency [0] 2 3 3 10" xfId="15499" xr:uid="{8077211F-5E50-4689-A6D3-46441DD7AD2C}"/>
    <cellStyle name="Currency [0] 2 3 3 2" xfId="199" xr:uid="{313321B9-DE90-4550-9D0A-56429AAB1383}"/>
    <cellStyle name="Currency [0] 2 3 3 2 2" xfId="319" xr:uid="{862B37D9-E878-47F4-9D3E-0ADFF0585555}"/>
    <cellStyle name="Currency [0] 2 3 3 2 2 2" xfId="559" xr:uid="{836EE356-2F88-4BD2-B9CB-8043284916C2}"/>
    <cellStyle name="Currency [0] 2 3 3 2 2 2 2" xfId="1039" xr:uid="{279181BB-BBDD-47D0-A2B1-FD2EFAF5D7E8}"/>
    <cellStyle name="Currency [0] 2 3 3 2 2 2 2 2" xfId="1999" xr:uid="{0B795EF8-D01E-4BCC-8F81-D2AABA072DE9}"/>
    <cellStyle name="Currency [0] 2 3 3 2 2 2 2 2 2" xfId="3919" xr:uid="{51F4ADAB-F7AE-48A0-9B48-9BD7F1A79780}"/>
    <cellStyle name="Currency [0] 2 3 3 2 2 2 2 2 2 2" xfId="7759" xr:uid="{218FB226-37E7-412B-ACE6-F5B5D90FD0A1}"/>
    <cellStyle name="Currency [0] 2 3 3 2 2 2 2 2 2 2 2" xfId="15439" xr:uid="{A0FC5CDE-8FF0-4268-A4E5-BEEA51768300}"/>
    <cellStyle name="Currency [0] 2 3 3 2 2 2 2 2 2 2 2 2" xfId="30799" xr:uid="{9EC30E27-10CC-4487-9453-CB8528D0B88F}"/>
    <cellStyle name="Currency [0] 2 3 3 2 2 2 2 2 2 2 3" xfId="23119" xr:uid="{96F82DFC-4207-457B-A6F7-2EE33838F6D2}"/>
    <cellStyle name="Currency [0] 2 3 3 2 2 2 2 2 2 3" xfId="11599" xr:uid="{9CC0F332-C62F-4250-BBAA-0F180138C1CF}"/>
    <cellStyle name="Currency [0] 2 3 3 2 2 2 2 2 2 3 2" xfId="26959" xr:uid="{21A24B01-F0DB-4212-802A-7B4097E95F78}"/>
    <cellStyle name="Currency [0] 2 3 3 2 2 2 2 2 2 4" xfId="19279" xr:uid="{36242065-DA02-4D5A-A8F2-9FD9424E69B3}"/>
    <cellStyle name="Currency [0] 2 3 3 2 2 2 2 2 3" xfId="5839" xr:uid="{08A4FFD8-538E-45B9-8049-162B43357299}"/>
    <cellStyle name="Currency [0] 2 3 3 2 2 2 2 2 3 2" xfId="13519" xr:uid="{16F49CE1-52CF-4E30-B0DE-10237F492FE8}"/>
    <cellStyle name="Currency [0] 2 3 3 2 2 2 2 2 3 2 2" xfId="28879" xr:uid="{CB83EEB2-37B6-4B43-91A5-F2279449B82C}"/>
    <cellStyle name="Currency [0] 2 3 3 2 2 2 2 2 3 3" xfId="21199" xr:uid="{A2016079-5A3C-44EC-B589-DA7B36B575F0}"/>
    <cellStyle name="Currency [0] 2 3 3 2 2 2 2 2 4" xfId="9679" xr:uid="{0D9C983E-9965-4FAC-B198-26865DF7A183}"/>
    <cellStyle name="Currency [0] 2 3 3 2 2 2 2 2 4 2" xfId="25039" xr:uid="{5375DD46-9E27-4361-B9F9-54E66CD13D99}"/>
    <cellStyle name="Currency [0] 2 3 3 2 2 2 2 2 5" xfId="17359" xr:uid="{C527B679-02C1-4F5B-930C-CAAC420FE118}"/>
    <cellStyle name="Currency [0] 2 3 3 2 2 2 2 3" xfId="2959" xr:uid="{0515F4CA-862B-4C2F-9042-9674FB4BB741}"/>
    <cellStyle name="Currency [0] 2 3 3 2 2 2 2 3 2" xfId="6799" xr:uid="{12FD1645-1648-4AF5-93C6-4FE9B3043E94}"/>
    <cellStyle name="Currency [0] 2 3 3 2 2 2 2 3 2 2" xfId="14479" xr:uid="{91ED0640-BE12-40C4-AC36-D435A51F4BF6}"/>
    <cellStyle name="Currency [0] 2 3 3 2 2 2 2 3 2 2 2" xfId="29839" xr:uid="{FBB39D52-3DAE-450D-8666-E9AF71FF1E37}"/>
    <cellStyle name="Currency [0] 2 3 3 2 2 2 2 3 2 3" xfId="22159" xr:uid="{18D3CDFE-AD4E-42ED-A52D-304F6D0ED2A6}"/>
    <cellStyle name="Currency [0] 2 3 3 2 2 2 2 3 3" xfId="10639" xr:uid="{C552DBB4-8434-4EB4-B033-873D1FD16B5C}"/>
    <cellStyle name="Currency [0] 2 3 3 2 2 2 2 3 3 2" xfId="25999" xr:uid="{D6C27913-D076-4656-9F75-7ADE77C9D9F8}"/>
    <cellStyle name="Currency [0] 2 3 3 2 2 2 2 3 4" xfId="18319" xr:uid="{CEEE106C-85F7-4A75-8B0F-52FCC38BCE60}"/>
    <cellStyle name="Currency [0] 2 3 3 2 2 2 2 4" xfId="4879" xr:uid="{1291852E-D14F-4B40-9CDC-CCA992B0D7B7}"/>
    <cellStyle name="Currency [0] 2 3 3 2 2 2 2 4 2" xfId="12559" xr:uid="{051FA89D-BCDE-47E0-9B45-E01451B69CB8}"/>
    <cellStyle name="Currency [0] 2 3 3 2 2 2 2 4 2 2" xfId="27919" xr:uid="{0D685A0A-9578-4175-B50B-C5178EAD0624}"/>
    <cellStyle name="Currency [0] 2 3 3 2 2 2 2 4 3" xfId="20239" xr:uid="{174A2ABC-A51C-4F81-8A9D-B29866BF7418}"/>
    <cellStyle name="Currency [0] 2 3 3 2 2 2 2 5" xfId="8719" xr:uid="{BC6DB5F1-B6A4-4AA8-9447-98BEBA39D267}"/>
    <cellStyle name="Currency [0] 2 3 3 2 2 2 2 5 2" xfId="24079" xr:uid="{E0E362A2-A65A-48FE-941E-FB77F0C76802}"/>
    <cellStyle name="Currency [0] 2 3 3 2 2 2 2 6" xfId="16399" xr:uid="{A0E7E4CB-AF82-47CB-AC4C-ADAAE81EC74A}"/>
    <cellStyle name="Currency [0] 2 3 3 2 2 2 3" xfId="1519" xr:uid="{A0474DDC-D91E-49A6-A872-52276321F4D9}"/>
    <cellStyle name="Currency [0] 2 3 3 2 2 2 3 2" xfId="3439" xr:uid="{CEC2EFD6-FC99-473E-8A68-EDA28F22CB64}"/>
    <cellStyle name="Currency [0] 2 3 3 2 2 2 3 2 2" xfId="7279" xr:uid="{4D33E79E-1A8D-4598-9693-81C17944C52C}"/>
    <cellStyle name="Currency [0] 2 3 3 2 2 2 3 2 2 2" xfId="14959" xr:uid="{2BD11DD7-DCED-4A34-B864-8F8E628B57C9}"/>
    <cellStyle name="Currency [0] 2 3 3 2 2 2 3 2 2 2 2" xfId="30319" xr:uid="{5D4AE799-6BA2-4D91-85E6-48F8760D6758}"/>
    <cellStyle name="Currency [0] 2 3 3 2 2 2 3 2 2 3" xfId="22639" xr:uid="{8301DC88-5B8B-4905-A44D-484845D329EA}"/>
    <cellStyle name="Currency [0] 2 3 3 2 2 2 3 2 3" xfId="11119" xr:uid="{FB2AC6B3-A35C-4929-BA24-F04B1B69776D}"/>
    <cellStyle name="Currency [0] 2 3 3 2 2 2 3 2 3 2" xfId="26479" xr:uid="{B22CB245-457D-42F3-A0B7-BF2580CBFB67}"/>
    <cellStyle name="Currency [0] 2 3 3 2 2 2 3 2 4" xfId="18799" xr:uid="{D1C54E7C-265D-4CA4-94DE-E0F1944FAB86}"/>
    <cellStyle name="Currency [0] 2 3 3 2 2 2 3 3" xfId="5359" xr:uid="{4B35A4DD-9628-4B7B-A828-9245D2833D2B}"/>
    <cellStyle name="Currency [0] 2 3 3 2 2 2 3 3 2" xfId="13039" xr:uid="{C50D391D-5305-4CCA-BEFD-00496B5CD4D4}"/>
    <cellStyle name="Currency [0] 2 3 3 2 2 2 3 3 2 2" xfId="28399" xr:uid="{91824982-A7CD-49F4-8B50-0972AC4AB8C9}"/>
    <cellStyle name="Currency [0] 2 3 3 2 2 2 3 3 3" xfId="20719" xr:uid="{6BB30099-3E7B-490E-9F13-43C44BD0A06B}"/>
    <cellStyle name="Currency [0] 2 3 3 2 2 2 3 4" xfId="9199" xr:uid="{7300FAB8-A58C-43AF-96E6-5CECCCB1A839}"/>
    <cellStyle name="Currency [0] 2 3 3 2 2 2 3 4 2" xfId="24559" xr:uid="{205DE695-D274-4C5E-B248-F9EE94B3B32C}"/>
    <cellStyle name="Currency [0] 2 3 3 2 2 2 3 5" xfId="16879" xr:uid="{6D61E59B-952E-49AB-A3E2-6B6E7F7634F5}"/>
    <cellStyle name="Currency [0] 2 3 3 2 2 2 4" xfId="2479" xr:uid="{6685647D-65DC-41AE-8DD5-A08C767364AF}"/>
    <cellStyle name="Currency [0] 2 3 3 2 2 2 4 2" xfId="6319" xr:uid="{AB7E119F-11B6-4602-9742-003A6110975A}"/>
    <cellStyle name="Currency [0] 2 3 3 2 2 2 4 2 2" xfId="13999" xr:uid="{33E27FE4-693A-4716-9FD1-3679BC18F0AF}"/>
    <cellStyle name="Currency [0] 2 3 3 2 2 2 4 2 2 2" xfId="29359" xr:uid="{27AF7BEE-3B39-4D71-A2B5-1020006C1FC0}"/>
    <cellStyle name="Currency [0] 2 3 3 2 2 2 4 2 3" xfId="21679" xr:uid="{AA1BC1A7-2A1C-4560-ADAA-ACD6C1A7B6C8}"/>
    <cellStyle name="Currency [0] 2 3 3 2 2 2 4 3" xfId="10159" xr:uid="{6FAEFF16-6403-4886-9C1B-8E1E73462534}"/>
    <cellStyle name="Currency [0] 2 3 3 2 2 2 4 3 2" xfId="25519" xr:uid="{7CAB71AF-8B8D-4495-ABF2-5A42BB779CDD}"/>
    <cellStyle name="Currency [0] 2 3 3 2 2 2 4 4" xfId="17839" xr:uid="{CF591B79-D893-46B3-86AA-87F41F04DEEC}"/>
    <cellStyle name="Currency [0] 2 3 3 2 2 2 5" xfId="4399" xr:uid="{2FEA1DEE-BB3E-487E-8D6A-52ABD277C3BC}"/>
    <cellStyle name="Currency [0] 2 3 3 2 2 2 5 2" xfId="12079" xr:uid="{39907A79-1538-4157-84BF-535FD33292D5}"/>
    <cellStyle name="Currency [0] 2 3 3 2 2 2 5 2 2" xfId="27439" xr:uid="{636D671F-48DF-417A-AC10-1E4C3BD488D7}"/>
    <cellStyle name="Currency [0] 2 3 3 2 2 2 5 3" xfId="19759" xr:uid="{A2264FC7-EEBD-4AA5-A7A6-9F65FEB5A48C}"/>
    <cellStyle name="Currency [0] 2 3 3 2 2 2 6" xfId="8239" xr:uid="{9C9E444A-D11D-4B5E-87B0-86738E1DF345}"/>
    <cellStyle name="Currency [0] 2 3 3 2 2 2 6 2" xfId="23599" xr:uid="{E6930BF9-D376-4333-87CB-0CA3E8143D51}"/>
    <cellStyle name="Currency [0] 2 3 3 2 2 2 7" xfId="15919" xr:uid="{4F4533C4-374F-43A4-A42C-86C696AF9EF0}"/>
    <cellStyle name="Currency [0] 2 3 3 2 2 3" xfId="799" xr:uid="{9D1007BE-4F82-474B-AD0D-C7CAD53B97A3}"/>
    <cellStyle name="Currency [0] 2 3 3 2 2 3 2" xfId="1759" xr:uid="{5AB6FC59-64E7-4760-B224-094260450B38}"/>
    <cellStyle name="Currency [0] 2 3 3 2 2 3 2 2" xfId="3679" xr:uid="{032EBC23-D365-468B-A4E8-F79D9529E143}"/>
    <cellStyle name="Currency [0] 2 3 3 2 2 3 2 2 2" xfId="7519" xr:uid="{7612810A-F95E-42A9-97A4-2ED6967297DC}"/>
    <cellStyle name="Currency [0] 2 3 3 2 2 3 2 2 2 2" xfId="15199" xr:uid="{D9A2CE0F-40D4-435B-9994-7AB022B75F7B}"/>
    <cellStyle name="Currency [0] 2 3 3 2 2 3 2 2 2 2 2" xfId="30559" xr:uid="{0091BA12-F142-451C-8DA7-34BF840E4662}"/>
    <cellStyle name="Currency [0] 2 3 3 2 2 3 2 2 2 3" xfId="22879" xr:uid="{BCE4C2E4-0D34-4937-8B59-58B1B69A8B37}"/>
    <cellStyle name="Currency [0] 2 3 3 2 2 3 2 2 3" xfId="11359" xr:uid="{9D349DB6-FA2C-47D4-AA63-21F0B7FA2446}"/>
    <cellStyle name="Currency [0] 2 3 3 2 2 3 2 2 3 2" xfId="26719" xr:uid="{58B5DD44-CEF7-4D6C-A0BA-A6B1E3A3CC11}"/>
    <cellStyle name="Currency [0] 2 3 3 2 2 3 2 2 4" xfId="19039" xr:uid="{C97240E2-2D23-41B6-B511-201FEAAA8A13}"/>
    <cellStyle name="Currency [0] 2 3 3 2 2 3 2 3" xfId="5599" xr:uid="{8A7BB2EB-4619-474E-9B73-51F5FBACF496}"/>
    <cellStyle name="Currency [0] 2 3 3 2 2 3 2 3 2" xfId="13279" xr:uid="{8900CCF7-CD3F-48A0-9371-1439679B9BAD}"/>
    <cellStyle name="Currency [0] 2 3 3 2 2 3 2 3 2 2" xfId="28639" xr:uid="{275896C7-8B98-4A19-A591-6816F3F092F0}"/>
    <cellStyle name="Currency [0] 2 3 3 2 2 3 2 3 3" xfId="20959" xr:uid="{20C23CE5-5B76-4274-A02C-21EB5D686B77}"/>
    <cellStyle name="Currency [0] 2 3 3 2 2 3 2 4" xfId="9439" xr:uid="{638D4A6B-0541-424D-ACE0-F6BBC048775A}"/>
    <cellStyle name="Currency [0] 2 3 3 2 2 3 2 4 2" xfId="24799" xr:uid="{8D4F5AAF-1BE8-4591-8936-31F4B82B2088}"/>
    <cellStyle name="Currency [0] 2 3 3 2 2 3 2 5" xfId="17119" xr:uid="{D922CBFB-F033-4CE8-B4E5-B7C848AB54BA}"/>
    <cellStyle name="Currency [0] 2 3 3 2 2 3 3" xfId="2719" xr:uid="{12DCAE2F-7F35-4B6A-B186-A0F2253C85B2}"/>
    <cellStyle name="Currency [0] 2 3 3 2 2 3 3 2" xfId="6559" xr:uid="{226C199E-B364-4CC6-8237-09AA5C272ECB}"/>
    <cellStyle name="Currency [0] 2 3 3 2 2 3 3 2 2" xfId="14239" xr:uid="{4A8B3E36-C6C0-49D0-8672-92F61622DE4F}"/>
    <cellStyle name="Currency [0] 2 3 3 2 2 3 3 2 2 2" xfId="29599" xr:uid="{1F861006-3EEF-4F8A-89A2-C207515274EB}"/>
    <cellStyle name="Currency [0] 2 3 3 2 2 3 3 2 3" xfId="21919" xr:uid="{BB7523DB-A5A6-4C50-8E21-B8247C1C073F}"/>
    <cellStyle name="Currency [0] 2 3 3 2 2 3 3 3" xfId="10399" xr:uid="{3A16EFE5-F76F-45A3-9319-8E7FDCDB3061}"/>
    <cellStyle name="Currency [0] 2 3 3 2 2 3 3 3 2" xfId="25759" xr:uid="{4FEF1D5B-539B-4950-8CEC-4235376C8252}"/>
    <cellStyle name="Currency [0] 2 3 3 2 2 3 3 4" xfId="18079" xr:uid="{0A4CC73B-6524-4B58-BEDA-0F5247A831AB}"/>
    <cellStyle name="Currency [0] 2 3 3 2 2 3 4" xfId="4639" xr:uid="{3428FCBE-F29C-4DB7-AA28-B0F2A7D3C8D5}"/>
    <cellStyle name="Currency [0] 2 3 3 2 2 3 4 2" xfId="12319" xr:uid="{A3262503-6B5D-4FFD-8D03-CA9C3816B91B}"/>
    <cellStyle name="Currency [0] 2 3 3 2 2 3 4 2 2" xfId="27679" xr:uid="{B0AB165D-755F-409B-B5D0-C9F2062D0881}"/>
    <cellStyle name="Currency [0] 2 3 3 2 2 3 4 3" xfId="19999" xr:uid="{53476DB1-E5F9-451F-B1BD-E1DAB49D9D56}"/>
    <cellStyle name="Currency [0] 2 3 3 2 2 3 5" xfId="8479" xr:uid="{49A844D4-7195-4012-A7FF-46C72FB13E2E}"/>
    <cellStyle name="Currency [0] 2 3 3 2 2 3 5 2" xfId="23839" xr:uid="{03B70E39-8C82-452B-9816-EC4DC3DB9B32}"/>
    <cellStyle name="Currency [0] 2 3 3 2 2 3 6" xfId="16159" xr:uid="{334A3AFD-1F7D-4437-8BF5-3A6DE5D94244}"/>
    <cellStyle name="Currency [0] 2 3 3 2 2 4" xfId="1279" xr:uid="{ED8B8C23-8916-4527-86AB-68380EBA6022}"/>
    <cellStyle name="Currency [0] 2 3 3 2 2 4 2" xfId="3199" xr:uid="{C4BCB462-3473-46F1-A844-6097048FA2F1}"/>
    <cellStyle name="Currency [0] 2 3 3 2 2 4 2 2" xfId="7039" xr:uid="{66638469-466F-42A6-828D-33AEA21AB854}"/>
    <cellStyle name="Currency [0] 2 3 3 2 2 4 2 2 2" xfId="14719" xr:uid="{EF945B23-A05B-4310-A369-6B2791423EAE}"/>
    <cellStyle name="Currency [0] 2 3 3 2 2 4 2 2 2 2" xfId="30079" xr:uid="{0AB49F3F-56D2-4475-B6B7-25AC8ED02954}"/>
    <cellStyle name="Currency [0] 2 3 3 2 2 4 2 2 3" xfId="22399" xr:uid="{3E190FAF-0267-49D5-9861-C07D516C24EF}"/>
    <cellStyle name="Currency [0] 2 3 3 2 2 4 2 3" xfId="10879" xr:uid="{F26E9AF1-9B79-4868-96A8-68C8970631DD}"/>
    <cellStyle name="Currency [0] 2 3 3 2 2 4 2 3 2" xfId="26239" xr:uid="{BBE9B78D-0CDC-4644-ACD0-846BDBBE4025}"/>
    <cellStyle name="Currency [0] 2 3 3 2 2 4 2 4" xfId="18559" xr:uid="{8A6B843C-380A-4B10-B2F5-03800DCB2E81}"/>
    <cellStyle name="Currency [0] 2 3 3 2 2 4 3" xfId="5119" xr:uid="{F260B23B-3BDC-4DCC-8649-06E8654E125C}"/>
    <cellStyle name="Currency [0] 2 3 3 2 2 4 3 2" xfId="12799" xr:uid="{F3B24E55-8EE2-46D1-81EC-F927382C3684}"/>
    <cellStyle name="Currency [0] 2 3 3 2 2 4 3 2 2" xfId="28159" xr:uid="{418FF843-D6C1-426A-A3C7-8EF76C7BC9C4}"/>
    <cellStyle name="Currency [0] 2 3 3 2 2 4 3 3" xfId="20479" xr:uid="{AC6E25FF-4B9C-4737-A049-3EFEF091E77E}"/>
    <cellStyle name="Currency [0] 2 3 3 2 2 4 4" xfId="8959" xr:uid="{280CA5BE-02D6-4294-B9F7-6DCE9AD5788D}"/>
    <cellStyle name="Currency [0] 2 3 3 2 2 4 4 2" xfId="24319" xr:uid="{2E1086BE-0EB3-4B1A-BB8F-EEF8DFAACE79}"/>
    <cellStyle name="Currency [0] 2 3 3 2 2 4 5" xfId="16639" xr:uid="{4A838F43-CE56-44E1-B694-DBF6257DCCF8}"/>
    <cellStyle name="Currency [0] 2 3 3 2 2 5" xfId="2239" xr:uid="{0F063AC1-65EC-4B67-9BEF-9BFD8E2C13DE}"/>
    <cellStyle name="Currency [0] 2 3 3 2 2 5 2" xfId="6079" xr:uid="{967945C8-B2D9-47E3-AA9E-375F61F7AD25}"/>
    <cellStyle name="Currency [0] 2 3 3 2 2 5 2 2" xfId="13759" xr:uid="{52476F5B-12DD-4B5F-B87C-4D12590ADE40}"/>
    <cellStyle name="Currency [0] 2 3 3 2 2 5 2 2 2" xfId="29119" xr:uid="{008BCF8B-3EE8-4A36-83DF-5717C393FAE3}"/>
    <cellStyle name="Currency [0] 2 3 3 2 2 5 2 3" xfId="21439" xr:uid="{C0277037-DCF1-49FF-85FC-7AD3CE74E078}"/>
    <cellStyle name="Currency [0] 2 3 3 2 2 5 3" xfId="9919" xr:uid="{5D18DC58-C84B-48FA-AE4D-D5D62935AC7E}"/>
    <cellStyle name="Currency [0] 2 3 3 2 2 5 3 2" xfId="25279" xr:uid="{D480D79F-CB5C-4988-8EDB-A187CAEDBBEC}"/>
    <cellStyle name="Currency [0] 2 3 3 2 2 5 4" xfId="17599" xr:uid="{1546F5DF-BFBB-4AA0-A8E5-0FB81830A8C4}"/>
    <cellStyle name="Currency [0] 2 3 3 2 2 6" xfId="4159" xr:uid="{7F81CB3A-C391-4A41-AF52-D336C682A210}"/>
    <cellStyle name="Currency [0] 2 3 3 2 2 6 2" xfId="11839" xr:uid="{356844FE-0228-49E7-A516-3F45E42A67D7}"/>
    <cellStyle name="Currency [0] 2 3 3 2 2 6 2 2" xfId="27199" xr:uid="{4027BA17-A488-46F8-9839-A5B08B4656B2}"/>
    <cellStyle name="Currency [0] 2 3 3 2 2 6 3" xfId="19519" xr:uid="{968642FB-621E-4919-8F5C-A3A77FB95B02}"/>
    <cellStyle name="Currency [0] 2 3 3 2 2 7" xfId="7999" xr:uid="{A4405A2E-2CE7-4827-B54A-480EADAB25C5}"/>
    <cellStyle name="Currency [0] 2 3 3 2 2 7 2" xfId="23359" xr:uid="{21FE7656-2B16-4E89-AF8F-24279F2BBF2C}"/>
    <cellStyle name="Currency [0] 2 3 3 2 2 8" xfId="15679" xr:uid="{62AC1BE0-E7EB-4274-911F-8255CD70C2F5}"/>
    <cellStyle name="Currency [0] 2 3 3 2 3" xfId="439" xr:uid="{24FB0F8E-8C98-445D-A45E-B27DCF4FC57B}"/>
    <cellStyle name="Currency [0] 2 3 3 2 3 2" xfId="919" xr:uid="{381B0E01-F7D3-43C1-9B3A-22BA9AFAD22E}"/>
    <cellStyle name="Currency [0] 2 3 3 2 3 2 2" xfId="1879" xr:uid="{D7562A1E-B45D-4F92-94FE-0CF6A289A6DD}"/>
    <cellStyle name="Currency [0] 2 3 3 2 3 2 2 2" xfId="3799" xr:uid="{019F96F9-459C-4A3C-A608-252243F62E39}"/>
    <cellStyle name="Currency [0] 2 3 3 2 3 2 2 2 2" xfId="7639" xr:uid="{3F05FF9E-50B9-4F8D-83B1-D6F76A40731D}"/>
    <cellStyle name="Currency [0] 2 3 3 2 3 2 2 2 2 2" xfId="15319" xr:uid="{AFD6CF5D-4C6D-4A41-9C5C-5973204F4D6E}"/>
    <cellStyle name="Currency [0] 2 3 3 2 3 2 2 2 2 2 2" xfId="30679" xr:uid="{B55A738E-610B-4403-BE4A-1EADE68F50BD}"/>
    <cellStyle name="Currency [0] 2 3 3 2 3 2 2 2 2 3" xfId="22999" xr:uid="{69B3982D-69E3-4516-B4B6-9D6146C4CCAE}"/>
    <cellStyle name="Currency [0] 2 3 3 2 3 2 2 2 3" xfId="11479" xr:uid="{EE8580E2-E97B-48B8-ADD0-093544A93695}"/>
    <cellStyle name="Currency [0] 2 3 3 2 3 2 2 2 3 2" xfId="26839" xr:uid="{FC196CEB-373E-4E80-8794-017624BDF6CB}"/>
    <cellStyle name="Currency [0] 2 3 3 2 3 2 2 2 4" xfId="19159" xr:uid="{2766627C-B069-420D-931D-E7644C589524}"/>
    <cellStyle name="Currency [0] 2 3 3 2 3 2 2 3" xfId="5719" xr:uid="{92B4D178-0095-495C-B8BE-B9F125670BEF}"/>
    <cellStyle name="Currency [0] 2 3 3 2 3 2 2 3 2" xfId="13399" xr:uid="{1AF7C096-C368-4746-8E93-AEC544A53AB7}"/>
    <cellStyle name="Currency [0] 2 3 3 2 3 2 2 3 2 2" xfId="28759" xr:uid="{7E4BFEDD-612E-4AEA-B94E-B2BC61E05551}"/>
    <cellStyle name="Currency [0] 2 3 3 2 3 2 2 3 3" xfId="21079" xr:uid="{A672CAD2-B78C-4C4B-BFE6-AA42DA260398}"/>
    <cellStyle name="Currency [0] 2 3 3 2 3 2 2 4" xfId="9559" xr:uid="{F46C29DB-2755-42A5-83D3-601EF6A03B67}"/>
    <cellStyle name="Currency [0] 2 3 3 2 3 2 2 4 2" xfId="24919" xr:uid="{0168C4DE-246D-4136-B1A4-488A4705A1DB}"/>
    <cellStyle name="Currency [0] 2 3 3 2 3 2 2 5" xfId="17239" xr:uid="{ADA508B2-0DD2-43BF-9F46-5D5264C98124}"/>
    <cellStyle name="Currency [0] 2 3 3 2 3 2 3" xfId="2839" xr:uid="{F5E052DC-DE8E-4FA5-A0CC-E6DDE00A292C}"/>
    <cellStyle name="Currency [0] 2 3 3 2 3 2 3 2" xfId="6679" xr:uid="{4E96E13F-1B68-4C59-808D-81C2AD2D92EB}"/>
    <cellStyle name="Currency [0] 2 3 3 2 3 2 3 2 2" xfId="14359" xr:uid="{9B4E740C-CEF3-4A46-A125-684013A4072C}"/>
    <cellStyle name="Currency [0] 2 3 3 2 3 2 3 2 2 2" xfId="29719" xr:uid="{1CE457DB-23CE-4263-B449-FF585BB98A58}"/>
    <cellStyle name="Currency [0] 2 3 3 2 3 2 3 2 3" xfId="22039" xr:uid="{B5D4A4DA-72BE-4AA8-818C-A1CEBC88D29D}"/>
    <cellStyle name="Currency [0] 2 3 3 2 3 2 3 3" xfId="10519" xr:uid="{BF3484CC-809F-4C71-A8BA-6FB934BC9208}"/>
    <cellStyle name="Currency [0] 2 3 3 2 3 2 3 3 2" xfId="25879" xr:uid="{EABA2D81-6B30-4CD2-A046-867B151B591D}"/>
    <cellStyle name="Currency [0] 2 3 3 2 3 2 3 4" xfId="18199" xr:uid="{664A15A6-4FA9-4842-B684-B6CB78146E2F}"/>
    <cellStyle name="Currency [0] 2 3 3 2 3 2 4" xfId="4759" xr:uid="{B96E4812-6527-4FDE-98E9-1A4814CC6ABC}"/>
    <cellStyle name="Currency [0] 2 3 3 2 3 2 4 2" xfId="12439" xr:uid="{E0D59546-3FAF-48BD-8ABC-9189D0BF1756}"/>
    <cellStyle name="Currency [0] 2 3 3 2 3 2 4 2 2" xfId="27799" xr:uid="{E7AEDE90-D24D-40FF-B286-5931E74AD868}"/>
    <cellStyle name="Currency [0] 2 3 3 2 3 2 4 3" xfId="20119" xr:uid="{9B38988B-2553-449D-8E29-5386B36BDD23}"/>
    <cellStyle name="Currency [0] 2 3 3 2 3 2 5" xfId="8599" xr:uid="{E664D08C-4074-4A23-AD4B-DD1750E20F2B}"/>
    <cellStyle name="Currency [0] 2 3 3 2 3 2 5 2" xfId="23959" xr:uid="{C1EF3B92-D32C-4B1E-AC06-EA0A0ED1FD0A}"/>
    <cellStyle name="Currency [0] 2 3 3 2 3 2 6" xfId="16279" xr:uid="{57C75A5B-B790-464C-A684-627669128BCB}"/>
    <cellStyle name="Currency [0] 2 3 3 2 3 3" xfId="1399" xr:uid="{988A394F-9CCD-40A7-8BA8-F883E30142F1}"/>
    <cellStyle name="Currency [0] 2 3 3 2 3 3 2" xfId="3319" xr:uid="{F7E2D87C-C748-48EF-AC2A-749EF7F25225}"/>
    <cellStyle name="Currency [0] 2 3 3 2 3 3 2 2" xfId="7159" xr:uid="{9AB1A549-2ED1-46EC-A009-371B4A66C75C}"/>
    <cellStyle name="Currency [0] 2 3 3 2 3 3 2 2 2" xfId="14839" xr:uid="{D575CB52-8FF9-4FC7-A218-858C3919A04D}"/>
    <cellStyle name="Currency [0] 2 3 3 2 3 3 2 2 2 2" xfId="30199" xr:uid="{C268327C-D320-43E4-893C-AC111C1E63A1}"/>
    <cellStyle name="Currency [0] 2 3 3 2 3 3 2 2 3" xfId="22519" xr:uid="{BE8E18E0-A350-4F45-8BC1-B859D0CE4828}"/>
    <cellStyle name="Currency [0] 2 3 3 2 3 3 2 3" xfId="10999" xr:uid="{B724B221-3867-446E-B7AF-83C888EE2625}"/>
    <cellStyle name="Currency [0] 2 3 3 2 3 3 2 3 2" xfId="26359" xr:uid="{EA44A721-ABC6-4794-81BC-867050CE9D00}"/>
    <cellStyle name="Currency [0] 2 3 3 2 3 3 2 4" xfId="18679" xr:uid="{B84F5EC5-06D5-4A5F-B64C-F7189928E090}"/>
    <cellStyle name="Currency [0] 2 3 3 2 3 3 3" xfId="5239" xr:uid="{38A5E544-6F8B-4F65-8F96-0298406C2944}"/>
    <cellStyle name="Currency [0] 2 3 3 2 3 3 3 2" xfId="12919" xr:uid="{AC755325-6B42-424B-B2AF-CAD8C852553C}"/>
    <cellStyle name="Currency [0] 2 3 3 2 3 3 3 2 2" xfId="28279" xr:uid="{CD59DCBE-E3AA-43F5-ADB7-4F9387764104}"/>
    <cellStyle name="Currency [0] 2 3 3 2 3 3 3 3" xfId="20599" xr:uid="{19556A5E-D832-4332-A5B0-A21F8AB119BF}"/>
    <cellStyle name="Currency [0] 2 3 3 2 3 3 4" xfId="9079" xr:uid="{CB79A6A8-85DD-466D-A6C6-EF787E68DF7C}"/>
    <cellStyle name="Currency [0] 2 3 3 2 3 3 4 2" xfId="24439" xr:uid="{13C0A915-528B-4AF9-861F-FEAB28B95DD9}"/>
    <cellStyle name="Currency [0] 2 3 3 2 3 3 5" xfId="16759" xr:uid="{DFFA7D03-3688-46FE-9A72-F5DFD406DB9A}"/>
    <cellStyle name="Currency [0] 2 3 3 2 3 4" xfId="2359" xr:uid="{7631EDB7-187A-4D72-BD0D-434CD3FF48E9}"/>
    <cellStyle name="Currency [0] 2 3 3 2 3 4 2" xfId="6199" xr:uid="{0382B97B-B65E-4E69-8415-18DB5C4D766F}"/>
    <cellStyle name="Currency [0] 2 3 3 2 3 4 2 2" xfId="13879" xr:uid="{2C4530D7-5467-4843-9F40-41EDB5244402}"/>
    <cellStyle name="Currency [0] 2 3 3 2 3 4 2 2 2" xfId="29239" xr:uid="{8FF9462E-715F-4FAD-A892-F4D4908F2573}"/>
    <cellStyle name="Currency [0] 2 3 3 2 3 4 2 3" xfId="21559" xr:uid="{9A42C8F9-D00C-46E6-A5A7-A45C6DDFA876}"/>
    <cellStyle name="Currency [0] 2 3 3 2 3 4 3" xfId="10039" xr:uid="{D60D7600-7262-4FA5-A353-4F758FAC861E}"/>
    <cellStyle name="Currency [0] 2 3 3 2 3 4 3 2" xfId="25399" xr:uid="{B691C081-7634-43D2-8EBC-D6727BBE8A8D}"/>
    <cellStyle name="Currency [0] 2 3 3 2 3 4 4" xfId="17719" xr:uid="{D97E712F-431F-48BB-ACAC-CDD73C134E79}"/>
    <cellStyle name="Currency [0] 2 3 3 2 3 5" xfId="4279" xr:uid="{BDF1AD6B-2F39-4A07-9B45-2D14D4ABD3AB}"/>
    <cellStyle name="Currency [0] 2 3 3 2 3 5 2" xfId="11959" xr:uid="{45E8B869-C3CC-4295-9CEC-D1217591170B}"/>
    <cellStyle name="Currency [0] 2 3 3 2 3 5 2 2" xfId="27319" xr:uid="{72EFC739-CD90-4317-95B2-2220405BA929}"/>
    <cellStyle name="Currency [0] 2 3 3 2 3 5 3" xfId="19639" xr:uid="{7E388F7B-4FF0-4E39-8D19-E074C386472E}"/>
    <cellStyle name="Currency [0] 2 3 3 2 3 6" xfId="8119" xr:uid="{F1CF52F0-0BF7-4780-B966-E85C39FF6FD7}"/>
    <cellStyle name="Currency [0] 2 3 3 2 3 6 2" xfId="23479" xr:uid="{494EF8A5-5DC8-4E03-A1CC-C6E42E095B64}"/>
    <cellStyle name="Currency [0] 2 3 3 2 3 7" xfId="15799" xr:uid="{7B247CD3-7F3E-4B57-B49D-5EC47DC63D99}"/>
    <cellStyle name="Currency [0] 2 3 3 2 4" xfId="679" xr:uid="{B1301FD7-EA82-40BC-8295-BFF817834F4E}"/>
    <cellStyle name="Currency [0] 2 3 3 2 4 2" xfId="1639" xr:uid="{CFF311E8-CCDC-4D8C-A6E6-0E59246B3294}"/>
    <cellStyle name="Currency [0] 2 3 3 2 4 2 2" xfId="3559" xr:uid="{4E202A68-3CFA-4A8A-BF66-0B7C594149C1}"/>
    <cellStyle name="Currency [0] 2 3 3 2 4 2 2 2" xfId="7399" xr:uid="{7047A625-5199-4E62-8206-9667F2229B3E}"/>
    <cellStyle name="Currency [0] 2 3 3 2 4 2 2 2 2" xfId="15079" xr:uid="{45D3625F-B13B-4524-A0A8-39AA39ACAEAC}"/>
    <cellStyle name="Currency [0] 2 3 3 2 4 2 2 2 2 2" xfId="30439" xr:uid="{D555CD68-B069-4E0F-8DD2-1564DC08F381}"/>
    <cellStyle name="Currency [0] 2 3 3 2 4 2 2 2 3" xfId="22759" xr:uid="{58D368F2-B126-43C6-BBE4-DF1E79CDD9BF}"/>
    <cellStyle name="Currency [0] 2 3 3 2 4 2 2 3" xfId="11239" xr:uid="{2750B72C-8D9F-4DF4-B7B0-13BE6F1FAA12}"/>
    <cellStyle name="Currency [0] 2 3 3 2 4 2 2 3 2" xfId="26599" xr:uid="{AA24957B-77BC-469F-88F0-4A88B0FB1EFF}"/>
    <cellStyle name="Currency [0] 2 3 3 2 4 2 2 4" xfId="18919" xr:uid="{E509A4C1-7A5D-42A5-86A4-035C0F9AA24E}"/>
    <cellStyle name="Currency [0] 2 3 3 2 4 2 3" xfId="5479" xr:uid="{25B78B6B-3582-4366-AB46-424415E1EE3B}"/>
    <cellStyle name="Currency [0] 2 3 3 2 4 2 3 2" xfId="13159" xr:uid="{27E05E2E-E77C-454D-B275-4B80E350F714}"/>
    <cellStyle name="Currency [0] 2 3 3 2 4 2 3 2 2" xfId="28519" xr:uid="{A0E10E90-F19B-4715-B1C2-B17D6F44545D}"/>
    <cellStyle name="Currency [0] 2 3 3 2 4 2 3 3" xfId="20839" xr:uid="{E16F026D-D873-4E84-B48B-38F3308F7B97}"/>
    <cellStyle name="Currency [0] 2 3 3 2 4 2 4" xfId="9319" xr:uid="{4EDCA7C1-D686-4339-A564-39AD81498FC8}"/>
    <cellStyle name="Currency [0] 2 3 3 2 4 2 4 2" xfId="24679" xr:uid="{DF201E47-AB34-45F1-82A7-D4EC5309DC87}"/>
    <cellStyle name="Currency [0] 2 3 3 2 4 2 5" xfId="16999" xr:uid="{0F260F99-19FD-45FB-9C3E-F94B78684C7B}"/>
    <cellStyle name="Currency [0] 2 3 3 2 4 3" xfId="2599" xr:uid="{95008EAD-68F8-4A33-94ED-B94C881E4148}"/>
    <cellStyle name="Currency [0] 2 3 3 2 4 3 2" xfId="6439" xr:uid="{27EB0A16-7F8A-4DF7-BE8F-F76207D5C781}"/>
    <cellStyle name="Currency [0] 2 3 3 2 4 3 2 2" xfId="14119" xr:uid="{8A13ED41-B8A1-4244-A0D0-965A245CD6C5}"/>
    <cellStyle name="Currency [0] 2 3 3 2 4 3 2 2 2" xfId="29479" xr:uid="{E07B57A6-5EAD-45A6-8EDB-D176108E364C}"/>
    <cellStyle name="Currency [0] 2 3 3 2 4 3 2 3" xfId="21799" xr:uid="{23F7254B-DA00-45CA-92F3-EBCC275157E4}"/>
    <cellStyle name="Currency [0] 2 3 3 2 4 3 3" xfId="10279" xr:uid="{038BA6FD-E5FE-4D2D-8B07-D8F6BE46F401}"/>
    <cellStyle name="Currency [0] 2 3 3 2 4 3 3 2" xfId="25639" xr:uid="{0B403788-D891-408B-90DB-13D05F69D27B}"/>
    <cellStyle name="Currency [0] 2 3 3 2 4 3 4" xfId="17959" xr:uid="{C2A1E7A4-4491-4005-A032-0AD0994B2038}"/>
    <cellStyle name="Currency [0] 2 3 3 2 4 4" xfId="4519" xr:uid="{2532E595-3A4C-4265-9EF3-9CC727E7A6D3}"/>
    <cellStyle name="Currency [0] 2 3 3 2 4 4 2" xfId="12199" xr:uid="{28074FDA-1DED-49AC-88AC-DBF01DC27039}"/>
    <cellStyle name="Currency [0] 2 3 3 2 4 4 2 2" xfId="27559" xr:uid="{3D990B98-29F3-4137-BA3A-BFED6DB3F825}"/>
    <cellStyle name="Currency [0] 2 3 3 2 4 4 3" xfId="19879" xr:uid="{0E28494E-9C2C-4292-A19F-BD6C92254EE2}"/>
    <cellStyle name="Currency [0] 2 3 3 2 4 5" xfId="8359" xr:uid="{9B7B2A7E-19C6-4552-BA9C-5BF034C237E4}"/>
    <cellStyle name="Currency [0] 2 3 3 2 4 5 2" xfId="23719" xr:uid="{078298C2-7B49-4752-AB88-6039EDFC1105}"/>
    <cellStyle name="Currency [0] 2 3 3 2 4 6" xfId="16039" xr:uid="{DBC2C673-22D6-458C-9A34-EF7AADDF9CDB}"/>
    <cellStyle name="Currency [0] 2 3 3 2 5" xfId="1159" xr:uid="{1F8693DF-C7C0-4BC7-BA57-6DB58DE667FF}"/>
    <cellStyle name="Currency [0] 2 3 3 2 5 2" xfId="3079" xr:uid="{ACD3DEEF-9E04-4EB6-96F1-7BF4F39422B3}"/>
    <cellStyle name="Currency [0] 2 3 3 2 5 2 2" xfId="6919" xr:uid="{5EA35EF2-68D9-4907-8ECA-3B8FA1D4F5F2}"/>
    <cellStyle name="Currency [0] 2 3 3 2 5 2 2 2" xfId="14599" xr:uid="{1015B367-D5D9-438A-B5A7-3B34F09DBAD9}"/>
    <cellStyle name="Currency [0] 2 3 3 2 5 2 2 2 2" xfId="29959" xr:uid="{234AAC84-29FB-40E5-8C15-05808F641F94}"/>
    <cellStyle name="Currency [0] 2 3 3 2 5 2 2 3" xfId="22279" xr:uid="{C97F3DDC-C5B2-415F-AE49-676669C64E0D}"/>
    <cellStyle name="Currency [0] 2 3 3 2 5 2 3" xfId="10759" xr:uid="{0EB4A66F-C3C4-4974-BB6E-93171338F5CE}"/>
    <cellStyle name="Currency [0] 2 3 3 2 5 2 3 2" xfId="26119" xr:uid="{CBC8909E-24E9-43D4-A9E2-0211BAA2702B}"/>
    <cellStyle name="Currency [0] 2 3 3 2 5 2 4" xfId="18439" xr:uid="{95624FF1-8403-4EE0-A59C-DD94B3626EB2}"/>
    <cellStyle name="Currency [0] 2 3 3 2 5 3" xfId="4999" xr:uid="{8745B683-8DE1-4C6F-B0CF-8F36AF98624C}"/>
    <cellStyle name="Currency [0] 2 3 3 2 5 3 2" xfId="12679" xr:uid="{3E0E2D09-B542-45E8-B5A5-A49E5892515C}"/>
    <cellStyle name="Currency [0] 2 3 3 2 5 3 2 2" xfId="28039" xr:uid="{C69B53E2-984F-4F0A-A53E-743CB91F7494}"/>
    <cellStyle name="Currency [0] 2 3 3 2 5 3 3" xfId="20359" xr:uid="{C05D2092-B6B8-43B4-B584-48E6C5F9699E}"/>
    <cellStyle name="Currency [0] 2 3 3 2 5 4" xfId="8839" xr:uid="{08340454-DE51-4BE7-B094-68F5DEDC6D84}"/>
    <cellStyle name="Currency [0] 2 3 3 2 5 4 2" xfId="24199" xr:uid="{BC75239E-44DA-4E41-9446-25C0E77E49BD}"/>
    <cellStyle name="Currency [0] 2 3 3 2 5 5" xfId="16519" xr:uid="{7AB00859-F339-435D-9A1B-CC9324FD4555}"/>
    <cellStyle name="Currency [0] 2 3 3 2 6" xfId="2119" xr:uid="{5B645023-3E0A-4458-90B5-53463468E9E7}"/>
    <cellStyle name="Currency [0] 2 3 3 2 6 2" xfId="5959" xr:uid="{CDB1AC75-09C2-493D-8EBD-6B66BEA4050A}"/>
    <cellStyle name="Currency [0] 2 3 3 2 6 2 2" xfId="13639" xr:uid="{9C93CFCE-C880-48FE-A61C-3E47ACDA196C}"/>
    <cellStyle name="Currency [0] 2 3 3 2 6 2 2 2" xfId="28999" xr:uid="{E43D5EA1-00DD-434C-BB87-388A981A74D1}"/>
    <cellStyle name="Currency [0] 2 3 3 2 6 2 3" xfId="21319" xr:uid="{FC6EAC30-00D5-4CF2-A1A7-36AD45D71801}"/>
    <cellStyle name="Currency [0] 2 3 3 2 6 3" xfId="9799" xr:uid="{484FDFBC-6E64-43B9-A81B-B215A1940D84}"/>
    <cellStyle name="Currency [0] 2 3 3 2 6 3 2" xfId="25159" xr:uid="{13F04161-D790-4763-BE51-A70EE0A40C73}"/>
    <cellStyle name="Currency [0] 2 3 3 2 6 4" xfId="17479" xr:uid="{C1612FEC-37CA-4555-81F5-0B3CACC2C97C}"/>
    <cellStyle name="Currency [0] 2 3 3 2 7" xfId="4039" xr:uid="{73C76D6E-A2B2-4732-A478-2DEBEEC03929}"/>
    <cellStyle name="Currency [0] 2 3 3 2 7 2" xfId="11719" xr:uid="{931C21E0-247B-4378-B9E8-64646356942B}"/>
    <cellStyle name="Currency [0] 2 3 3 2 7 2 2" xfId="27079" xr:uid="{DDA628E6-070A-4CF7-8706-0BF148D88346}"/>
    <cellStyle name="Currency [0] 2 3 3 2 7 3" xfId="19399" xr:uid="{4031A0F3-84DF-423B-B700-435830AB6394}"/>
    <cellStyle name="Currency [0] 2 3 3 2 8" xfId="7879" xr:uid="{34A478F3-E15A-4509-A656-1A3ACA79BC3B}"/>
    <cellStyle name="Currency [0] 2 3 3 2 8 2" xfId="23239" xr:uid="{394E8BC4-41B6-4541-9858-8FAEF19AD3DD}"/>
    <cellStyle name="Currency [0] 2 3 3 2 9" xfId="15559" xr:uid="{AE021B98-7FA8-4302-BE6A-5F21F3C55819}"/>
    <cellStyle name="Currency [0] 2 3 3 3" xfId="259" xr:uid="{A5FC32DB-ADAB-4215-BA9F-FF5E765791AD}"/>
    <cellStyle name="Currency [0] 2 3 3 3 2" xfId="499" xr:uid="{CCABE6C3-ECF3-4EE7-A034-85A6EBDBF069}"/>
    <cellStyle name="Currency [0] 2 3 3 3 2 2" xfId="979" xr:uid="{F80048CA-2F1C-4783-BA14-1435BFE9ECF5}"/>
    <cellStyle name="Currency [0] 2 3 3 3 2 2 2" xfId="1939" xr:uid="{9964CA0B-B061-40F3-B4F5-E5104FB12485}"/>
    <cellStyle name="Currency [0] 2 3 3 3 2 2 2 2" xfId="3859" xr:uid="{9617C1D1-28BF-452E-ADC3-66E13E48BC16}"/>
    <cellStyle name="Currency [0] 2 3 3 3 2 2 2 2 2" xfId="7699" xr:uid="{34C72A0A-C39B-4802-8460-9CF16E1814A3}"/>
    <cellStyle name="Currency [0] 2 3 3 3 2 2 2 2 2 2" xfId="15379" xr:uid="{FCAC3B39-65EE-4584-9585-E2A4FC06C3DD}"/>
    <cellStyle name="Currency [0] 2 3 3 3 2 2 2 2 2 2 2" xfId="30739" xr:uid="{25A68DF7-BAAD-4851-8EB4-33E8A0B1AACB}"/>
    <cellStyle name="Currency [0] 2 3 3 3 2 2 2 2 2 3" xfId="23059" xr:uid="{A12937EA-C97E-49BA-A4A2-2030B70DD85E}"/>
    <cellStyle name="Currency [0] 2 3 3 3 2 2 2 2 3" xfId="11539" xr:uid="{E5DEE993-3224-44C6-A71C-60E914190365}"/>
    <cellStyle name="Currency [0] 2 3 3 3 2 2 2 2 3 2" xfId="26899" xr:uid="{9BF23F73-0AD1-46FA-B844-3DC452ECDE3E}"/>
    <cellStyle name="Currency [0] 2 3 3 3 2 2 2 2 4" xfId="19219" xr:uid="{7DC02A64-39CF-4D40-A326-256A71AA3464}"/>
    <cellStyle name="Currency [0] 2 3 3 3 2 2 2 3" xfId="5779" xr:uid="{18BC7CB5-30D9-4D1E-94B3-F7546B8569A2}"/>
    <cellStyle name="Currency [0] 2 3 3 3 2 2 2 3 2" xfId="13459" xr:uid="{C6A6B57A-A437-4992-9770-712B1FDDB6F6}"/>
    <cellStyle name="Currency [0] 2 3 3 3 2 2 2 3 2 2" xfId="28819" xr:uid="{CE1DA3CE-1372-4F14-B48E-CED4AE6AFCDC}"/>
    <cellStyle name="Currency [0] 2 3 3 3 2 2 2 3 3" xfId="21139" xr:uid="{230F144F-0128-4342-8984-105DCE019091}"/>
    <cellStyle name="Currency [0] 2 3 3 3 2 2 2 4" xfId="9619" xr:uid="{9504C063-7BA7-464C-B5B4-AC0F103D2C8F}"/>
    <cellStyle name="Currency [0] 2 3 3 3 2 2 2 4 2" xfId="24979" xr:uid="{3AAAA21A-9D83-43CA-A9A2-3620064A20B1}"/>
    <cellStyle name="Currency [0] 2 3 3 3 2 2 2 5" xfId="17299" xr:uid="{3C257B94-E6D4-4373-9853-E50A68C05A93}"/>
    <cellStyle name="Currency [0] 2 3 3 3 2 2 3" xfId="2899" xr:uid="{629D3CEC-F56B-44AE-9363-E811BD7922C5}"/>
    <cellStyle name="Currency [0] 2 3 3 3 2 2 3 2" xfId="6739" xr:uid="{3CC0A087-7EBC-449A-8108-5F4E6510EFBA}"/>
    <cellStyle name="Currency [0] 2 3 3 3 2 2 3 2 2" xfId="14419" xr:uid="{8D9C5A47-3473-481F-B0CA-1358BF4062E5}"/>
    <cellStyle name="Currency [0] 2 3 3 3 2 2 3 2 2 2" xfId="29779" xr:uid="{CB2A5AF9-90C8-4EFF-ACE4-A8AB4D39E76F}"/>
    <cellStyle name="Currency [0] 2 3 3 3 2 2 3 2 3" xfId="22099" xr:uid="{0B1C2CEC-FC11-4BD7-A6CB-D16DE29B28C6}"/>
    <cellStyle name="Currency [0] 2 3 3 3 2 2 3 3" xfId="10579" xr:uid="{FB2AD15B-6982-4404-BCB8-85D62566AC84}"/>
    <cellStyle name="Currency [0] 2 3 3 3 2 2 3 3 2" xfId="25939" xr:uid="{6DE7DA1D-FD27-415C-80D0-DAD4D6C87F32}"/>
    <cellStyle name="Currency [0] 2 3 3 3 2 2 3 4" xfId="18259" xr:uid="{8B86AFC7-82D7-466D-917A-D39118AE624C}"/>
    <cellStyle name="Currency [0] 2 3 3 3 2 2 4" xfId="4819" xr:uid="{13A9370C-FCFE-4E91-807B-7B517387E125}"/>
    <cellStyle name="Currency [0] 2 3 3 3 2 2 4 2" xfId="12499" xr:uid="{4F575045-2F8C-452B-AD8B-F451FEF15BF6}"/>
    <cellStyle name="Currency [0] 2 3 3 3 2 2 4 2 2" xfId="27859" xr:uid="{A39649C1-0526-43AD-AD95-B61863B11D57}"/>
    <cellStyle name="Currency [0] 2 3 3 3 2 2 4 3" xfId="20179" xr:uid="{79C46BA1-1246-4A1C-BB76-CE9E3DD6DEA4}"/>
    <cellStyle name="Currency [0] 2 3 3 3 2 2 5" xfId="8659" xr:uid="{30533877-7D7C-4353-9C70-3B00715F041A}"/>
    <cellStyle name="Currency [0] 2 3 3 3 2 2 5 2" xfId="24019" xr:uid="{18D5AFAB-7F7B-4409-9088-F136EC84A67D}"/>
    <cellStyle name="Currency [0] 2 3 3 3 2 2 6" xfId="16339" xr:uid="{8793C0EC-D0A7-4AA3-BFB9-80742F0BBB57}"/>
    <cellStyle name="Currency [0] 2 3 3 3 2 3" xfId="1459" xr:uid="{52B7ACBA-B3D4-4C60-B3B8-1EEBB02CDBE6}"/>
    <cellStyle name="Currency [0] 2 3 3 3 2 3 2" xfId="3379" xr:uid="{A3CA61DB-CEF0-488C-AB16-A9BDAF872B4B}"/>
    <cellStyle name="Currency [0] 2 3 3 3 2 3 2 2" xfId="7219" xr:uid="{2FEF581C-1EFB-4CFC-8DE6-6ED74E6E3CC7}"/>
    <cellStyle name="Currency [0] 2 3 3 3 2 3 2 2 2" xfId="14899" xr:uid="{55CFE661-AF56-4AD1-8F23-E581294AC1A2}"/>
    <cellStyle name="Currency [0] 2 3 3 3 2 3 2 2 2 2" xfId="30259" xr:uid="{9FC69502-BAAC-4DD3-A152-0A7F6E001689}"/>
    <cellStyle name="Currency [0] 2 3 3 3 2 3 2 2 3" xfId="22579" xr:uid="{22F009BD-DF07-4A72-859E-2AF75C6E6CA9}"/>
    <cellStyle name="Currency [0] 2 3 3 3 2 3 2 3" xfId="11059" xr:uid="{CE35F3A6-B324-43A9-8C8C-F88628D75798}"/>
    <cellStyle name="Currency [0] 2 3 3 3 2 3 2 3 2" xfId="26419" xr:uid="{79A97DD6-322B-466F-A74C-3D62793F70BF}"/>
    <cellStyle name="Currency [0] 2 3 3 3 2 3 2 4" xfId="18739" xr:uid="{13B55DEB-F671-4F16-BCE6-A97D8B2F5C86}"/>
    <cellStyle name="Currency [0] 2 3 3 3 2 3 3" xfId="5299" xr:uid="{E473D513-0308-4446-9CE7-F9567CA00887}"/>
    <cellStyle name="Currency [0] 2 3 3 3 2 3 3 2" xfId="12979" xr:uid="{93F03062-8835-48A6-AB69-CECE26EB8343}"/>
    <cellStyle name="Currency [0] 2 3 3 3 2 3 3 2 2" xfId="28339" xr:uid="{653F221F-C20B-48A7-9BDD-C5C04C60F990}"/>
    <cellStyle name="Currency [0] 2 3 3 3 2 3 3 3" xfId="20659" xr:uid="{58FD851D-D248-4C91-BCCC-3D5B4A8A1087}"/>
    <cellStyle name="Currency [0] 2 3 3 3 2 3 4" xfId="9139" xr:uid="{B9155683-3437-4B87-9C43-2019472B4938}"/>
    <cellStyle name="Currency [0] 2 3 3 3 2 3 4 2" xfId="24499" xr:uid="{CC680D28-85C9-48BC-B31B-D48A2494C4FC}"/>
    <cellStyle name="Currency [0] 2 3 3 3 2 3 5" xfId="16819" xr:uid="{97D83B56-3D73-4288-A16A-C029C1766774}"/>
    <cellStyle name="Currency [0] 2 3 3 3 2 4" xfId="2419" xr:uid="{E1DF18EC-1DC6-4298-8942-43C92E9D60B0}"/>
    <cellStyle name="Currency [0] 2 3 3 3 2 4 2" xfId="6259" xr:uid="{9AB3672C-CC6A-4888-B36C-F58D2435CD8F}"/>
    <cellStyle name="Currency [0] 2 3 3 3 2 4 2 2" xfId="13939" xr:uid="{7724D5A0-0A18-46FA-9118-F2E519E92393}"/>
    <cellStyle name="Currency [0] 2 3 3 3 2 4 2 2 2" xfId="29299" xr:uid="{5FCB6FEB-50D5-4FCF-A936-7B1487569D67}"/>
    <cellStyle name="Currency [0] 2 3 3 3 2 4 2 3" xfId="21619" xr:uid="{083D4A38-CCDC-4643-9552-859CABE54F7E}"/>
    <cellStyle name="Currency [0] 2 3 3 3 2 4 3" xfId="10099" xr:uid="{110326A4-1256-46DF-8118-BF0BFBA56396}"/>
    <cellStyle name="Currency [0] 2 3 3 3 2 4 3 2" xfId="25459" xr:uid="{C9A5B397-07B6-4372-B57C-33F6AA69880A}"/>
    <cellStyle name="Currency [0] 2 3 3 3 2 4 4" xfId="17779" xr:uid="{3CC09A36-DA2E-4884-8ABF-53DD0BB4F69E}"/>
    <cellStyle name="Currency [0] 2 3 3 3 2 5" xfId="4339" xr:uid="{1955F063-00C5-4264-A4E2-B0E19BFA8411}"/>
    <cellStyle name="Currency [0] 2 3 3 3 2 5 2" xfId="12019" xr:uid="{664A108A-214D-4976-8F5B-B175C291116C}"/>
    <cellStyle name="Currency [0] 2 3 3 3 2 5 2 2" xfId="27379" xr:uid="{5B49F577-0B55-4879-B1F0-30D8DB91977A}"/>
    <cellStyle name="Currency [0] 2 3 3 3 2 5 3" xfId="19699" xr:uid="{6B4736BC-B2DF-4ECA-9127-B8696EFEB652}"/>
    <cellStyle name="Currency [0] 2 3 3 3 2 6" xfId="8179" xr:uid="{B462F2C6-35C9-481C-8108-546C6D48C3B7}"/>
    <cellStyle name="Currency [0] 2 3 3 3 2 6 2" xfId="23539" xr:uid="{0D3D4C08-E345-497A-BE6C-F61E5CE1165E}"/>
    <cellStyle name="Currency [0] 2 3 3 3 2 7" xfId="15859" xr:uid="{227B3BC4-34EA-43E1-9D45-DCF5388C06D9}"/>
    <cellStyle name="Currency [0] 2 3 3 3 3" xfId="739" xr:uid="{0DE8B938-8483-498A-8068-2A7198752483}"/>
    <cellStyle name="Currency [0] 2 3 3 3 3 2" xfId="1699" xr:uid="{52266902-2643-47F2-8A65-E59D2C8D6479}"/>
    <cellStyle name="Currency [0] 2 3 3 3 3 2 2" xfId="3619" xr:uid="{9796D6E4-A25F-487B-B50C-C9B773B848AE}"/>
    <cellStyle name="Currency [0] 2 3 3 3 3 2 2 2" xfId="7459" xr:uid="{8731108D-09BA-4486-B9A9-743AC036A517}"/>
    <cellStyle name="Currency [0] 2 3 3 3 3 2 2 2 2" xfId="15139" xr:uid="{B315710A-7B64-4D53-BB91-710B9870A342}"/>
    <cellStyle name="Currency [0] 2 3 3 3 3 2 2 2 2 2" xfId="30499" xr:uid="{1C872C05-B236-4F49-B7DF-8C6B57D88F7A}"/>
    <cellStyle name="Currency [0] 2 3 3 3 3 2 2 2 3" xfId="22819" xr:uid="{B5A681A6-6B5D-40C6-87E9-AEE49DF0D0A5}"/>
    <cellStyle name="Currency [0] 2 3 3 3 3 2 2 3" xfId="11299" xr:uid="{F9002427-B4AC-48CA-A2E4-D654FCA8D8BF}"/>
    <cellStyle name="Currency [0] 2 3 3 3 3 2 2 3 2" xfId="26659" xr:uid="{8FE158D9-8FAB-4569-81A2-E2AD5BA506AB}"/>
    <cellStyle name="Currency [0] 2 3 3 3 3 2 2 4" xfId="18979" xr:uid="{75739390-8356-40BF-8688-94B902935A2F}"/>
    <cellStyle name="Currency [0] 2 3 3 3 3 2 3" xfId="5539" xr:uid="{AF595D4B-0D75-4C60-99CA-C29F68E41670}"/>
    <cellStyle name="Currency [0] 2 3 3 3 3 2 3 2" xfId="13219" xr:uid="{370780B4-A76F-4CE1-8731-F795E67539E1}"/>
    <cellStyle name="Currency [0] 2 3 3 3 3 2 3 2 2" xfId="28579" xr:uid="{88E64ACC-A125-4926-ADC8-E611DE88346A}"/>
    <cellStyle name="Currency [0] 2 3 3 3 3 2 3 3" xfId="20899" xr:uid="{83CAFF2A-AE92-4957-A9C8-6E76375AE81E}"/>
    <cellStyle name="Currency [0] 2 3 3 3 3 2 4" xfId="9379" xr:uid="{58ACB020-7397-44FF-BA37-5E78FAD457A4}"/>
    <cellStyle name="Currency [0] 2 3 3 3 3 2 4 2" xfId="24739" xr:uid="{6EC42869-D609-4300-9C12-B6C0D5239F6B}"/>
    <cellStyle name="Currency [0] 2 3 3 3 3 2 5" xfId="17059" xr:uid="{979562CD-3ACB-4AFC-8385-37945B0D2688}"/>
    <cellStyle name="Currency [0] 2 3 3 3 3 3" xfId="2659" xr:uid="{B2C7250B-21B3-4E12-8089-3302B724383D}"/>
    <cellStyle name="Currency [0] 2 3 3 3 3 3 2" xfId="6499" xr:uid="{48026141-88AF-4C3D-92D2-7516C2A94DD5}"/>
    <cellStyle name="Currency [0] 2 3 3 3 3 3 2 2" xfId="14179" xr:uid="{BDB7F6ED-F39A-43A2-8CAA-6256F344DF38}"/>
    <cellStyle name="Currency [0] 2 3 3 3 3 3 2 2 2" xfId="29539" xr:uid="{7D8F351D-78C7-475B-8299-052D435EA180}"/>
    <cellStyle name="Currency [0] 2 3 3 3 3 3 2 3" xfId="21859" xr:uid="{58F1DBB3-A058-4114-90AD-9EE4AFAE3E05}"/>
    <cellStyle name="Currency [0] 2 3 3 3 3 3 3" xfId="10339" xr:uid="{91EA2097-8803-474C-A9AF-9CF88EA0D61A}"/>
    <cellStyle name="Currency [0] 2 3 3 3 3 3 3 2" xfId="25699" xr:uid="{35EE8B96-E534-41C2-AFA8-971298EE2787}"/>
    <cellStyle name="Currency [0] 2 3 3 3 3 3 4" xfId="18019" xr:uid="{12F74AC5-2F1C-4A86-AC5A-5DE1A73A133B}"/>
    <cellStyle name="Currency [0] 2 3 3 3 3 4" xfId="4579" xr:uid="{F9293E4A-26AD-4FEA-B9E8-2ABFD8E3ED32}"/>
    <cellStyle name="Currency [0] 2 3 3 3 3 4 2" xfId="12259" xr:uid="{CFDB56AF-EE9B-4C79-9164-BD7F55896E49}"/>
    <cellStyle name="Currency [0] 2 3 3 3 3 4 2 2" xfId="27619" xr:uid="{E735E957-A0C4-4AFD-9C3A-B5BDFEE15F8C}"/>
    <cellStyle name="Currency [0] 2 3 3 3 3 4 3" xfId="19939" xr:uid="{DCB94134-8E16-4A4F-B96A-72D410B84E52}"/>
    <cellStyle name="Currency [0] 2 3 3 3 3 5" xfId="8419" xr:uid="{8D3A7E37-C599-45B3-AEDE-8B8A64065C91}"/>
    <cellStyle name="Currency [0] 2 3 3 3 3 5 2" xfId="23779" xr:uid="{31A5D2F7-6F96-42B3-8304-C468FA7991C9}"/>
    <cellStyle name="Currency [0] 2 3 3 3 3 6" xfId="16099" xr:uid="{EFFF1340-074E-4B61-BCD8-29BA6DE64DB7}"/>
    <cellStyle name="Currency [0] 2 3 3 3 4" xfId="1219" xr:uid="{33B5FB6C-A2EE-4C20-93D9-6EF09F3C6B8F}"/>
    <cellStyle name="Currency [0] 2 3 3 3 4 2" xfId="3139" xr:uid="{A1E8DDC3-B803-4306-8248-0ACEA840D3E5}"/>
    <cellStyle name="Currency [0] 2 3 3 3 4 2 2" xfId="6979" xr:uid="{14BC60D7-E269-4D7B-AA49-67E4BBD063C4}"/>
    <cellStyle name="Currency [0] 2 3 3 3 4 2 2 2" xfId="14659" xr:uid="{C9604B7B-E6EC-417E-8D3A-A15BC1896F57}"/>
    <cellStyle name="Currency [0] 2 3 3 3 4 2 2 2 2" xfId="30019" xr:uid="{47093CAE-FC12-46ED-B1DB-CCDD908C1074}"/>
    <cellStyle name="Currency [0] 2 3 3 3 4 2 2 3" xfId="22339" xr:uid="{B1238617-7C1B-4465-A77D-7DF9A2EC3E6E}"/>
    <cellStyle name="Currency [0] 2 3 3 3 4 2 3" xfId="10819" xr:uid="{481B0BB1-CEB8-4D3B-BCE7-AA1E70297FE2}"/>
    <cellStyle name="Currency [0] 2 3 3 3 4 2 3 2" xfId="26179" xr:uid="{6E2719A8-3168-402E-B80B-72E291C7CB42}"/>
    <cellStyle name="Currency [0] 2 3 3 3 4 2 4" xfId="18499" xr:uid="{2928EE44-C14F-47D9-A859-59435256FAB8}"/>
    <cellStyle name="Currency [0] 2 3 3 3 4 3" xfId="5059" xr:uid="{90107A79-EE49-42DB-BD53-976E00E48B6F}"/>
    <cellStyle name="Currency [0] 2 3 3 3 4 3 2" xfId="12739" xr:uid="{0050CA97-73BF-420A-874A-DE31DFAF625C}"/>
    <cellStyle name="Currency [0] 2 3 3 3 4 3 2 2" xfId="28099" xr:uid="{E6ED61F3-8589-43DE-9687-78669006CE56}"/>
    <cellStyle name="Currency [0] 2 3 3 3 4 3 3" xfId="20419" xr:uid="{83893F1E-1BF2-41D7-BFF9-7E618603F482}"/>
    <cellStyle name="Currency [0] 2 3 3 3 4 4" xfId="8899" xr:uid="{DE556435-1D4E-4BE5-A293-DB06363FE45C}"/>
    <cellStyle name="Currency [0] 2 3 3 3 4 4 2" xfId="24259" xr:uid="{EE8611C4-A080-4E46-8904-243DD8C31BCD}"/>
    <cellStyle name="Currency [0] 2 3 3 3 4 5" xfId="16579" xr:uid="{54C792B7-7909-4967-AD51-FFE85891DC95}"/>
    <cellStyle name="Currency [0] 2 3 3 3 5" xfId="2179" xr:uid="{D7989AB8-ED1F-4439-B592-2B2DCA57CB5B}"/>
    <cellStyle name="Currency [0] 2 3 3 3 5 2" xfId="6019" xr:uid="{B62B4F30-6F5F-4CB5-B2AE-B1CE726EEFF5}"/>
    <cellStyle name="Currency [0] 2 3 3 3 5 2 2" xfId="13699" xr:uid="{5CC52F5B-E542-465F-A991-565670EDB432}"/>
    <cellStyle name="Currency [0] 2 3 3 3 5 2 2 2" xfId="29059" xr:uid="{09F625AC-F81C-4946-90FC-09301256A043}"/>
    <cellStyle name="Currency [0] 2 3 3 3 5 2 3" xfId="21379" xr:uid="{BDC29B7A-4E5B-4BA7-BCE5-CB465AAA0CFF}"/>
    <cellStyle name="Currency [0] 2 3 3 3 5 3" xfId="9859" xr:uid="{D4332F8D-0614-40AD-867E-D8C6AED18AE9}"/>
    <cellStyle name="Currency [0] 2 3 3 3 5 3 2" xfId="25219" xr:uid="{6ED9090F-E94C-403A-829E-F350C7208437}"/>
    <cellStyle name="Currency [0] 2 3 3 3 5 4" xfId="17539" xr:uid="{DD50EA37-BF25-4B05-A6A7-3B1F2CE4DC76}"/>
    <cellStyle name="Currency [0] 2 3 3 3 6" xfId="4099" xr:uid="{1A8FA1A5-790F-431D-963E-D0436F20E804}"/>
    <cellStyle name="Currency [0] 2 3 3 3 6 2" xfId="11779" xr:uid="{E87EA6EC-9F49-4D31-BB2C-0F163BFA3F53}"/>
    <cellStyle name="Currency [0] 2 3 3 3 6 2 2" xfId="27139" xr:uid="{2E50D97E-7D42-4665-8617-C987662693F7}"/>
    <cellStyle name="Currency [0] 2 3 3 3 6 3" xfId="19459" xr:uid="{24710FBB-7481-4F15-B1FB-F5A58FF12A66}"/>
    <cellStyle name="Currency [0] 2 3 3 3 7" xfId="7939" xr:uid="{E577D85C-E407-4EA6-9764-14C684C161AF}"/>
    <cellStyle name="Currency [0] 2 3 3 3 7 2" xfId="23299" xr:uid="{F473F6D3-65A5-47A7-BA67-D00729C465C8}"/>
    <cellStyle name="Currency [0] 2 3 3 3 8" xfId="15619" xr:uid="{A455AAEE-3A88-44DB-A3ED-841EEAA46A1B}"/>
    <cellStyle name="Currency [0] 2 3 3 4" xfId="379" xr:uid="{DA8371F5-E125-4BF3-828E-3FEAD0847586}"/>
    <cellStyle name="Currency [0] 2 3 3 4 2" xfId="859" xr:uid="{944F7AB9-2926-4D48-841A-29659B24B452}"/>
    <cellStyle name="Currency [0] 2 3 3 4 2 2" xfId="1819" xr:uid="{A23BC1D0-348F-4873-8C2D-9A3A2DEDEAD3}"/>
    <cellStyle name="Currency [0] 2 3 3 4 2 2 2" xfId="3739" xr:uid="{889B032F-6E7B-4F47-BDD6-D3A68AB201D4}"/>
    <cellStyle name="Currency [0] 2 3 3 4 2 2 2 2" xfId="7579" xr:uid="{E05AAC07-4FCE-4FA0-897B-0C13E6AB4C1D}"/>
    <cellStyle name="Currency [0] 2 3 3 4 2 2 2 2 2" xfId="15259" xr:uid="{4507D911-12FF-49DD-869B-4A329DF9BD74}"/>
    <cellStyle name="Currency [0] 2 3 3 4 2 2 2 2 2 2" xfId="30619" xr:uid="{C6FC0D50-714B-452C-957B-C81673F45E5F}"/>
    <cellStyle name="Currency [0] 2 3 3 4 2 2 2 2 3" xfId="22939" xr:uid="{CF2D88A9-32F4-4C04-BCB8-BEB255DE0448}"/>
    <cellStyle name="Currency [0] 2 3 3 4 2 2 2 3" xfId="11419" xr:uid="{2E8E377B-CC2F-4A85-91C6-6A60DC8DB1A2}"/>
    <cellStyle name="Currency [0] 2 3 3 4 2 2 2 3 2" xfId="26779" xr:uid="{37B37CF4-A467-44FB-A60F-FEC9A888D8A7}"/>
    <cellStyle name="Currency [0] 2 3 3 4 2 2 2 4" xfId="19099" xr:uid="{5027C8EE-3CAF-406F-B675-1B338934F8EE}"/>
    <cellStyle name="Currency [0] 2 3 3 4 2 2 3" xfId="5659" xr:uid="{73E64DBC-263C-400A-A748-5FFD0FE44094}"/>
    <cellStyle name="Currency [0] 2 3 3 4 2 2 3 2" xfId="13339" xr:uid="{C521A8E5-7DF2-4F07-8AA9-E5FF2C674965}"/>
    <cellStyle name="Currency [0] 2 3 3 4 2 2 3 2 2" xfId="28699" xr:uid="{35BBE1ED-53DD-4CF1-9D22-FB230C6D33E3}"/>
    <cellStyle name="Currency [0] 2 3 3 4 2 2 3 3" xfId="21019" xr:uid="{6BE28164-64F0-47A7-AC33-BE814BB4376F}"/>
    <cellStyle name="Currency [0] 2 3 3 4 2 2 4" xfId="9499" xr:uid="{AB117290-7E80-4593-9011-CDCA73CC6E68}"/>
    <cellStyle name="Currency [0] 2 3 3 4 2 2 4 2" xfId="24859" xr:uid="{7CA42B80-0482-4A75-A4A6-EF235C7195E8}"/>
    <cellStyle name="Currency [0] 2 3 3 4 2 2 5" xfId="17179" xr:uid="{6A42E48B-0C4B-4E1D-8C10-021708689259}"/>
    <cellStyle name="Currency [0] 2 3 3 4 2 3" xfId="2779" xr:uid="{A7AED216-E7F6-4CAE-BBAA-FBD831B81FD8}"/>
    <cellStyle name="Currency [0] 2 3 3 4 2 3 2" xfId="6619" xr:uid="{48A96709-444E-4C01-BD04-586AC5961321}"/>
    <cellStyle name="Currency [0] 2 3 3 4 2 3 2 2" xfId="14299" xr:uid="{FABE376D-0ADB-40B6-B262-C473DC67F254}"/>
    <cellStyle name="Currency [0] 2 3 3 4 2 3 2 2 2" xfId="29659" xr:uid="{06C61A27-7A47-4BCE-9C06-954259637D93}"/>
    <cellStyle name="Currency [0] 2 3 3 4 2 3 2 3" xfId="21979" xr:uid="{ACA5B99B-2FE5-48C0-BB84-9465ED18AFBF}"/>
    <cellStyle name="Currency [0] 2 3 3 4 2 3 3" xfId="10459" xr:uid="{AC3FDA98-BA72-4DA3-B8DD-0567AEFB2A0D}"/>
    <cellStyle name="Currency [0] 2 3 3 4 2 3 3 2" xfId="25819" xr:uid="{CFACCE12-1640-4629-9819-50AC3EAA21EF}"/>
    <cellStyle name="Currency [0] 2 3 3 4 2 3 4" xfId="18139" xr:uid="{48AD1EE2-436F-4669-A90F-65BA958F2EEE}"/>
    <cellStyle name="Currency [0] 2 3 3 4 2 4" xfId="4699" xr:uid="{CAD7858A-EF10-432F-81E1-8A913C9B619B}"/>
    <cellStyle name="Currency [0] 2 3 3 4 2 4 2" xfId="12379" xr:uid="{2866D424-CEF5-40DF-B317-48F1AA57E178}"/>
    <cellStyle name="Currency [0] 2 3 3 4 2 4 2 2" xfId="27739" xr:uid="{679D1711-89C8-4E9E-8928-8C60E3985CBE}"/>
    <cellStyle name="Currency [0] 2 3 3 4 2 4 3" xfId="20059" xr:uid="{A625CB88-B32E-4B14-930B-F4E650856528}"/>
    <cellStyle name="Currency [0] 2 3 3 4 2 5" xfId="8539" xr:uid="{C602CFDC-DC28-4FC6-BD81-A1122848C3AA}"/>
    <cellStyle name="Currency [0] 2 3 3 4 2 5 2" xfId="23899" xr:uid="{6AEDF444-7639-4590-BDA8-4FF4B54765FF}"/>
    <cellStyle name="Currency [0] 2 3 3 4 2 6" xfId="16219" xr:uid="{7A9F8D96-E056-4561-9B64-283BD58DC178}"/>
    <cellStyle name="Currency [0] 2 3 3 4 3" xfId="1339" xr:uid="{F3C75056-10FD-424E-8100-E2E23F2CA920}"/>
    <cellStyle name="Currency [0] 2 3 3 4 3 2" xfId="3259" xr:uid="{E33A8BC1-E2D2-4101-A74C-626C339DBA99}"/>
    <cellStyle name="Currency [0] 2 3 3 4 3 2 2" xfId="7099" xr:uid="{D7B7FC35-1B26-4D98-AFAD-4A184F358C2C}"/>
    <cellStyle name="Currency [0] 2 3 3 4 3 2 2 2" xfId="14779" xr:uid="{02515AE1-67DC-46E8-8881-D8F58B77F92C}"/>
    <cellStyle name="Currency [0] 2 3 3 4 3 2 2 2 2" xfId="30139" xr:uid="{92F5C4C3-D692-4129-88D3-BB51CCF163DE}"/>
    <cellStyle name="Currency [0] 2 3 3 4 3 2 2 3" xfId="22459" xr:uid="{68254A46-79F7-4BE7-9D05-B6D4842E48F5}"/>
    <cellStyle name="Currency [0] 2 3 3 4 3 2 3" xfId="10939" xr:uid="{113EC0B4-E8F5-4A98-B9C9-7776B9975B53}"/>
    <cellStyle name="Currency [0] 2 3 3 4 3 2 3 2" xfId="26299" xr:uid="{65B1A142-81C0-44CA-80F1-C98F3C417916}"/>
    <cellStyle name="Currency [0] 2 3 3 4 3 2 4" xfId="18619" xr:uid="{8FE076EE-B405-44F3-BD2C-20343FB6C8B7}"/>
    <cellStyle name="Currency [0] 2 3 3 4 3 3" xfId="5179" xr:uid="{E8AE8CA3-6012-4F09-9AEB-9AF8155C2A35}"/>
    <cellStyle name="Currency [0] 2 3 3 4 3 3 2" xfId="12859" xr:uid="{1F0CCDD9-37D0-45F3-B6EC-02FEEA48814A}"/>
    <cellStyle name="Currency [0] 2 3 3 4 3 3 2 2" xfId="28219" xr:uid="{5CC62EE9-5F46-4903-9398-CD219D1F11A5}"/>
    <cellStyle name="Currency [0] 2 3 3 4 3 3 3" xfId="20539" xr:uid="{DBB58884-A6E8-402F-85D9-1F11C9E1E954}"/>
    <cellStyle name="Currency [0] 2 3 3 4 3 4" xfId="9019" xr:uid="{3DBB3DF5-1AE7-4B41-A630-BE7A2C041EF6}"/>
    <cellStyle name="Currency [0] 2 3 3 4 3 4 2" xfId="24379" xr:uid="{07DB81B2-DB4B-4A5E-AD5F-195E4A7EAB80}"/>
    <cellStyle name="Currency [0] 2 3 3 4 3 5" xfId="16699" xr:uid="{AA767299-D726-415B-B103-3BC4E7D44125}"/>
    <cellStyle name="Currency [0] 2 3 3 4 4" xfId="2299" xr:uid="{3E3C68F1-3591-466B-851E-243FE12CA925}"/>
    <cellStyle name="Currency [0] 2 3 3 4 4 2" xfId="6139" xr:uid="{FD7F0A05-870A-4A5F-B772-E2839D9A74A8}"/>
    <cellStyle name="Currency [0] 2 3 3 4 4 2 2" xfId="13819" xr:uid="{FF4B0A20-546F-408E-B1E2-1D833BDFB24C}"/>
    <cellStyle name="Currency [0] 2 3 3 4 4 2 2 2" xfId="29179" xr:uid="{DF4AE9BE-6549-4DA7-86BF-85F87851F2DC}"/>
    <cellStyle name="Currency [0] 2 3 3 4 4 2 3" xfId="21499" xr:uid="{9F44FA28-A426-4E4E-A067-095149EAD5B5}"/>
    <cellStyle name="Currency [0] 2 3 3 4 4 3" xfId="9979" xr:uid="{E3F8CD9A-9E3F-4DEE-9B9E-BEFC133806B4}"/>
    <cellStyle name="Currency [0] 2 3 3 4 4 3 2" xfId="25339" xr:uid="{A426F88E-5FA8-4941-9A08-5B26E8AA9713}"/>
    <cellStyle name="Currency [0] 2 3 3 4 4 4" xfId="17659" xr:uid="{DD671917-171D-4817-9F77-513B849EE6CC}"/>
    <cellStyle name="Currency [0] 2 3 3 4 5" xfId="4219" xr:uid="{8D00DEC2-88A0-405F-9DBE-3D5057AB7EFD}"/>
    <cellStyle name="Currency [0] 2 3 3 4 5 2" xfId="11899" xr:uid="{70F1F784-E9AC-4624-AEE7-5C514D103946}"/>
    <cellStyle name="Currency [0] 2 3 3 4 5 2 2" xfId="27259" xr:uid="{B4938C48-6345-4AD0-99AE-1CFEF5FFF789}"/>
    <cellStyle name="Currency [0] 2 3 3 4 5 3" xfId="19579" xr:uid="{5A777153-1FDB-4D1A-89DC-0404D6AC19F3}"/>
    <cellStyle name="Currency [0] 2 3 3 4 6" xfId="8059" xr:uid="{67C49728-4D44-4A27-BE57-42D679564A09}"/>
    <cellStyle name="Currency [0] 2 3 3 4 6 2" xfId="23419" xr:uid="{009620D8-E99D-46D6-857B-A8CFCB9830ED}"/>
    <cellStyle name="Currency [0] 2 3 3 4 7" xfId="15739" xr:uid="{C6D1B748-217C-4BCF-989C-04678656C8FA}"/>
    <cellStyle name="Currency [0] 2 3 3 5" xfId="619" xr:uid="{E08151D1-53E8-42B5-B575-042970055184}"/>
    <cellStyle name="Currency [0] 2 3 3 5 2" xfId="1579" xr:uid="{DE583EC5-B59D-4753-BDD9-1EEE5B81E32F}"/>
    <cellStyle name="Currency [0] 2 3 3 5 2 2" xfId="3499" xr:uid="{60298D18-FE7B-4BE6-8CEA-8C2677151AA1}"/>
    <cellStyle name="Currency [0] 2 3 3 5 2 2 2" xfId="7339" xr:uid="{FAB34658-FAEE-4669-949E-87D33BC5B5A1}"/>
    <cellStyle name="Currency [0] 2 3 3 5 2 2 2 2" xfId="15019" xr:uid="{BBDEA1F4-124D-4A70-A190-897FD8D329C3}"/>
    <cellStyle name="Currency [0] 2 3 3 5 2 2 2 2 2" xfId="30379" xr:uid="{BE975EFA-F305-4ACD-B69D-11B17ECF17C5}"/>
    <cellStyle name="Currency [0] 2 3 3 5 2 2 2 3" xfId="22699" xr:uid="{FD05C434-CE54-4293-BEEE-9CBCD3DC8FA0}"/>
    <cellStyle name="Currency [0] 2 3 3 5 2 2 3" xfId="11179" xr:uid="{11A2C102-1D85-4B2A-901F-F2C9BBB2055F}"/>
    <cellStyle name="Currency [0] 2 3 3 5 2 2 3 2" xfId="26539" xr:uid="{E4CF3758-6BDB-4211-A805-A1F3E2CAA602}"/>
    <cellStyle name="Currency [0] 2 3 3 5 2 2 4" xfId="18859" xr:uid="{EAB3F3CA-3F57-4AC4-AC39-F71502E2050D}"/>
    <cellStyle name="Currency [0] 2 3 3 5 2 3" xfId="5419" xr:uid="{6406C3C9-E6DE-4BC1-B597-B755AD36A302}"/>
    <cellStyle name="Currency [0] 2 3 3 5 2 3 2" xfId="13099" xr:uid="{BDE08EB7-C800-4C08-BE91-F71071E18378}"/>
    <cellStyle name="Currency [0] 2 3 3 5 2 3 2 2" xfId="28459" xr:uid="{31D99A36-5431-435C-90ED-08FEA5562B71}"/>
    <cellStyle name="Currency [0] 2 3 3 5 2 3 3" xfId="20779" xr:uid="{85D72AA2-D4BB-4384-938A-34FEE24439FC}"/>
    <cellStyle name="Currency [0] 2 3 3 5 2 4" xfId="9259" xr:uid="{0F25E49C-896D-4F0E-B5CF-CE16E59734F8}"/>
    <cellStyle name="Currency [0] 2 3 3 5 2 4 2" xfId="24619" xr:uid="{B20445AB-BECC-4343-9FDF-20A77A7DB99F}"/>
    <cellStyle name="Currency [0] 2 3 3 5 2 5" xfId="16939" xr:uid="{EDD85789-D1B0-497F-B78E-88CCF3855BA8}"/>
    <cellStyle name="Currency [0] 2 3 3 5 3" xfId="2539" xr:uid="{B9F058A8-E1DA-43A4-B311-C2A702F31985}"/>
    <cellStyle name="Currency [0] 2 3 3 5 3 2" xfId="6379" xr:uid="{5B9EDD25-275F-4D5E-8D81-7116361FC6CB}"/>
    <cellStyle name="Currency [0] 2 3 3 5 3 2 2" xfId="14059" xr:uid="{4B3B4069-A9A6-4D96-8DB9-A2E639661456}"/>
    <cellStyle name="Currency [0] 2 3 3 5 3 2 2 2" xfId="29419" xr:uid="{45EE4283-DC01-4B4D-9057-09ED696E3737}"/>
    <cellStyle name="Currency [0] 2 3 3 5 3 2 3" xfId="21739" xr:uid="{71709D3F-41CC-4D47-A59E-32D07CECCB4D}"/>
    <cellStyle name="Currency [0] 2 3 3 5 3 3" xfId="10219" xr:uid="{3D9FC4FF-21A9-4B90-8B8D-EE556CB92E85}"/>
    <cellStyle name="Currency [0] 2 3 3 5 3 3 2" xfId="25579" xr:uid="{B71318EC-225D-42B9-BD7B-1C8B31CC26EA}"/>
    <cellStyle name="Currency [0] 2 3 3 5 3 4" xfId="17899" xr:uid="{832071CA-F8EE-46EF-B68C-2FB83D0CF6BF}"/>
    <cellStyle name="Currency [0] 2 3 3 5 4" xfId="4459" xr:uid="{546EBA83-755C-4B37-AC1C-A21F05F2259B}"/>
    <cellStyle name="Currency [0] 2 3 3 5 4 2" xfId="12139" xr:uid="{328473AD-24DA-442C-B555-29DE974BCA2A}"/>
    <cellStyle name="Currency [0] 2 3 3 5 4 2 2" xfId="27499" xr:uid="{658B2DBC-A5C6-4569-8D28-791F183A5D75}"/>
    <cellStyle name="Currency [0] 2 3 3 5 4 3" xfId="19819" xr:uid="{0B913203-6A9A-4582-84F7-F6FFC602ACDE}"/>
    <cellStyle name="Currency [0] 2 3 3 5 5" xfId="8299" xr:uid="{85F6072A-144C-4DAA-B7EC-1CE905647052}"/>
    <cellStyle name="Currency [0] 2 3 3 5 5 2" xfId="23659" xr:uid="{AD38CBBD-0D07-4A70-A31B-46DFFE98E27E}"/>
    <cellStyle name="Currency [0] 2 3 3 5 6" xfId="15979" xr:uid="{7E864F38-CCF5-4A86-9289-6DD1C3833A9F}"/>
    <cellStyle name="Currency [0] 2 3 3 6" xfId="1099" xr:uid="{7995B003-B28C-4544-8387-B10AD65EF1AE}"/>
    <cellStyle name="Currency [0] 2 3 3 6 2" xfId="3019" xr:uid="{5A0D2C47-CD05-468B-9100-D89709AB8B5E}"/>
    <cellStyle name="Currency [0] 2 3 3 6 2 2" xfId="6859" xr:uid="{69092201-E9D5-4089-A7B6-C1FE57267C16}"/>
    <cellStyle name="Currency [0] 2 3 3 6 2 2 2" xfId="14539" xr:uid="{6583905F-E5C4-47F6-ADD3-18AA4B59488C}"/>
    <cellStyle name="Currency [0] 2 3 3 6 2 2 2 2" xfId="29899" xr:uid="{264C6DDE-A434-4E21-BFAB-DCD24B11A5F8}"/>
    <cellStyle name="Currency [0] 2 3 3 6 2 2 3" xfId="22219" xr:uid="{1FAC5384-8A0F-4CA3-A50C-A0E93241EF37}"/>
    <cellStyle name="Currency [0] 2 3 3 6 2 3" xfId="10699" xr:uid="{56A36E04-D5BD-4678-A2BC-E8AF94AB318C}"/>
    <cellStyle name="Currency [0] 2 3 3 6 2 3 2" xfId="26059" xr:uid="{22B0960D-E692-4F83-B054-0880A8DC435F}"/>
    <cellStyle name="Currency [0] 2 3 3 6 2 4" xfId="18379" xr:uid="{CE389E0C-3140-48F4-AF8C-544AFE4DF5FB}"/>
    <cellStyle name="Currency [0] 2 3 3 6 3" xfId="4939" xr:uid="{6B7A32A6-0107-4AA3-88BF-CDC803E3FEF1}"/>
    <cellStyle name="Currency [0] 2 3 3 6 3 2" xfId="12619" xr:uid="{E92F3ECB-EBF3-4A06-A920-A1C9A47CFACB}"/>
    <cellStyle name="Currency [0] 2 3 3 6 3 2 2" xfId="27979" xr:uid="{D0557C73-F2B5-4220-90FC-22CCBA44DA04}"/>
    <cellStyle name="Currency [0] 2 3 3 6 3 3" xfId="20299" xr:uid="{ACA1772E-8EF8-421E-81B8-A8D9F3E36BDB}"/>
    <cellStyle name="Currency [0] 2 3 3 6 4" xfId="8779" xr:uid="{4C47F794-106E-4B00-8511-7F6020ADD64C}"/>
    <cellStyle name="Currency [0] 2 3 3 6 4 2" xfId="24139" xr:uid="{2322C68D-8A73-4144-B234-6298DB482BB7}"/>
    <cellStyle name="Currency [0] 2 3 3 6 5" xfId="16459" xr:uid="{83A70655-39B6-4C04-83C6-D6651BF555E5}"/>
    <cellStyle name="Currency [0] 2 3 3 7" xfId="2059" xr:uid="{5054FE04-9A80-4862-A4C5-4C5AF7C9EA26}"/>
    <cellStyle name="Currency [0] 2 3 3 7 2" xfId="5899" xr:uid="{00042934-E53D-46A0-8447-EAE5DDE90BF0}"/>
    <cellStyle name="Currency [0] 2 3 3 7 2 2" xfId="13579" xr:uid="{5304CB99-416F-4BD4-B39C-3B6CAD00D2AE}"/>
    <cellStyle name="Currency [0] 2 3 3 7 2 2 2" xfId="28939" xr:uid="{58E1E321-E050-4565-81F2-615BC6ECB9A4}"/>
    <cellStyle name="Currency [0] 2 3 3 7 2 3" xfId="21259" xr:uid="{408A39BF-ACB5-4A0D-97E9-60635B7C8303}"/>
    <cellStyle name="Currency [0] 2 3 3 7 3" xfId="9739" xr:uid="{A3B1A576-64DE-4C78-84F4-93C8292E5269}"/>
    <cellStyle name="Currency [0] 2 3 3 7 3 2" xfId="25099" xr:uid="{3F8F7E8E-92A2-4FE2-9E6B-1B6F305819A9}"/>
    <cellStyle name="Currency [0] 2 3 3 7 4" xfId="17419" xr:uid="{AF552BCB-FEC2-41B3-BF37-B652AF8C33A6}"/>
    <cellStyle name="Currency [0] 2 3 3 8" xfId="3979" xr:uid="{792E5C44-83B9-49E0-AC0E-09E69F3D28EC}"/>
    <cellStyle name="Currency [0] 2 3 3 8 2" xfId="11659" xr:uid="{E9B4DCE1-0099-49BE-A260-084575CF9F11}"/>
    <cellStyle name="Currency [0] 2 3 3 8 2 2" xfId="27019" xr:uid="{82A30B11-89FE-47B0-ACD6-2854981E5852}"/>
    <cellStyle name="Currency [0] 2 3 3 8 3" xfId="19339" xr:uid="{A9E35FC0-003D-4342-9588-ABC10B1CE3B4}"/>
    <cellStyle name="Currency [0] 2 3 3 9" xfId="7819" xr:uid="{0ED7D279-5FDB-496A-B7DE-A52AAFBAB958}"/>
    <cellStyle name="Currency [0] 2 3 3 9 2" xfId="23179" xr:uid="{CCBC395A-B08D-4DE3-BCBE-5B98135909BF}"/>
    <cellStyle name="Currency [0] 2 3 4" xfId="169" xr:uid="{E710E1F2-7039-4B54-9146-60202DCE77D0}"/>
    <cellStyle name="Currency [0] 2 3 4 2" xfId="289" xr:uid="{BCC92031-177C-4E1D-A25E-E718E3023DD1}"/>
    <cellStyle name="Currency [0] 2 3 4 2 2" xfId="529" xr:uid="{ECFE88AF-B942-4E28-8D55-00DDFB3F9928}"/>
    <cellStyle name="Currency [0] 2 3 4 2 2 2" xfId="1009" xr:uid="{5476FBD8-83E2-4F33-AD51-5F75775290BE}"/>
    <cellStyle name="Currency [0] 2 3 4 2 2 2 2" xfId="1969" xr:uid="{239E2DE9-7452-4780-8B67-13E2C650D9B9}"/>
    <cellStyle name="Currency [0] 2 3 4 2 2 2 2 2" xfId="3889" xr:uid="{A902148F-F9A0-45F3-B0F3-CD2323ECB9F9}"/>
    <cellStyle name="Currency [0] 2 3 4 2 2 2 2 2 2" xfId="7729" xr:uid="{F858021D-D97B-47AB-9422-BC612D36997A}"/>
    <cellStyle name="Currency [0] 2 3 4 2 2 2 2 2 2 2" xfId="15409" xr:uid="{62917007-BC26-49DA-BF2C-7E7534F9642C}"/>
    <cellStyle name="Currency [0] 2 3 4 2 2 2 2 2 2 2 2" xfId="30769" xr:uid="{3F43D2A5-41BD-453A-8AB5-50B85D78D852}"/>
    <cellStyle name="Currency [0] 2 3 4 2 2 2 2 2 2 3" xfId="23089" xr:uid="{522CBEB4-7197-4B4E-9491-864E32B656DB}"/>
    <cellStyle name="Currency [0] 2 3 4 2 2 2 2 2 3" xfId="11569" xr:uid="{6FB6AC07-98FF-4344-89CD-7F1A9B07D7A1}"/>
    <cellStyle name="Currency [0] 2 3 4 2 2 2 2 2 3 2" xfId="26929" xr:uid="{B843CD8A-4338-4A6A-A165-61CCA612192D}"/>
    <cellStyle name="Currency [0] 2 3 4 2 2 2 2 2 4" xfId="19249" xr:uid="{44131F12-2BEE-43B0-B5AE-0FF32D1D575B}"/>
    <cellStyle name="Currency [0] 2 3 4 2 2 2 2 3" xfId="5809" xr:uid="{CDDC20D3-C70E-4300-8F2C-9ED68F8D540A}"/>
    <cellStyle name="Currency [0] 2 3 4 2 2 2 2 3 2" xfId="13489" xr:uid="{FCFEFF5F-8964-43BE-B725-978BF6003D42}"/>
    <cellStyle name="Currency [0] 2 3 4 2 2 2 2 3 2 2" xfId="28849" xr:uid="{A9A0586D-36D2-40B4-A5EE-63117F59E7BD}"/>
    <cellStyle name="Currency [0] 2 3 4 2 2 2 2 3 3" xfId="21169" xr:uid="{919D89FF-28AA-464F-A59D-85A0D1B42CCB}"/>
    <cellStyle name="Currency [0] 2 3 4 2 2 2 2 4" xfId="9649" xr:uid="{67D3E9DC-BDCF-4D4A-A4E1-794D53F8E295}"/>
    <cellStyle name="Currency [0] 2 3 4 2 2 2 2 4 2" xfId="25009" xr:uid="{E7ABD61D-8791-491E-BF7E-09948594DF0C}"/>
    <cellStyle name="Currency [0] 2 3 4 2 2 2 2 5" xfId="17329" xr:uid="{95C24B91-6479-49CC-BE6C-BB57680A0B14}"/>
    <cellStyle name="Currency [0] 2 3 4 2 2 2 3" xfId="2929" xr:uid="{F66F574F-118D-4062-8EB1-7E5C9086F8AB}"/>
    <cellStyle name="Currency [0] 2 3 4 2 2 2 3 2" xfId="6769" xr:uid="{B29A90BF-E673-4359-BCE8-B0E2FC63DEF0}"/>
    <cellStyle name="Currency [0] 2 3 4 2 2 2 3 2 2" xfId="14449" xr:uid="{759CA8CE-CC78-415D-A954-5DD70047046D}"/>
    <cellStyle name="Currency [0] 2 3 4 2 2 2 3 2 2 2" xfId="29809" xr:uid="{CBCA3016-A2E8-4BB3-9343-4E80E522F432}"/>
    <cellStyle name="Currency [0] 2 3 4 2 2 2 3 2 3" xfId="22129" xr:uid="{855BB164-3B5E-4481-BFF3-678E800D1B6F}"/>
    <cellStyle name="Currency [0] 2 3 4 2 2 2 3 3" xfId="10609" xr:uid="{97885BFD-E76C-4B0F-8775-7FC7F8D24032}"/>
    <cellStyle name="Currency [0] 2 3 4 2 2 2 3 3 2" xfId="25969" xr:uid="{FC1F4BB1-0781-4F1E-8B62-0D3CFC89A4F0}"/>
    <cellStyle name="Currency [0] 2 3 4 2 2 2 3 4" xfId="18289" xr:uid="{94E1EB1B-A827-404A-83AF-B6C689982E4E}"/>
    <cellStyle name="Currency [0] 2 3 4 2 2 2 4" xfId="4849" xr:uid="{17B8C83B-320B-439D-903E-93AC71EF8DD3}"/>
    <cellStyle name="Currency [0] 2 3 4 2 2 2 4 2" xfId="12529" xr:uid="{F0A1CB4E-FD17-401E-B67A-18E2DEB08055}"/>
    <cellStyle name="Currency [0] 2 3 4 2 2 2 4 2 2" xfId="27889" xr:uid="{EFCC46EF-C346-4C00-B8F8-8AEC0CA7DD57}"/>
    <cellStyle name="Currency [0] 2 3 4 2 2 2 4 3" xfId="20209" xr:uid="{E5843AFC-C1DA-4393-A851-5C39B2AA1EC7}"/>
    <cellStyle name="Currency [0] 2 3 4 2 2 2 5" xfId="8689" xr:uid="{131507EE-0CB6-4C4D-B648-56D22516CF2D}"/>
    <cellStyle name="Currency [0] 2 3 4 2 2 2 5 2" xfId="24049" xr:uid="{BD36818E-5867-405B-9697-65F8C9A3FF61}"/>
    <cellStyle name="Currency [0] 2 3 4 2 2 2 6" xfId="16369" xr:uid="{1F724E92-3A22-4E6D-8210-4D5A9A2EBFFA}"/>
    <cellStyle name="Currency [0] 2 3 4 2 2 3" xfId="1489" xr:uid="{D7500161-6B0C-4AF5-9963-EEE147B0D25B}"/>
    <cellStyle name="Currency [0] 2 3 4 2 2 3 2" xfId="3409" xr:uid="{45212013-B0AB-4395-818D-C79A728FA793}"/>
    <cellStyle name="Currency [0] 2 3 4 2 2 3 2 2" xfId="7249" xr:uid="{2C1565B8-44F8-438B-AFEA-0A2649F3517F}"/>
    <cellStyle name="Currency [0] 2 3 4 2 2 3 2 2 2" xfId="14929" xr:uid="{F6BBE231-2130-4ED5-B7B3-61D3FBF20202}"/>
    <cellStyle name="Currency [0] 2 3 4 2 2 3 2 2 2 2" xfId="30289" xr:uid="{9D8A63C4-ED05-4F73-B613-ABAAD4B7D8F0}"/>
    <cellStyle name="Currency [0] 2 3 4 2 2 3 2 2 3" xfId="22609" xr:uid="{C045384D-D7E3-4B53-915A-2DEC6B79D4AC}"/>
    <cellStyle name="Currency [0] 2 3 4 2 2 3 2 3" xfId="11089" xr:uid="{90D7E003-636F-4268-B20A-E7640545BBD5}"/>
    <cellStyle name="Currency [0] 2 3 4 2 2 3 2 3 2" xfId="26449" xr:uid="{2CB47836-B68E-45AE-9ED6-197901D1DB83}"/>
    <cellStyle name="Currency [0] 2 3 4 2 2 3 2 4" xfId="18769" xr:uid="{DAC7359F-1660-43AD-8CE6-FF7BD08FFCB4}"/>
    <cellStyle name="Currency [0] 2 3 4 2 2 3 3" xfId="5329" xr:uid="{9896582E-A2A4-4398-BA9B-1C469C5197DF}"/>
    <cellStyle name="Currency [0] 2 3 4 2 2 3 3 2" xfId="13009" xr:uid="{4B77E074-3E4C-4190-B5F6-507E04837C6C}"/>
    <cellStyle name="Currency [0] 2 3 4 2 2 3 3 2 2" xfId="28369" xr:uid="{5629D318-EB6B-4291-BE28-5658B5BB1EFA}"/>
    <cellStyle name="Currency [0] 2 3 4 2 2 3 3 3" xfId="20689" xr:uid="{EA190555-5AEC-49F5-B892-D0E6B6E301AE}"/>
    <cellStyle name="Currency [0] 2 3 4 2 2 3 4" xfId="9169" xr:uid="{0626CB91-2968-4FFF-86F1-6F0CF10687A3}"/>
    <cellStyle name="Currency [0] 2 3 4 2 2 3 4 2" xfId="24529" xr:uid="{CC7D3896-49B9-4DCD-9352-663761B851A2}"/>
    <cellStyle name="Currency [0] 2 3 4 2 2 3 5" xfId="16849" xr:uid="{4B719A85-8952-45D6-A169-17F1F093CD83}"/>
    <cellStyle name="Currency [0] 2 3 4 2 2 4" xfId="2449" xr:uid="{9274DBDE-FEBA-4520-BAEB-D6E8080485DD}"/>
    <cellStyle name="Currency [0] 2 3 4 2 2 4 2" xfId="6289" xr:uid="{50FA3AE1-914B-43C2-98F9-07AF450D7EDA}"/>
    <cellStyle name="Currency [0] 2 3 4 2 2 4 2 2" xfId="13969" xr:uid="{D488D56A-C977-445E-B768-67F123077B96}"/>
    <cellStyle name="Currency [0] 2 3 4 2 2 4 2 2 2" xfId="29329" xr:uid="{9F050C9D-615E-4C91-86CB-CF3D1F26F679}"/>
    <cellStyle name="Currency [0] 2 3 4 2 2 4 2 3" xfId="21649" xr:uid="{C0759073-2CC2-4B7E-81B1-C03DA1E7DE4E}"/>
    <cellStyle name="Currency [0] 2 3 4 2 2 4 3" xfId="10129" xr:uid="{121BDC06-A8F5-4FE9-B2DB-9E9E04E534AD}"/>
    <cellStyle name="Currency [0] 2 3 4 2 2 4 3 2" xfId="25489" xr:uid="{6827FFE7-485D-4F7D-A41A-D5A07D18DE5B}"/>
    <cellStyle name="Currency [0] 2 3 4 2 2 4 4" xfId="17809" xr:uid="{033DA861-B0F6-40FC-ACEE-90DFE6F2E9FC}"/>
    <cellStyle name="Currency [0] 2 3 4 2 2 5" xfId="4369" xr:uid="{93E8CED6-9C8A-4DA0-98F8-495266540836}"/>
    <cellStyle name="Currency [0] 2 3 4 2 2 5 2" xfId="12049" xr:uid="{7EAE5711-3D8F-49F9-848F-313A64F8C315}"/>
    <cellStyle name="Currency [0] 2 3 4 2 2 5 2 2" xfId="27409" xr:uid="{F88E5B2E-6625-4F9B-A3C2-15B558A7DDAF}"/>
    <cellStyle name="Currency [0] 2 3 4 2 2 5 3" xfId="19729" xr:uid="{377A5859-048A-4D25-91F1-0C209CCDB089}"/>
    <cellStyle name="Currency [0] 2 3 4 2 2 6" xfId="8209" xr:uid="{DF214161-EEC2-4003-BE17-55E2DC52CD88}"/>
    <cellStyle name="Currency [0] 2 3 4 2 2 6 2" xfId="23569" xr:uid="{363913F5-D69C-42B4-A346-F54A4794E2AA}"/>
    <cellStyle name="Currency [0] 2 3 4 2 2 7" xfId="15889" xr:uid="{A4E5591C-0721-4C0C-9840-CB53D3B457FD}"/>
    <cellStyle name="Currency [0] 2 3 4 2 3" xfId="769" xr:uid="{65C3C506-F4F0-4B08-883A-EAA4426A98CA}"/>
    <cellStyle name="Currency [0] 2 3 4 2 3 2" xfId="1729" xr:uid="{621B3F70-D5FB-44E8-8998-F076A3D24584}"/>
    <cellStyle name="Currency [0] 2 3 4 2 3 2 2" xfId="3649" xr:uid="{397C4C5B-F3E7-4BB0-A78C-1C9823958E3A}"/>
    <cellStyle name="Currency [0] 2 3 4 2 3 2 2 2" xfId="7489" xr:uid="{3F8F2B27-CFCA-4E3E-A80F-544009FAB103}"/>
    <cellStyle name="Currency [0] 2 3 4 2 3 2 2 2 2" xfId="15169" xr:uid="{7940EDBF-6C7B-4D04-B98E-B97E003A0CB2}"/>
    <cellStyle name="Currency [0] 2 3 4 2 3 2 2 2 2 2" xfId="30529" xr:uid="{CD78EF68-2673-40FB-8108-917166E7E97E}"/>
    <cellStyle name="Currency [0] 2 3 4 2 3 2 2 2 3" xfId="22849" xr:uid="{B0B48DA9-E95C-4DCB-856C-B0BBE5362935}"/>
    <cellStyle name="Currency [0] 2 3 4 2 3 2 2 3" xfId="11329" xr:uid="{F949D6E8-5728-4F62-B5F9-AD22CB3E74E7}"/>
    <cellStyle name="Currency [0] 2 3 4 2 3 2 2 3 2" xfId="26689" xr:uid="{04E4DFB0-584A-4C9A-9BB7-3A2D36278686}"/>
    <cellStyle name="Currency [0] 2 3 4 2 3 2 2 4" xfId="19009" xr:uid="{350CEC26-7268-47FA-BBA5-2798D14F54FD}"/>
    <cellStyle name="Currency [0] 2 3 4 2 3 2 3" xfId="5569" xr:uid="{BFA3B0DB-8456-4C9B-82D1-9B77EB5DDF64}"/>
    <cellStyle name="Currency [0] 2 3 4 2 3 2 3 2" xfId="13249" xr:uid="{E24DDDEA-A484-4AEC-9DBA-E0B9A84A98EC}"/>
    <cellStyle name="Currency [0] 2 3 4 2 3 2 3 2 2" xfId="28609" xr:uid="{CC1387B5-782E-4500-A4A1-035D573BC811}"/>
    <cellStyle name="Currency [0] 2 3 4 2 3 2 3 3" xfId="20929" xr:uid="{EE4C31A4-D4D6-467B-A2CC-7FD7C9284094}"/>
    <cellStyle name="Currency [0] 2 3 4 2 3 2 4" xfId="9409" xr:uid="{816CD5F0-833D-4CD5-A805-663105532045}"/>
    <cellStyle name="Currency [0] 2 3 4 2 3 2 4 2" xfId="24769" xr:uid="{DC1A8F16-719A-4EF1-859D-BE1AF7ECE04D}"/>
    <cellStyle name="Currency [0] 2 3 4 2 3 2 5" xfId="17089" xr:uid="{6D80001D-8E59-4602-9C4C-70EE7ECED9F0}"/>
    <cellStyle name="Currency [0] 2 3 4 2 3 3" xfId="2689" xr:uid="{29EC452C-5C0D-4C77-98D7-F4168BA48847}"/>
    <cellStyle name="Currency [0] 2 3 4 2 3 3 2" xfId="6529" xr:uid="{1837664C-967E-4BFB-A071-077AA2EFD0F8}"/>
    <cellStyle name="Currency [0] 2 3 4 2 3 3 2 2" xfId="14209" xr:uid="{D3948960-7081-487C-8451-FA29CBDFE368}"/>
    <cellStyle name="Currency [0] 2 3 4 2 3 3 2 2 2" xfId="29569" xr:uid="{6F4B019E-1D7F-486E-B2BF-AF8F742F5A1C}"/>
    <cellStyle name="Currency [0] 2 3 4 2 3 3 2 3" xfId="21889" xr:uid="{3391BA26-89F8-400E-9E48-80AF3E8E653E}"/>
    <cellStyle name="Currency [0] 2 3 4 2 3 3 3" xfId="10369" xr:uid="{CFA0B516-FBCE-4CE1-9C5C-C1E8CCE8557A}"/>
    <cellStyle name="Currency [0] 2 3 4 2 3 3 3 2" xfId="25729" xr:uid="{C7B61B8D-AF85-4D32-8C1C-8C0D19E6DAEE}"/>
    <cellStyle name="Currency [0] 2 3 4 2 3 3 4" xfId="18049" xr:uid="{E39EACFD-E662-4EBA-B4DE-A927BE950672}"/>
    <cellStyle name="Currency [0] 2 3 4 2 3 4" xfId="4609" xr:uid="{D8F32AEF-D660-4F0B-9715-5EB6DC588A45}"/>
    <cellStyle name="Currency [0] 2 3 4 2 3 4 2" xfId="12289" xr:uid="{D2288CAC-3CCA-40A1-85D0-669282C0E70B}"/>
    <cellStyle name="Currency [0] 2 3 4 2 3 4 2 2" xfId="27649" xr:uid="{72CDD900-4261-41EA-88DA-3DD4B1F3A881}"/>
    <cellStyle name="Currency [0] 2 3 4 2 3 4 3" xfId="19969" xr:uid="{99DB8B53-2A50-4C68-9B04-F5BDDF0EEF17}"/>
    <cellStyle name="Currency [0] 2 3 4 2 3 5" xfId="8449" xr:uid="{72BF386A-2DB2-4F90-89FC-B7D3C28CFDE9}"/>
    <cellStyle name="Currency [0] 2 3 4 2 3 5 2" xfId="23809" xr:uid="{850B0BBC-9793-46E2-BB68-3C03D03AFD7C}"/>
    <cellStyle name="Currency [0] 2 3 4 2 3 6" xfId="16129" xr:uid="{46DD14C9-686D-4345-AFE2-FA252D622D63}"/>
    <cellStyle name="Currency [0] 2 3 4 2 4" xfId="1249" xr:uid="{6B6E74ED-36B5-4237-95D6-9214F0AAE3D5}"/>
    <cellStyle name="Currency [0] 2 3 4 2 4 2" xfId="3169" xr:uid="{A72AD5C8-F1AC-42F2-AD92-92407EEEECC2}"/>
    <cellStyle name="Currency [0] 2 3 4 2 4 2 2" xfId="7009" xr:uid="{A73A35E3-4BEC-4EAA-9EA3-A8ED421243FD}"/>
    <cellStyle name="Currency [0] 2 3 4 2 4 2 2 2" xfId="14689" xr:uid="{95EEE587-88C6-4B8E-B170-69FAB3F1E994}"/>
    <cellStyle name="Currency [0] 2 3 4 2 4 2 2 2 2" xfId="30049" xr:uid="{1889AB4C-B751-4149-9985-2EEA14987A07}"/>
    <cellStyle name="Currency [0] 2 3 4 2 4 2 2 3" xfId="22369" xr:uid="{C1788B95-D6B3-42A5-84DB-4BC151EB834A}"/>
    <cellStyle name="Currency [0] 2 3 4 2 4 2 3" xfId="10849" xr:uid="{14758E1B-429B-4185-B7BF-9B0F6BA192FE}"/>
    <cellStyle name="Currency [0] 2 3 4 2 4 2 3 2" xfId="26209" xr:uid="{767AF73D-92D3-4645-A6C3-FE981D0151D1}"/>
    <cellStyle name="Currency [0] 2 3 4 2 4 2 4" xfId="18529" xr:uid="{AE423065-8912-4827-9699-CCD6D2655881}"/>
    <cellStyle name="Currency [0] 2 3 4 2 4 3" xfId="5089" xr:uid="{26C0FA4F-C897-43A8-B5EA-1B6B16232855}"/>
    <cellStyle name="Currency [0] 2 3 4 2 4 3 2" xfId="12769" xr:uid="{D9E47462-A1A9-4078-B9D8-A10CA3943FA4}"/>
    <cellStyle name="Currency [0] 2 3 4 2 4 3 2 2" xfId="28129" xr:uid="{38A47FB6-4BEB-488D-8BE3-CF11FE72A286}"/>
    <cellStyle name="Currency [0] 2 3 4 2 4 3 3" xfId="20449" xr:uid="{413B6810-4AFD-4478-86B6-D9B702CF7869}"/>
    <cellStyle name="Currency [0] 2 3 4 2 4 4" xfId="8929" xr:uid="{DCFF13E0-F69C-432E-BA70-51A410761105}"/>
    <cellStyle name="Currency [0] 2 3 4 2 4 4 2" xfId="24289" xr:uid="{FCC567D9-61D7-420D-966F-74E6213D4F3D}"/>
    <cellStyle name="Currency [0] 2 3 4 2 4 5" xfId="16609" xr:uid="{67064416-3CBB-4671-8462-349D5F7144CD}"/>
    <cellStyle name="Currency [0] 2 3 4 2 5" xfId="2209" xr:uid="{644E48D6-CD50-4F4A-8D7B-EBD47EB04DA8}"/>
    <cellStyle name="Currency [0] 2 3 4 2 5 2" xfId="6049" xr:uid="{3FA63C91-5D22-4431-875E-ECA5CCCC42B1}"/>
    <cellStyle name="Currency [0] 2 3 4 2 5 2 2" xfId="13729" xr:uid="{BDD7CEA1-1128-411F-BBC9-C48D246ADDA1}"/>
    <cellStyle name="Currency [0] 2 3 4 2 5 2 2 2" xfId="29089" xr:uid="{0804CE87-D22D-4093-94F7-B24B22741D48}"/>
    <cellStyle name="Currency [0] 2 3 4 2 5 2 3" xfId="21409" xr:uid="{1427CAC6-5852-4DF9-8630-A4EAEED22E17}"/>
    <cellStyle name="Currency [0] 2 3 4 2 5 3" xfId="9889" xr:uid="{142D82BF-55CB-46C8-9AC5-7994C41E038F}"/>
    <cellStyle name="Currency [0] 2 3 4 2 5 3 2" xfId="25249" xr:uid="{D7E0DCF9-1B34-4695-83B9-21347081B812}"/>
    <cellStyle name="Currency [0] 2 3 4 2 5 4" xfId="17569" xr:uid="{D03F0779-D85E-4E6F-AFD8-CBC0F3FBCB9B}"/>
    <cellStyle name="Currency [0] 2 3 4 2 6" xfId="4129" xr:uid="{A1FA7FE5-8902-4BB6-A15C-ECD19A53AC08}"/>
    <cellStyle name="Currency [0] 2 3 4 2 6 2" xfId="11809" xr:uid="{E8A5CA72-FCB0-470D-A7F1-2D222445B5FE}"/>
    <cellStyle name="Currency [0] 2 3 4 2 6 2 2" xfId="27169" xr:uid="{82D5F93E-A3B9-46CB-A3B7-1EBCB2750F94}"/>
    <cellStyle name="Currency [0] 2 3 4 2 6 3" xfId="19489" xr:uid="{50D4622D-78DB-4B09-937C-0B126A8380EC}"/>
    <cellStyle name="Currency [0] 2 3 4 2 7" xfId="7969" xr:uid="{F7C36A0D-A9A1-492A-B9C1-C609E677478C}"/>
    <cellStyle name="Currency [0] 2 3 4 2 7 2" xfId="23329" xr:uid="{D2ABE6BA-ED6B-4EBD-997B-F825357F5B37}"/>
    <cellStyle name="Currency [0] 2 3 4 2 8" xfId="15649" xr:uid="{A80E05F0-7B9B-4715-89C9-A6053E3FFB94}"/>
    <cellStyle name="Currency [0] 2 3 4 3" xfId="409" xr:uid="{20D7BB94-DFAD-4D0D-A4AA-42307DDE9D08}"/>
    <cellStyle name="Currency [0] 2 3 4 3 2" xfId="889" xr:uid="{1933B73A-CF66-4C90-A3B5-CBA42EE3564E}"/>
    <cellStyle name="Currency [0] 2 3 4 3 2 2" xfId="1849" xr:uid="{3ACEB8BA-DDA5-424C-B506-0B5D98C4A02B}"/>
    <cellStyle name="Currency [0] 2 3 4 3 2 2 2" xfId="3769" xr:uid="{8EC166C2-C9E1-4FF9-95C8-A01B2AF700B0}"/>
    <cellStyle name="Currency [0] 2 3 4 3 2 2 2 2" xfId="7609" xr:uid="{DC56B9B9-A0CE-4184-94A0-970DCCAEAD1B}"/>
    <cellStyle name="Currency [0] 2 3 4 3 2 2 2 2 2" xfId="15289" xr:uid="{CD69FF45-2646-46CF-A312-1A7100032F00}"/>
    <cellStyle name="Currency [0] 2 3 4 3 2 2 2 2 2 2" xfId="30649" xr:uid="{4AC7CFA8-49A0-4BA8-A3F8-F870F54C916F}"/>
    <cellStyle name="Currency [0] 2 3 4 3 2 2 2 2 3" xfId="22969" xr:uid="{A742B67A-FA0D-44A4-850C-C7F0B785DD82}"/>
    <cellStyle name="Currency [0] 2 3 4 3 2 2 2 3" xfId="11449" xr:uid="{91EF52AA-4E94-4B6B-A909-DE63617954C8}"/>
    <cellStyle name="Currency [0] 2 3 4 3 2 2 2 3 2" xfId="26809" xr:uid="{C2AB9B63-EEC0-41F5-91EE-8789D5BAB484}"/>
    <cellStyle name="Currency [0] 2 3 4 3 2 2 2 4" xfId="19129" xr:uid="{DDA1F068-1B6B-440A-8A7B-740C3C499A27}"/>
    <cellStyle name="Currency [0] 2 3 4 3 2 2 3" xfId="5689" xr:uid="{CCA78049-8E72-4F57-B664-66E160920E58}"/>
    <cellStyle name="Currency [0] 2 3 4 3 2 2 3 2" xfId="13369" xr:uid="{2CC334B9-7027-4FFC-AA0A-5202674C73DE}"/>
    <cellStyle name="Currency [0] 2 3 4 3 2 2 3 2 2" xfId="28729" xr:uid="{56DFB70A-4606-4134-AB15-DEF42E519254}"/>
    <cellStyle name="Currency [0] 2 3 4 3 2 2 3 3" xfId="21049" xr:uid="{1FD94D53-AC72-4941-A9C8-CB4F0F43E406}"/>
    <cellStyle name="Currency [0] 2 3 4 3 2 2 4" xfId="9529" xr:uid="{02511514-9CC5-43E1-B417-65225800A4A2}"/>
    <cellStyle name="Currency [0] 2 3 4 3 2 2 4 2" xfId="24889" xr:uid="{A1C644B6-05DA-4499-8D59-1C8BCF40D90F}"/>
    <cellStyle name="Currency [0] 2 3 4 3 2 2 5" xfId="17209" xr:uid="{2790D8E8-9745-4A65-BC1C-63558D56CBBA}"/>
    <cellStyle name="Currency [0] 2 3 4 3 2 3" xfId="2809" xr:uid="{3F8DB76F-0DAA-4578-9696-89610C6D1DE0}"/>
    <cellStyle name="Currency [0] 2 3 4 3 2 3 2" xfId="6649" xr:uid="{8F140B74-06C6-4120-9432-E92C07735016}"/>
    <cellStyle name="Currency [0] 2 3 4 3 2 3 2 2" xfId="14329" xr:uid="{4EF75EB3-F353-4CBC-97A7-2D2F4CE98325}"/>
    <cellStyle name="Currency [0] 2 3 4 3 2 3 2 2 2" xfId="29689" xr:uid="{9CBD59D6-CB4D-4493-A94F-FEC9402F604D}"/>
    <cellStyle name="Currency [0] 2 3 4 3 2 3 2 3" xfId="22009" xr:uid="{CF3FD559-9B87-469A-A303-75045673A1BC}"/>
    <cellStyle name="Currency [0] 2 3 4 3 2 3 3" xfId="10489" xr:uid="{AD5DC1DB-6581-4C0E-B495-98E3A4705696}"/>
    <cellStyle name="Currency [0] 2 3 4 3 2 3 3 2" xfId="25849" xr:uid="{0868DCAD-E5D4-4116-B4B1-6B9D379E505E}"/>
    <cellStyle name="Currency [0] 2 3 4 3 2 3 4" xfId="18169" xr:uid="{C55B13E6-A1ED-488D-969D-448C12AEE19C}"/>
    <cellStyle name="Currency [0] 2 3 4 3 2 4" xfId="4729" xr:uid="{D6857F44-1641-455E-A47E-44C6FAFFE1BA}"/>
    <cellStyle name="Currency [0] 2 3 4 3 2 4 2" xfId="12409" xr:uid="{90A4FC87-5E55-4626-A71F-34C4E725384E}"/>
    <cellStyle name="Currency [0] 2 3 4 3 2 4 2 2" xfId="27769" xr:uid="{71FAEA5F-5CBF-4197-A397-B63E86340EBB}"/>
    <cellStyle name="Currency [0] 2 3 4 3 2 4 3" xfId="20089" xr:uid="{9C3E033E-1203-4DEB-8331-17A94E70AB1B}"/>
    <cellStyle name="Currency [0] 2 3 4 3 2 5" xfId="8569" xr:uid="{C032C944-DD8F-42B1-AD59-4F3753F71D1F}"/>
    <cellStyle name="Currency [0] 2 3 4 3 2 5 2" xfId="23929" xr:uid="{12F6C790-6A7B-4427-9713-71C5C319C582}"/>
    <cellStyle name="Currency [0] 2 3 4 3 2 6" xfId="16249" xr:uid="{A7BCD26D-A265-4EAB-9A88-10B4C0FEFE21}"/>
    <cellStyle name="Currency [0] 2 3 4 3 3" xfId="1369" xr:uid="{64FE4BCB-03C7-473B-A013-B5A36E3F28D0}"/>
    <cellStyle name="Currency [0] 2 3 4 3 3 2" xfId="3289" xr:uid="{685F6197-959B-4550-BFF8-B68E4D77D6DA}"/>
    <cellStyle name="Currency [0] 2 3 4 3 3 2 2" xfId="7129" xr:uid="{1E391BB4-4A4E-4300-81C8-A2DC047EC953}"/>
    <cellStyle name="Currency [0] 2 3 4 3 3 2 2 2" xfId="14809" xr:uid="{11E778B5-FDBE-4157-A444-E3C439CF7427}"/>
    <cellStyle name="Currency [0] 2 3 4 3 3 2 2 2 2" xfId="30169" xr:uid="{62547CA9-4BF2-406D-81FE-ED06F957635D}"/>
    <cellStyle name="Currency [0] 2 3 4 3 3 2 2 3" xfId="22489" xr:uid="{8E2F6168-5935-4676-ABB4-926F0682B935}"/>
    <cellStyle name="Currency [0] 2 3 4 3 3 2 3" xfId="10969" xr:uid="{13DB4C50-6C7D-44C4-836C-12773204B3F5}"/>
    <cellStyle name="Currency [0] 2 3 4 3 3 2 3 2" xfId="26329" xr:uid="{EF302CDE-4516-45BB-958C-67A4D68F800F}"/>
    <cellStyle name="Currency [0] 2 3 4 3 3 2 4" xfId="18649" xr:uid="{7F186D72-24FE-4041-B411-3AAF6ACC0B5E}"/>
    <cellStyle name="Currency [0] 2 3 4 3 3 3" xfId="5209" xr:uid="{5F591177-6FB1-4D4D-8516-4FCC3B1FE556}"/>
    <cellStyle name="Currency [0] 2 3 4 3 3 3 2" xfId="12889" xr:uid="{E152CF6D-E47E-4C71-A44F-469EE7C65BCB}"/>
    <cellStyle name="Currency [0] 2 3 4 3 3 3 2 2" xfId="28249" xr:uid="{E5AD5ED9-19AC-4839-82C4-64E39EF88EDE}"/>
    <cellStyle name="Currency [0] 2 3 4 3 3 3 3" xfId="20569" xr:uid="{5C6AE649-421E-4B20-A1FD-620C66BCDF42}"/>
    <cellStyle name="Currency [0] 2 3 4 3 3 4" xfId="9049" xr:uid="{52A5D657-BFFA-4F82-AC9B-81A4902868C1}"/>
    <cellStyle name="Currency [0] 2 3 4 3 3 4 2" xfId="24409" xr:uid="{3745D653-F960-454B-8815-1BF950306260}"/>
    <cellStyle name="Currency [0] 2 3 4 3 3 5" xfId="16729" xr:uid="{24CB92A6-4CAB-459B-811B-385EBF9FCAB7}"/>
    <cellStyle name="Currency [0] 2 3 4 3 4" xfId="2329" xr:uid="{7089D5BF-55C7-4095-9B80-0FAD7E82F1F3}"/>
    <cellStyle name="Currency [0] 2 3 4 3 4 2" xfId="6169" xr:uid="{15A92C1D-6579-458C-B435-B53EB7C9C214}"/>
    <cellStyle name="Currency [0] 2 3 4 3 4 2 2" xfId="13849" xr:uid="{CCE52484-DEB0-48D7-AD75-A53A8C305733}"/>
    <cellStyle name="Currency [0] 2 3 4 3 4 2 2 2" xfId="29209" xr:uid="{6BA423AB-FE4D-489D-94DF-9C6BB610C2EA}"/>
    <cellStyle name="Currency [0] 2 3 4 3 4 2 3" xfId="21529" xr:uid="{06982043-4E5E-4DC5-A338-686D8AA694BE}"/>
    <cellStyle name="Currency [0] 2 3 4 3 4 3" xfId="10009" xr:uid="{41BB2FDF-B319-4917-8540-C986A95726DB}"/>
    <cellStyle name="Currency [0] 2 3 4 3 4 3 2" xfId="25369" xr:uid="{E78286E0-B95C-46BE-BCD3-101A2F671E36}"/>
    <cellStyle name="Currency [0] 2 3 4 3 4 4" xfId="17689" xr:uid="{47AA1AC6-D5BC-47C8-A3FF-8B451344056D}"/>
    <cellStyle name="Currency [0] 2 3 4 3 5" xfId="4249" xr:uid="{DACCD287-CE76-4404-92CA-2A87C7E2C484}"/>
    <cellStyle name="Currency [0] 2 3 4 3 5 2" xfId="11929" xr:uid="{784C9B3D-AAFD-4800-925F-7DF49F9756C3}"/>
    <cellStyle name="Currency [0] 2 3 4 3 5 2 2" xfId="27289" xr:uid="{C302B5B0-ECB0-440A-BA4B-3422B457D485}"/>
    <cellStyle name="Currency [0] 2 3 4 3 5 3" xfId="19609" xr:uid="{98F098ED-83EF-40EA-B9A8-01E61611C50A}"/>
    <cellStyle name="Currency [0] 2 3 4 3 6" xfId="8089" xr:uid="{B87EE3CB-EEF0-44D7-94C8-A8F2A6857FF8}"/>
    <cellStyle name="Currency [0] 2 3 4 3 6 2" xfId="23449" xr:uid="{20F62860-D684-4872-B25B-B0BBA3A4C9A2}"/>
    <cellStyle name="Currency [0] 2 3 4 3 7" xfId="15769" xr:uid="{78B3AA15-46F9-45C8-B293-39DEFE07AE6B}"/>
    <cellStyle name="Currency [0] 2 3 4 4" xfId="649" xr:uid="{4E6A3955-0707-46A4-9556-88E08C1083EC}"/>
    <cellStyle name="Currency [0] 2 3 4 4 2" xfId="1609" xr:uid="{CC31A9FC-43F6-4613-B1DD-81593AC577B9}"/>
    <cellStyle name="Currency [0] 2 3 4 4 2 2" xfId="3529" xr:uid="{8A4CC14C-D495-4FC9-A247-AAF4857B5205}"/>
    <cellStyle name="Currency [0] 2 3 4 4 2 2 2" xfId="7369" xr:uid="{3793D6E7-C028-449E-93CC-B4A3C10BDCEA}"/>
    <cellStyle name="Currency [0] 2 3 4 4 2 2 2 2" xfId="15049" xr:uid="{42992212-2B25-4687-BB1D-7553A1856CED}"/>
    <cellStyle name="Currency [0] 2 3 4 4 2 2 2 2 2" xfId="30409" xr:uid="{7F1E8BA8-5375-4942-A134-2F7A49A34867}"/>
    <cellStyle name="Currency [0] 2 3 4 4 2 2 2 3" xfId="22729" xr:uid="{79C28D20-5AF6-43A0-9EFE-57D69CE85F3D}"/>
    <cellStyle name="Currency [0] 2 3 4 4 2 2 3" xfId="11209" xr:uid="{2FF35AA8-8FFB-49E4-9BFD-5D1C55BE169B}"/>
    <cellStyle name="Currency [0] 2 3 4 4 2 2 3 2" xfId="26569" xr:uid="{7769799A-017C-4FCA-BDDD-F0BDF8C6CCB5}"/>
    <cellStyle name="Currency [0] 2 3 4 4 2 2 4" xfId="18889" xr:uid="{0BFA3992-7A40-4D20-9439-5F88A1C1BCC7}"/>
    <cellStyle name="Currency [0] 2 3 4 4 2 3" xfId="5449" xr:uid="{AA238DAB-EBE4-472B-BC55-F33CFAEE0B1D}"/>
    <cellStyle name="Currency [0] 2 3 4 4 2 3 2" xfId="13129" xr:uid="{A4ED15D9-EEE1-49DB-9AE3-82F0A7EED939}"/>
    <cellStyle name="Currency [0] 2 3 4 4 2 3 2 2" xfId="28489" xr:uid="{3D201AC3-0835-4EC9-BB9F-3A30BDF67AAB}"/>
    <cellStyle name="Currency [0] 2 3 4 4 2 3 3" xfId="20809" xr:uid="{E53FBBC2-9FF1-423C-8C08-9732C923ADEF}"/>
    <cellStyle name="Currency [0] 2 3 4 4 2 4" xfId="9289" xr:uid="{2523C482-1960-4D5A-BEB8-F4D7B4A7C1A5}"/>
    <cellStyle name="Currency [0] 2 3 4 4 2 4 2" xfId="24649" xr:uid="{95A7B554-C1C4-4E3A-9F2A-B6708D81696B}"/>
    <cellStyle name="Currency [0] 2 3 4 4 2 5" xfId="16969" xr:uid="{FDE51040-DD82-4316-A7C6-461705046447}"/>
    <cellStyle name="Currency [0] 2 3 4 4 3" xfId="2569" xr:uid="{E22C14AB-B90B-48AA-91F4-4EBD2856762C}"/>
    <cellStyle name="Currency [0] 2 3 4 4 3 2" xfId="6409" xr:uid="{EC23924D-0F4F-4474-829A-A3855A37351D}"/>
    <cellStyle name="Currency [0] 2 3 4 4 3 2 2" xfId="14089" xr:uid="{D16C44AE-55DB-482D-A746-6AE114770B1B}"/>
    <cellStyle name="Currency [0] 2 3 4 4 3 2 2 2" xfId="29449" xr:uid="{C90C23D1-87D9-4E9C-ABBE-A097E1C157E6}"/>
    <cellStyle name="Currency [0] 2 3 4 4 3 2 3" xfId="21769" xr:uid="{CDFD9562-3983-4F8A-BF62-6B5E647C5092}"/>
    <cellStyle name="Currency [0] 2 3 4 4 3 3" xfId="10249" xr:uid="{CEDD9085-A16D-4261-85F2-B37C8CD2FF01}"/>
    <cellStyle name="Currency [0] 2 3 4 4 3 3 2" xfId="25609" xr:uid="{4E986606-6D27-4AE9-AD8D-60313BDC7369}"/>
    <cellStyle name="Currency [0] 2 3 4 4 3 4" xfId="17929" xr:uid="{E37FED7B-BF22-478B-A1A3-8B194130948F}"/>
    <cellStyle name="Currency [0] 2 3 4 4 4" xfId="4489" xr:uid="{A676B8CD-020C-462C-9070-9BB8BBEF609A}"/>
    <cellStyle name="Currency [0] 2 3 4 4 4 2" xfId="12169" xr:uid="{1F273A15-9B68-4EC1-99A1-6E02AACD559C}"/>
    <cellStyle name="Currency [0] 2 3 4 4 4 2 2" xfId="27529" xr:uid="{F84B5C6B-2E33-438C-A777-AB5830162314}"/>
    <cellStyle name="Currency [0] 2 3 4 4 4 3" xfId="19849" xr:uid="{23D6B5F1-505A-4130-B9D0-7D8D37BEE192}"/>
    <cellStyle name="Currency [0] 2 3 4 4 5" xfId="8329" xr:uid="{02282324-D77E-41F8-A2D2-12AFECEECE10}"/>
    <cellStyle name="Currency [0] 2 3 4 4 5 2" xfId="23689" xr:uid="{49A230B6-59D8-4870-A2F5-A9D89A15AD17}"/>
    <cellStyle name="Currency [0] 2 3 4 4 6" xfId="16009" xr:uid="{95009111-D4AD-4275-BB6A-40063F0E3752}"/>
    <cellStyle name="Currency [0] 2 3 4 5" xfId="1129" xr:uid="{2F113ABA-26AE-4252-9EB6-40A655780656}"/>
    <cellStyle name="Currency [0] 2 3 4 5 2" xfId="3049" xr:uid="{5662C0D3-3D9B-432E-8126-915744AF4B0C}"/>
    <cellStyle name="Currency [0] 2 3 4 5 2 2" xfId="6889" xr:uid="{39FF8CF9-3FFD-4E43-BC6C-E295EB2FA67E}"/>
    <cellStyle name="Currency [0] 2 3 4 5 2 2 2" xfId="14569" xr:uid="{2A788CCB-26F3-4BAC-AEDD-1EBC12EDC550}"/>
    <cellStyle name="Currency [0] 2 3 4 5 2 2 2 2" xfId="29929" xr:uid="{34DCE294-237C-484B-BDFD-006E834C794C}"/>
    <cellStyle name="Currency [0] 2 3 4 5 2 2 3" xfId="22249" xr:uid="{F9D30E22-444D-4487-9E6F-96B05E3E2E57}"/>
    <cellStyle name="Currency [0] 2 3 4 5 2 3" xfId="10729" xr:uid="{7A93B858-41B7-4123-AA08-20750F660F7A}"/>
    <cellStyle name="Currency [0] 2 3 4 5 2 3 2" xfId="26089" xr:uid="{48C12320-52A0-4240-99EA-AD444DEC0BE5}"/>
    <cellStyle name="Currency [0] 2 3 4 5 2 4" xfId="18409" xr:uid="{D3A7C697-2B3D-4F9B-96C3-C184E6888482}"/>
    <cellStyle name="Currency [0] 2 3 4 5 3" xfId="4969" xr:uid="{004836EE-2E18-4BE0-8EBE-3BF1D7F1A207}"/>
    <cellStyle name="Currency [0] 2 3 4 5 3 2" xfId="12649" xr:uid="{FF3D1EFC-F55B-4A51-90C6-2F94B301DC89}"/>
    <cellStyle name="Currency [0] 2 3 4 5 3 2 2" xfId="28009" xr:uid="{17D1D640-1A2E-4986-BDDD-E3BD6DFBF503}"/>
    <cellStyle name="Currency [0] 2 3 4 5 3 3" xfId="20329" xr:uid="{90E3A469-2B7A-426A-9943-C81C4D0166C6}"/>
    <cellStyle name="Currency [0] 2 3 4 5 4" xfId="8809" xr:uid="{EDF826DB-B1D9-46D3-9AF0-F3C881832B96}"/>
    <cellStyle name="Currency [0] 2 3 4 5 4 2" xfId="24169" xr:uid="{7F403740-B44E-462C-A567-6A91E93C99CD}"/>
    <cellStyle name="Currency [0] 2 3 4 5 5" xfId="16489" xr:uid="{5B57DAE6-9048-49E9-B238-F68995A5E337}"/>
    <cellStyle name="Currency [0] 2 3 4 6" xfId="2089" xr:uid="{E6BE6A5C-D980-4B78-84FD-6EB4F6AB4223}"/>
    <cellStyle name="Currency [0] 2 3 4 6 2" xfId="5929" xr:uid="{E9C29C9B-2ADA-4CAA-BEAA-D1BDD7458EF6}"/>
    <cellStyle name="Currency [0] 2 3 4 6 2 2" xfId="13609" xr:uid="{82766CC5-51C1-4A30-8061-EC8017E9A4A9}"/>
    <cellStyle name="Currency [0] 2 3 4 6 2 2 2" xfId="28969" xr:uid="{30A18CA3-93D6-480B-93A6-2C20208B5AA0}"/>
    <cellStyle name="Currency [0] 2 3 4 6 2 3" xfId="21289" xr:uid="{6EE4B2FF-41BF-4BCF-A826-947D92969AA2}"/>
    <cellStyle name="Currency [0] 2 3 4 6 3" xfId="9769" xr:uid="{5BE8A065-04D9-4524-9739-BDA888E32D53}"/>
    <cellStyle name="Currency [0] 2 3 4 6 3 2" xfId="25129" xr:uid="{D65E3B1D-60BD-493B-A345-715D22461DE4}"/>
    <cellStyle name="Currency [0] 2 3 4 6 4" xfId="17449" xr:uid="{96C45E6D-2ADE-4409-8084-57BA6A1A7BE5}"/>
    <cellStyle name="Currency [0] 2 3 4 7" xfId="4009" xr:uid="{7D958651-0D95-4A07-BE56-9CEDDC7E117D}"/>
    <cellStyle name="Currency [0] 2 3 4 7 2" xfId="11689" xr:uid="{D320D250-C2E2-4E4E-A19A-C901E0CC94D7}"/>
    <cellStyle name="Currency [0] 2 3 4 7 2 2" xfId="27049" xr:uid="{E3E51EAE-D790-439A-B270-453AA22B9982}"/>
    <cellStyle name="Currency [0] 2 3 4 7 3" xfId="19369" xr:uid="{E6D37595-3706-4D0E-9579-67A7F3AD204E}"/>
    <cellStyle name="Currency [0] 2 3 4 8" xfId="7849" xr:uid="{DD08EDA6-84B2-46B8-ADE9-C78C93B2991F}"/>
    <cellStyle name="Currency [0] 2 3 4 8 2" xfId="23209" xr:uid="{AE6C6505-10C4-40B3-8EF4-CAFF900D29C5}"/>
    <cellStyle name="Currency [0] 2 3 4 9" xfId="15529" xr:uid="{986D403E-15F5-4549-9FC0-7C3F9C295393}"/>
    <cellStyle name="Currency [0] 2 3 5" xfId="229" xr:uid="{083EE5CE-F730-46AE-B7F6-C4D16A171633}"/>
    <cellStyle name="Currency [0] 2 3 5 2" xfId="469" xr:uid="{12DFA5BE-C6E0-4355-AE10-095C8DBCAD0E}"/>
    <cellStyle name="Currency [0] 2 3 5 2 2" xfId="949" xr:uid="{F43408A8-23E2-40FE-9715-C5266A108B19}"/>
    <cellStyle name="Currency [0] 2 3 5 2 2 2" xfId="1909" xr:uid="{D8B3C87D-27E8-439B-BDB5-888FBF402153}"/>
    <cellStyle name="Currency [0] 2 3 5 2 2 2 2" xfId="3829" xr:uid="{00B7A843-66AB-41B0-9E5D-5C183EB03089}"/>
    <cellStyle name="Currency [0] 2 3 5 2 2 2 2 2" xfId="7669" xr:uid="{4D9C880D-6E2C-46DB-BCA3-99E00E26865E}"/>
    <cellStyle name="Currency [0] 2 3 5 2 2 2 2 2 2" xfId="15349" xr:uid="{7EDB4CC5-AB51-4695-8F16-5A09ACB6864D}"/>
    <cellStyle name="Currency [0] 2 3 5 2 2 2 2 2 2 2" xfId="30709" xr:uid="{2109E2D8-8198-49EF-884B-7D3722D0A628}"/>
    <cellStyle name="Currency [0] 2 3 5 2 2 2 2 2 3" xfId="23029" xr:uid="{5CE00983-4565-41CD-9931-2344A7B7DEED}"/>
    <cellStyle name="Currency [0] 2 3 5 2 2 2 2 3" xfId="11509" xr:uid="{1508555A-97E5-4B5D-A692-D14452799542}"/>
    <cellStyle name="Currency [0] 2 3 5 2 2 2 2 3 2" xfId="26869" xr:uid="{AEA4F465-AF55-402E-8D87-BF981BDE489A}"/>
    <cellStyle name="Currency [0] 2 3 5 2 2 2 2 4" xfId="19189" xr:uid="{1AE24CB4-500D-47B4-8D3B-CB18F2ABF338}"/>
    <cellStyle name="Currency [0] 2 3 5 2 2 2 3" xfId="5749" xr:uid="{070420C2-EBD0-4CE6-B73E-ED53E011AE8D}"/>
    <cellStyle name="Currency [0] 2 3 5 2 2 2 3 2" xfId="13429" xr:uid="{718B9C9D-CDE1-4289-BFB6-5C4E5D22B3AB}"/>
    <cellStyle name="Currency [0] 2 3 5 2 2 2 3 2 2" xfId="28789" xr:uid="{277DC16C-402F-4116-8709-2E0609B6D3E5}"/>
    <cellStyle name="Currency [0] 2 3 5 2 2 2 3 3" xfId="21109" xr:uid="{7EB9DA37-9FAD-4F08-A9D2-B6D47C78B2C4}"/>
    <cellStyle name="Currency [0] 2 3 5 2 2 2 4" xfId="9589" xr:uid="{1F2263AF-CB44-4649-B209-E92B03E9A2FC}"/>
    <cellStyle name="Currency [0] 2 3 5 2 2 2 4 2" xfId="24949" xr:uid="{804D0A68-A934-47D4-8ABB-166CFFF77D83}"/>
    <cellStyle name="Currency [0] 2 3 5 2 2 2 5" xfId="17269" xr:uid="{96F05FB1-4E89-44BB-960F-CFB660D4B3BD}"/>
    <cellStyle name="Currency [0] 2 3 5 2 2 3" xfId="2869" xr:uid="{53F1A375-0446-4CED-A126-BCE7FBD9C6C9}"/>
    <cellStyle name="Currency [0] 2 3 5 2 2 3 2" xfId="6709" xr:uid="{6D51F581-0992-47EA-A14A-666ED19BA2C8}"/>
    <cellStyle name="Currency [0] 2 3 5 2 2 3 2 2" xfId="14389" xr:uid="{96412271-DC88-4F46-A542-D49396D4D321}"/>
    <cellStyle name="Currency [0] 2 3 5 2 2 3 2 2 2" xfId="29749" xr:uid="{9225F637-C8AE-4842-AA3C-5B1F701D8A6C}"/>
    <cellStyle name="Currency [0] 2 3 5 2 2 3 2 3" xfId="22069" xr:uid="{EFA695FD-82ED-4006-B994-92928CB2891B}"/>
    <cellStyle name="Currency [0] 2 3 5 2 2 3 3" xfId="10549" xr:uid="{D9819035-E4B6-41D3-B411-9E273BB9C795}"/>
    <cellStyle name="Currency [0] 2 3 5 2 2 3 3 2" xfId="25909" xr:uid="{2D8CDFD1-140B-4E0F-AF6F-2CE941E7545C}"/>
    <cellStyle name="Currency [0] 2 3 5 2 2 3 4" xfId="18229" xr:uid="{A8FFD2BE-D19A-442B-A77F-86187A799852}"/>
    <cellStyle name="Currency [0] 2 3 5 2 2 4" xfId="4789" xr:uid="{B6AAEB29-7847-4F1A-AB97-635F220366F9}"/>
    <cellStyle name="Currency [0] 2 3 5 2 2 4 2" xfId="12469" xr:uid="{B4D48501-A596-49BA-85DC-FDCE7ED2F197}"/>
    <cellStyle name="Currency [0] 2 3 5 2 2 4 2 2" xfId="27829" xr:uid="{182E5659-0078-40D7-80B0-1CEC8313899E}"/>
    <cellStyle name="Currency [0] 2 3 5 2 2 4 3" xfId="20149" xr:uid="{C03C91CC-3684-4541-A04E-3A9B789D282F}"/>
    <cellStyle name="Currency [0] 2 3 5 2 2 5" xfId="8629" xr:uid="{188BA04C-2A1F-4DCE-A4B8-DCF9B280DD4A}"/>
    <cellStyle name="Currency [0] 2 3 5 2 2 5 2" xfId="23989" xr:uid="{737C6D2F-10C2-4056-ABBB-B8C685B1B0EB}"/>
    <cellStyle name="Currency [0] 2 3 5 2 2 6" xfId="16309" xr:uid="{D527A7D2-CAE3-49E0-9DA0-B8C0C89F0E91}"/>
    <cellStyle name="Currency [0] 2 3 5 2 3" xfId="1429" xr:uid="{353970BE-7E6A-4723-9837-452B307D4E6E}"/>
    <cellStyle name="Currency [0] 2 3 5 2 3 2" xfId="3349" xr:uid="{59141CD9-8A76-4C64-9601-7F590D609F23}"/>
    <cellStyle name="Currency [0] 2 3 5 2 3 2 2" xfId="7189" xr:uid="{D2F9EB33-1F19-4662-80AE-537E228BD280}"/>
    <cellStyle name="Currency [0] 2 3 5 2 3 2 2 2" xfId="14869" xr:uid="{88751E2C-CA55-4D77-8ED1-92BE919750F8}"/>
    <cellStyle name="Currency [0] 2 3 5 2 3 2 2 2 2" xfId="30229" xr:uid="{84D661D9-8AC6-4C07-8D58-53E1145D19A4}"/>
    <cellStyle name="Currency [0] 2 3 5 2 3 2 2 3" xfId="22549" xr:uid="{B6CF5EFF-EFE3-46FD-9ACC-1F5128D48442}"/>
    <cellStyle name="Currency [0] 2 3 5 2 3 2 3" xfId="11029" xr:uid="{C01E19F0-EDE4-4705-9B60-6D9CBF5D4FCA}"/>
    <cellStyle name="Currency [0] 2 3 5 2 3 2 3 2" xfId="26389" xr:uid="{ACF61652-2BD6-4E2A-BAD2-BA18485F440F}"/>
    <cellStyle name="Currency [0] 2 3 5 2 3 2 4" xfId="18709" xr:uid="{B70E93E4-8199-4FFD-BD8F-27CBAE8C5F55}"/>
    <cellStyle name="Currency [0] 2 3 5 2 3 3" xfId="5269" xr:uid="{B6E3130C-29C3-4278-B305-17B4F860E16B}"/>
    <cellStyle name="Currency [0] 2 3 5 2 3 3 2" xfId="12949" xr:uid="{8964F057-031C-473B-A139-9EB2A56A5791}"/>
    <cellStyle name="Currency [0] 2 3 5 2 3 3 2 2" xfId="28309" xr:uid="{793025D0-D96B-4818-A8A2-12D34E568B7A}"/>
    <cellStyle name="Currency [0] 2 3 5 2 3 3 3" xfId="20629" xr:uid="{0A8436DF-EB56-4CD1-8EF8-CE31B5794172}"/>
    <cellStyle name="Currency [0] 2 3 5 2 3 4" xfId="9109" xr:uid="{8B0E98B1-DBAC-4163-B253-ACA40A8FDA2C}"/>
    <cellStyle name="Currency [0] 2 3 5 2 3 4 2" xfId="24469" xr:uid="{60F3B945-C295-424F-93A1-39D9C050C639}"/>
    <cellStyle name="Currency [0] 2 3 5 2 3 5" xfId="16789" xr:uid="{19665A92-3AA1-45FD-A06E-4A2F13ED1CBE}"/>
    <cellStyle name="Currency [0] 2 3 5 2 4" xfId="2389" xr:uid="{9658A2A7-5B6C-436C-8C03-87E7E3A02C65}"/>
    <cellStyle name="Currency [0] 2 3 5 2 4 2" xfId="6229" xr:uid="{3F9890F7-B9ED-433A-94FC-384A72AA8298}"/>
    <cellStyle name="Currency [0] 2 3 5 2 4 2 2" xfId="13909" xr:uid="{FFC78057-A094-4675-965E-8C43EF8B7BBC}"/>
    <cellStyle name="Currency [0] 2 3 5 2 4 2 2 2" xfId="29269" xr:uid="{18C0BED1-BA3F-4B98-AC0E-2DDC4E44FC20}"/>
    <cellStyle name="Currency [0] 2 3 5 2 4 2 3" xfId="21589" xr:uid="{1397EBA9-064F-4772-A90B-AD53E5EC0614}"/>
    <cellStyle name="Currency [0] 2 3 5 2 4 3" xfId="10069" xr:uid="{8AA2781B-1DA6-44BD-ABB9-CB19C3E45E3B}"/>
    <cellStyle name="Currency [0] 2 3 5 2 4 3 2" xfId="25429" xr:uid="{04932AF4-2EDC-4669-A146-38B78FA8A9FC}"/>
    <cellStyle name="Currency [0] 2 3 5 2 4 4" xfId="17749" xr:uid="{5E556161-8261-4D18-A36E-29AB568D555E}"/>
    <cellStyle name="Currency [0] 2 3 5 2 5" xfId="4309" xr:uid="{964A6719-A6F8-4C3C-A52D-17EBA1ED8209}"/>
    <cellStyle name="Currency [0] 2 3 5 2 5 2" xfId="11989" xr:uid="{DD26D14C-2EFD-4A67-A394-E591AAB0E524}"/>
    <cellStyle name="Currency [0] 2 3 5 2 5 2 2" xfId="27349" xr:uid="{5FBC8D63-CDB5-456C-8563-A7CE90AF053E}"/>
    <cellStyle name="Currency [0] 2 3 5 2 5 3" xfId="19669" xr:uid="{C7060FC4-8FA3-4152-829A-267817FD6DAE}"/>
    <cellStyle name="Currency [0] 2 3 5 2 6" xfId="8149" xr:uid="{7FA1197A-9635-411F-B36C-8FE47D1C1025}"/>
    <cellStyle name="Currency [0] 2 3 5 2 6 2" xfId="23509" xr:uid="{530D835D-1774-4815-A133-A10C1445DCBE}"/>
    <cellStyle name="Currency [0] 2 3 5 2 7" xfId="15829" xr:uid="{182F8951-A94B-4614-8373-B8A94DFEC7DE}"/>
    <cellStyle name="Currency [0] 2 3 5 3" xfId="709" xr:uid="{313FBD2A-D280-4591-93BF-576566E932A7}"/>
    <cellStyle name="Currency [0] 2 3 5 3 2" xfId="1669" xr:uid="{D6324439-30C4-4578-9493-0D8FFAD3A41D}"/>
    <cellStyle name="Currency [0] 2 3 5 3 2 2" xfId="3589" xr:uid="{2436C5B7-D2EE-49A7-A194-12F10E81F2CD}"/>
    <cellStyle name="Currency [0] 2 3 5 3 2 2 2" xfId="7429" xr:uid="{15C702DC-E39E-4437-B30B-6B4109F76188}"/>
    <cellStyle name="Currency [0] 2 3 5 3 2 2 2 2" xfId="15109" xr:uid="{AB024307-D2AF-462A-A8E1-B4429294582E}"/>
    <cellStyle name="Currency [0] 2 3 5 3 2 2 2 2 2" xfId="30469" xr:uid="{209D3353-0BFD-45E5-AF4A-8789ED283BD7}"/>
    <cellStyle name="Currency [0] 2 3 5 3 2 2 2 3" xfId="22789" xr:uid="{83903A67-8F33-4FEE-9440-D9E7FDB97691}"/>
    <cellStyle name="Currency [0] 2 3 5 3 2 2 3" xfId="11269" xr:uid="{92DB9666-46D5-45D0-B244-90DA654AE86D}"/>
    <cellStyle name="Currency [0] 2 3 5 3 2 2 3 2" xfId="26629" xr:uid="{CDBB09AE-365E-4EED-941E-F891A2D2815B}"/>
    <cellStyle name="Currency [0] 2 3 5 3 2 2 4" xfId="18949" xr:uid="{0CC4B638-F432-45A9-8FFE-23785ABAA9CC}"/>
    <cellStyle name="Currency [0] 2 3 5 3 2 3" xfId="5509" xr:uid="{52362516-03BB-4A68-9275-CFE1B827C48E}"/>
    <cellStyle name="Currency [0] 2 3 5 3 2 3 2" xfId="13189" xr:uid="{6091C974-8CA4-49C5-A1C0-0D38565765F2}"/>
    <cellStyle name="Currency [0] 2 3 5 3 2 3 2 2" xfId="28549" xr:uid="{6CB59CB5-A650-4556-B3BD-B191324E0F9E}"/>
    <cellStyle name="Currency [0] 2 3 5 3 2 3 3" xfId="20869" xr:uid="{25F125EA-30E7-45CD-891C-2C21279D14DE}"/>
    <cellStyle name="Currency [0] 2 3 5 3 2 4" xfId="9349" xr:uid="{3CB5328E-CCB0-48EF-8CFE-CFD06F6092F2}"/>
    <cellStyle name="Currency [0] 2 3 5 3 2 4 2" xfId="24709" xr:uid="{FD1F2114-7A72-4863-B6BE-0BFAE8B5199A}"/>
    <cellStyle name="Currency [0] 2 3 5 3 2 5" xfId="17029" xr:uid="{2BB0BE1C-E8AF-44B6-8E93-4E60E2BED209}"/>
    <cellStyle name="Currency [0] 2 3 5 3 3" xfId="2629" xr:uid="{01432575-7517-4D83-A073-C3248ABCC6BD}"/>
    <cellStyle name="Currency [0] 2 3 5 3 3 2" xfId="6469" xr:uid="{B6761E29-A291-4451-A973-C0AB81153455}"/>
    <cellStyle name="Currency [0] 2 3 5 3 3 2 2" xfId="14149" xr:uid="{855869E1-2117-4406-99D4-C7AC139D0151}"/>
    <cellStyle name="Currency [0] 2 3 5 3 3 2 2 2" xfId="29509" xr:uid="{E05474AC-CB55-448C-B94D-80707BB629E7}"/>
    <cellStyle name="Currency [0] 2 3 5 3 3 2 3" xfId="21829" xr:uid="{05993EE3-4353-429D-9498-4666498511F4}"/>
    <cellStyle name="Currency [0] 2 3 5 3 3 3" xfId="10309" xr:uid="{C4764DAD-CD7C-4AE8-93B1-0F302C86A2FD}"/>
    <cellStyle name="Currency [0] 2 3 5 3 3 3 2" xfId="25669" xr:uid="{201D709D-A09B-4EEE-A28E-5931804E1265}"/>
    <cellStyle name="Currency [0] 2 3 5 3 3 4" xfId="17989" xr:uid="{CB320159-50AC-4814-8BE1-629CE20E5182}"/>
    <cellStyle name="Currency [0] 2 3 5 3 4" xfId="4549" xr:uid="{26DC91AE-1BB7-480B-B7BB-8079CAA71FE6}"/>
    <cellStyle name="Currency [0] 2 3 5 3 4 2" xfId="12229" xr:uid="{50AD2C0E-720C-475B-9602-927E28071F02}"/>
    <cellStyle name="Currency [0] 2 3 5 3 4 2 2" xfId="27589" xr:uid="{29EC6336-7E76-454E-8832-2925BA2A7278}"/>
    <cellStyle name="Currency [0] 2 3 5 3 4 3" xfId="19909" xr:uid="{E9012EB4-6E05-4610-8E78-0A4C1FE36731}"/>
    <cellStyle name="Currency [0] 2 3 5 3 5" xfId="8389" xr:uid="{84005866-F9AA-49DA-B5FC-D969A923E07D}"/>
    <cellStyle name="Currency [0] 2 3 5 3 5 2" xfId="23749" xr:uid="{E4EA969D-32C5-45E4-924D-1352E2E71450}"/>
    <cellStyle name="Currency [0] 2 3 5 3 6" xfId="16069" xr:uid="{59BD2D2E-BFD3-4616-B8E5-83315F651FF3}"/>
    <cellStyle name="Currency [0] 2 3 5 4" xfId="1189" xr:uid="{056CFC6F-24E3-4634-8902-F56A00CD95E9}"/>
    <cellStyle name="Currency [0] 2 3 5 4 2" xfId="3109" xr:uid="{6463C860-F631-410A-AEE0-9C3B6315CE37}"/>
    <cellStyle name="Currency [0] 2 3 5 4 2 2" xfId="6949" xr:uid="{77CAFE7A-DF85-488F-A500-7792A2B0AF9B}"/>
    <cellStyle name="Currency [0] 2 3 5 4 2 2 2" xfId="14629" xr:uid="{59D2B7F2-8979-4A0E-8D51-C80F34DE2CAE}"/>
    <cellStyle name="Currency [0] 2 3 5 4 2 2 2 2" xfId="29989" xr:uid="{A765B16E-96A0-435A-BA5F-996EA2396F59}"/>
    <cellStyle name="Currency [0] 2 3 5 4 2 2 3" xfId="22309" xr:uid="{0835F04D-504B-4A46-9E8D-9E653F906909}"/>
    <cellStyle name="Currency [0] 2 3 5 4 2 3" xfId="10789" xr:uid="{BCF2A139-5E04-4671-80B4-184F12A155DB}"/>
    <cellStyle name="Currency [0] 2 3 5 4 2 3 2" xfId="26149" xr:uid="{11BE6495-C74F-4698-B64C-63E88F1BB736}"/>
    <cellStyle name="Currency [0] 2 3 5 4 2 4" xfId="18469" xr:uid="{7A254906-80D6-4F57-83ED-3CF6CEAE84B4}"/>
    <cellStyle name="Currency [0] 2 3 5 4 3" xfId="5029" xr:uid="{06EF0BC2-312C-4730-8C88-DB217781AD3F}"/>
    <cellStyle name="Currency [0] 2 3 5 4 3 2" xfId="12709" xr:uid="{084DE46E-A8A3-443A-9184-5619F96F1342}"/>
    <cellStyle name="Currency [0] 2 3 5 4 3 2 2" xfId="28069" xr:uid="{CC7D908F-1985-481B-9FFB-484CB3E4A63C}"/>
    <cellStyle name="Currency [0] 2 3 5 4 3 3" xfId="20389" xr:uid="{0612523D-C383-4FFC-A50C-31D386F505AA}"/>
    <cellStyle name="Currency [0] 2 3 5 4 4" xfId="8869" xr:uid="{3D338E3E-BC06-406A-BDCE-BE3C6272A0B0}"/>
    <cellStyle name="Currency [0] 2 3 5 4 4 2" xfId="24229" xr:uid="{7AC06F8D-ED49-4FFA-B31C-1E1687426555}"/>
    <cellStyle name="Currency [0] 2 3 5 4 5" xfId="16549" xr:uid="{787F611F-8ECF-4E93-A516-269D79893700}"/>
    <cellStyle name="Currency [0] 2 3 5 5" xfId="2149" xr:uid="{05BA2C47-610D-4097-B2D1-73E7DD0B91DF}"/>
    <cellStyle name="Currency [0] 2 3 5 5 2" xfId="5989" xr:uid="{5B7F5F2C-094C-495B-B646-75FD42D0E93B}"/>
    <cellStyle name="Currency [0] 2 3 5 5 2 2" xfId="13669" xr:uid="{D0E6DE7A-32B6-4B12-9543-3646B0C62366}"/>
    <cellStyle name="Currency [0] 2 3 5 5 2 2 2" xfId="29029" xr:uid="{94981723-FEBD-4866-BF3E-2E229EB7A826}"/>
    <cellStyle name="Currency [0] 2 3 5 5 2 3" xfId="21349" xr:uid="{A741EA6D-E271-48D9-B85E-69A0AEEA2AAF}"/>
    <cellStyle name="Currency [0] 2 3 5 5 3" xfId="9829" xr:uid="{F8C52BD8-6831-44AA-B072-FD557B6AAD12}"/>
    <cellStyle name="Currency [0] 2 3 5 5 3 2" xfId="25189" xr:uid="{657DDF15-BDA6-4C55-BB33-9E0AED94E716}"/>
    <cellStyle name="Currency [0] 2 3 5 5 4" xfId="17509" xr:uid="{CBE6CC3E-3786-4533-97E4-BA75A67CB130}"/>
    <cellStyle name="Currency [0] 2 3 5 6" xfId="4069" xr:uid="{2FD54551-2A76-4E04-B863-ED8708902214}"/>
    <cellStyle name="Currency [0] 2 3 5 6 2" xfId="11749" xr:uid="{73C14F98-C3B1-4DB3-9654-41D1BAAAEE6E}"/>
    <cellStyle name="Currency [0] 2 3 5 6 2 2" xfId="27109" xr:uid="{596A23B3-908A-40B4-9D1B-5A2E3E186401}"/>
    <cellStyle name="Currency [0] 2 3 5 6 3" xfId="19429" xr:uid="{313E76FB-563C-4C7F-9732-1755E1779E37}"/>
    <cellStyle name="Currency [0] 2 3 5 7" xfId="7909" xr:uid="{1D90230A-9326-4996-9BE3-560CAE3A1C72}"/>
    <cellStyle name="Currency [0] 2 3 5 7 2" xfId="23269" xr:uid="{C7DA09A5-113D-4062-A4FF-73CA6620147E}"/>
    <cellStyle name="Currency [0] 2 3 5 8" xfId="15589" xr:uid="{A2E08DB9-5A19-40D8-8C2D-F56C1D106A9E}"/>
    <cellStyle name="Currency [0] 2 3 6" xfId="349" xr:uid="{0DF92ACF-170E-427C-9EB2-344B4437502C}"/>
    <cellStyle name="Currency [0] 2 3 6 2" xfId="829" xr:uid="{00FA4107-966C-41E3-84E7-CC104F8B41A0}"/>
    <cellStyle name="Currency [0] 2 3 6 2 2" xfId="1789" xr:uid="{C0ACCB40-1BBD-4946-9100-E293FE85E920}"/>
    <cellStyle name="Currency [0] 2 3 6 2 2 2" xfId="3709" xr:uid="{880E7624-590E-4A32-8FC9-7B133C472C76}"/>
    <cellStyle name="Currency [0] 2 3 6 2 2 2 2" xfId="7549" xr:uid="{DEBA24D7-9C01-47BF-BD64-BC538FC5139B}"/>
    <cellStyle name="Currency [0] 2 3 6 2 2 2 2 2" xfId="15229" xr:uid="{87E5F5E4-DC23-4B67-B8D1-7344D9BBB37E}"/>
    <cellStyle name="Currency [0] 2 3 6 2 2 2 2 2 2" xfId="30589" xr:uid="{60DF349A-9BC3-4227-9C46-C18073ABAC99}"/>
    <cellStyle name="Currency [0] 2 3 6 2 2 2 2 3" xfId="22909" xr:uid="{1D2BB4AA-D0A2-491D-8251-8E73DF8E5C2D}"/>
    <cellStyle name="Currency [0] 2 3 6 2 2 2 3" xfId="11389" xr:uid="{E3DEB866-E063-41B8-9E15-2E16D910F4C8}"/>
    <cellStyle name="Currency [0] 2 3 6 2 2 2 3 2" xfId="26749" xr:uid="{D9AB06F4-B837-4F93-A13D-8008F31CA9CA}"/>
    <cellStyle name="Currency [0] 2 3 6 2 2 2 4" xfId="19069" xr:uid="{3758E9D7-7336-4DE8-B93F-39D9E638ECAB}"/>
    <cellStyle name="Currency [0] 2 3 6 2 2 3" xfId="5629" xr:uid="{4DDD75C1-33D1-46BC-BD25-88E3E7D80061}"/>
    <cellStyle name="Currency [0] 2 3 6 2 2 3 2" xfId="13309" xr:uid="{0546838B-1070-4DAB-8C44-1F2CFF1EFD28}"/>
    <cellStyle name="Currency [0] 2 3 6 2 2 3 2 2" xfId="28669" xr:uid="{BDFF2DDB-0195-4B67-97A3-08834BFA3AF9}"/>
    <cellStyle name="Currency [0] 2 3 6 2 2 3 3" xfId="20989" xr:uid="{78D193AA-9984-43C2-9285-2825F2E518E3}"/>
    <cellStyle name="Currency [0] 2 3 6 2 2 4" xfId="9469" xr:uid="{F2F279EB-526B-499B-A2D6-1D52371C37DF}"/>
    <cellStyle name="Currency [0] 2 3 6 2 2 4 2" xfId="24829" xr:uid="{47FF848E-EA5C-4818-8923-03DBBA084792}"/>
    <cellStyle name="Currency [0] 2 3 6 2 2 5" xfId="17149" xr:uid="{CD02EB9A-8E8F-41A5-AEEE-467341C3B5DB}"/>
    <cellStyle name="Currency [0] 2 3 6 2 3" xfId="2749" xr:uid="{56A6C90E-DAE2-4F82-8340-9666770E6157}"/>
    <cellStyle name="Currency [0] 2 3 6 2 3 2" xfId="6589" xr:uid="{BF8E7506-B8DD-4C92-AB70-76BE62BCB6C9}"/>
    <cellStyle name="Currency [0] 2 3 6 2 3 2 2" xfId="14269" xr:uid="{EB067D73-EC56-42FD-8E55-93ADA4FD5322}"/>
    <cellStyle name="Currency [0] 2 3 6 2 3 2 2 2" xfId="29629" xr:uid="{2E1C06AB-4A40-4547-BD8D-BAC1A52A9CAE}"/>
    <cellStyle name="Currency [0] 2 3 6 2 3 2 3" xfId="21949" xr:uid="{7B258533-B595-45A4-AE93-76A0CCF33E32}"/>
    <cellStyle name="Currency [0] 2 3 6 2 3 3" xfId="10429" xr:uid="{A090E3E3-6138-4323-9719-857D9D3878B5}"/>
    <cellStyle name="Currency [0] 2 3 6 2 3 3 2" xfId="25789" xr:uid="{C261F5F6-73B2-447B-988B-D66311435BA3}"/>
    <cellStyle name="Currency [0] 2 3 6 2 3 4" xfId="18109" xr:uid="{6A82B7FA-C505-4DE6-A761-914FA69993A9}"/>
    <cellStyle name="Currency [0] 2 3 6 2 4" xfId="4669" xr:uid="{C58F1FCF-DF03-41A2-B05E-5020344F62B4}"/>
    <cellStyle name="Currency [0] 2 3 6 2 4 2" xfId="12349" xr:uid="{7264BA2A-4FA2-4436-A4A6-F621B88FA0B4}"/>
    <cellStyle name="Currency [0] 2 3 6 2 4 2 2" xfId="27709" xr:uid="{F8922288-72DC-4960-B634-2013C891D64E}"/>
    <cellStyle name="Currency [0] 2 3 6 2 4 3" xfId="20029" xr:uid="{7A5190C8-229C-4A63-AA08-2904F066C879}"/>
    <cellStyle name="Currency [0] 2 3 6 2 5" xfId="8509" xr:uid="{72622621-163D-431B-9AAC-A7EE54E383B7}"/>
    <cellStyle name="Currency [0] 2 3 6 2 5 2" xfId="23869" xr:uid="{2F5D0715-63FA-4689-82E5-1CE18A0FAECB}"/>
    <cellStyle name="Currency [0] 2 3 6 2 6" xfId="16189" xr:uid="{E609F2A6-670E-4F78-9A03-74DE74C3CDD4}"/>
    <cellStyle name="Currency [0] 2 3 6 3" xfId="1309" xr:uid="{7A994AF9-50F5-4F65-AFC9-56D77968784C}"/>
    <cellStyle name="Currency [0] 2 3 6 3 2" xfId="3229" xr:uid="{D578F923-655F-410C-858B-374FF4005FC2}"/>
    <cellStyle name="Currency [0] 2 3 6 3 2 2" xfId="7069" xr:uid="{C65AD266-F7E1-46AC-9823-4065D79D4F00}"/>
    <cellStyle name="Currency [0] 2 3 6 3 2 2 2" xfId="14749" xr:uid="{D0F47440-67E5-4E3B-A239-761B50B21D53}"/>
    <cellStyle name="Currency [0] 2 3 6 3 2 2 2 2" xfId="30109" xr:uid="{4555B24B-5ADD-481A-8B80-80DC0840FB88}"/>
    <cellStyle name="Currency [0] 2 3 6 3 2 2 3" xfId="22429" xr:uid="{62C4A001-828E-4CB4-854B-F5F5EDA3F4ED}"/>
    <cellStyle name="Currency [0] 2 3 6 3 2 3" xfId="10909" xr:uid="{FF12181D-9E06-4B2D-81C8-B95280936267}"/>
    <cellStyle name="Currency [0] 2 3 6 3 2 3 2" xfId="26269" xr:uid="{F8CE4813-51E0-4032-9FD1-59350E4FE272}"/>
    <cellStyle name="Currency [0] 2 3 6 3 2 4" xfId="18589" xr:uid="{16A97EB2-A35A-40BA-8431-65414FBEFA41}"/>
    <cellStyle name="Currency [0] 2 3 6 3 3" xfId="5149" xr:uid="{70B01702-5251-4DA8-A810-9A93912D8833}"/>
    <cellStyle name="Currency [0] 2 3 6 3 3 2" xfId="12829" xr:uid="{E072CD92-8F22-4521-A9F1-6324A3B8AC99}"/>
    <cellStyle name="Currency [0] 2 3 6 3 3 2 2" xfId="28189" xr:uid="{D9141B12-FB43-4FC3-8098-0B09479DD4F4}"/>
    <cellStyle name="Currency [0] 2 3 6 3 3 3" xfId="20509" xr:uid="{AB0A22DB-893C-4916-8BD0-78857AAF345D}"/>
    <cellStyle name="Currency [0] 2 3 6 3 4" xfId="8989" xr:uid="{6FDADEF4-3BFA-409C-BC1F-04F00B235534}"/>
    <cellStyle name="Currency [0] 2 3 6 3 4 2" xfId="24349" xr:uid="{F1F33EFB-4298-4974-A34F-BF4D134561CA}"/>
    <cellStyle name="Currency [0] 2 3 6 3 5" xfId="16669" xr:uid="{776DBBC5-FD74-4AF6-8A2B-476D9184EAEA}"/>
    <cellStyle name="Currency [0] 2 3 6 4" xfId="2269" xr:uid="{D14A3DBC-CAF4-41D8-B508-E5F98DA9C330}"/>
    <cellStyle name="Currency [0] 2 3 6 4 2" xfId="6109" xr:uid="{0CF817C1-E5AE-44AC-B0A6-51A87A736864}"/>
    <cellStyle name="Currency [0] 2 3 6 4 2 2" xfId="13789" xr:uid="{F36EEC6F-9D4B-4D98-B94B-A1D46BF81A7B}"/>
    <cellStyle name="Currency [0] 2 3 6 4 2 2 2" xfId="29149" xr:uid="{0D5934D9-5CF1-4FC0-ABC1-A2ED830357E1}"/>
    <cellStyle name="Currency [0] 2 3 6 4 2 3" xfId="21469" xr:uid="{F4FE3E7A-7747-4AF4-9F99-CC5A055BBA85}"/>
    <cellStyle name="Currency [0] 2 3 6 4 3" xfId="9949" xr:uid="{2CDBEF92-258F-4BE6-8B82-0D688918DF94}"/>
    <cellStyle name="Currency [0] 2 3 6 4 3 2" xfId="25309" xr:uid="{16532B9F-73FD-4F33-821F-40947AF1E431}"/>
    <cellStyle name="Currency [0] 2 3 6 4 4" xfId="17629" xr:uid="{CE0327B6-54E7-4A93-90E5-56F3704CDAEC}"/>
    <cellStyle name="Currency [0] 2 3 6 5" xfId="4189" xr:uid="{0365E7D7-8CBF-4510-B1CA-9739EC0E8058}"/>
    <cellStyle name="Currency [0] 2 3 6 5 2" xfId="11869" xr:uid="{46D8B1C5-E0BA-4A29-8ABB-C1040B3028E8}"/>
    <cellStyle name="Currency [0] 2 3 6 5 2 2" xfId="27229" xr:uid="{4FBF2B21-A01A-40D4-9B02-6C9A468A9648}"/>
    <cellStyle name="Currency [0] 2 3 6 5 3" xfId="19549" xr:uid="{5D6BDD22-83D1-42FC-93E0-7DC7CDB74846}"/>
    <cellStyle name="Currency [0] 2 3 6 6" xfId="8029" xr:uid="{A8A478A5-AFBC-4FB9-B995-908C92AC6D0C}"/>
    <cellStyle name="Currency [0] 2 3 6 6 2" xfId="23389" xr:uid="{005B9F0B-4FBE-481E-88C9-C445AF359AA7}"/>
    <cellStyle name="Currency [0] 2 3 6 7" xfId="15709" xr:uid="{36B1D5F6-F42A-4639-838C-8E4A90AE3CB5}"/>
    <cellStyle name="Currency [0] 2 3 7" xfId="589" xr:uid="{D35D5800-C6E0-4558-BC5B-95FFC034887B}"/>
    <cellStyle name="Currency [0] 2 3 7 2" xfId="1549" xr:uid="{99C28C41-DB63-47CD-910F-78480C4E0603}"/>
    <cellStyle name="Currency [0] 2 3 7 2 2" xfId="3469" xr:uid="{65D52424-EAAA-4DB2-8623-989C1E6CD3FE}"/>
    <cellStyle name="Currency [0] 2 3 7 2 2 2" xfId="7309" xr:uid="{358449BF-6C50-4389-B460-EC1A0A18C3D8}"/>
    <cellStyle name="Currency [0] 2 3 7 2 2 2 2" xfId="14989" xr:uid="{ABA04F71-BBA2-4DA9-A880-9A4C9F2441B3}"/>
    <cellStyle name="Currency [0] 2 3 7 2 2 2 2 2" xfId="30349" xr:uid="{32A661F3-6402-4483-AADA-7820700B594A}"/>
    <cellStyle name="Currency [0] 2 3 7 2 2 2 3" xfId="22669" xr:uid="{74B64049-2456-4041-907F-BED628FBC470}"/>
    <cellStyle name="Currency [0] 2 3 7 2 2 3" xfId="11149" xr:uid="{8BA4229E-4801-40A1-9D0D-7811ADA3572F}"/>
    <cellStyle name="Currency [0] 2 3 7 2 2 3 2" xfId="26509" xr:uid="{9C67D618-A7E9-4A3A-A13E-06BFE415D0EF}"/>
    <cellStyle name="Currency [0] 2 3 7 2 2 4" xfId="18829" xr:uid="{76655CA3-8EB7-48EB-BBF0-7CCA82937CF9}"/>
    <cellStyle name="Currency [0] 2 3 7 2 3" xfId="5389" xr:uid="{EE3B6CAC-ED54-4B7F-8306-30A7399A505E}"/>
    <cellStyle name="Currency [0] 2 3 7 2 3 2" xfId="13069" xr:uid="{624CBE37-EEC6-42E2-94CF-D5849E74B4FD}"/>
    <cellStyle name="Currency [0] 2 3 7 2 3 2 2" xfId="28429" xr:uid="{34536C5B-3E6A-4F3E-865F-965B7C40D9EC}"/>
    <cellStyle name="Currency [0] 2 3 7 2 3 3" xfId="20749" xr:uid="{D6B34918-0F3B-4358-A718-34C8771F4C1E}"/>
    <cellStyle name="Currency [0] 2 3 7 2 4" xfId="9229" xr:uid="{33634BA9-4671-44B0-AC86-F61CDDBAD1D2}"/>
    <cellStyle name="Currency [0] 2 3 7 2 4 2" xfId="24589" xr:uid="{38537424-B122-46FC-AAAC-D92A6C9FF17B}"/>
    <cellStyle name="Currency [0] 2 3 7 2 5" xfId="16909" xr:uid="{004A1CCC-9BCB-4270-B2E0-CB4A83AB570C}"/>
    <cellStyle name="Currency [0] 2 3 7 3" xfId="2509" xr:uid="{5C9C709B-D29E-47AF-AE54-0D68D58A52C3}"/>
    <cellStyle name="Currency [0] 2 3 7 3 2" xfId="6349" xr:uid="{4A9E78AA-C3C5-4D62-BC30-87AF04BE8113}"/>
    <cellStyle name="Currency [0] 2 3 7 3 2 2" xfId="14029" xr:uid="{8EFC890D-3523-4344-A77C-E7D9BFD0E968}"/>
    <cellStyle name="Currency [0] 2 3 7 3 2 2 2" xfId="29389" xr:uid="{07EE943E-BA65-414D-B04A-D0FADAC352E8}"/>
    <cellStyle name="Currency [0] 2 3 7 3 2 3" xfId="21709" xr:uid="{7BCBBA27-9D4D-4AA4-B4D1-6648AB0FC699}"/>
    <cellStyle name="Currency [0] 2 3 7 3 3" xfId="10189" xr:uid="{95D424DF-41CB-4F0C-AC6A-8204F1225708}"/>
    <cellStyle name="Currency [0] 2 3 7 3 3 2" xfId="25549" xr:uid="{34293016-124C-42D2-8AE6-D9A742138CD8}"/>
    <cellStyle name="Currency [0] 2 3 7 3 4" xfId="17869" xr:uid="{C6D038E1-03F8-4AE7-82E8-840A90095DAB}"/>
    <cellStyle name="Currency [0] 2 3 7 4" xfId="4429" xr:uid="{67793929-8EA3-400B-B20F-B0C4E6A79421}"/>
    <cellStyle name="Currency [0] 2 3 7 4 2" xfId="12109" xr:uid="{5DA2847A-4989-4A18-8315-4AC59D0B2598}"/>
    <cellStyle name="Currency [0] 2 3 7 4 2 2" xfId="27469" xr:uid="{D0A1B87A-22ED-4BBA-8ABE-8565A1217B51}"/>
    <cellStyle name="Currency [0] 2 3 7 4 3" xfId="19789" xr:uid="{E5BE4908-C473-475A-8FA3-5DECB4188D00}"/>
    <cellStyle name="Currency [0] 2 3 7 5" xfId="8269" xr:uid="{EF0B010E-A4DA-4F40-8BB6-AA65CED65380}"/>
    <cellStyle name="Currency [0] 2 3 7 5 2" xfId="23629" xr:uid="{E5170FE3-A9F1-4566-8B70-750F5095B631}"/>
    <cellStyle name="Currency [0] 2 3 7 6" xfId="15949" xr:uid="{DE0B148E-404B-4F5E-8D54-EBE7DB00959C}"/>
    <cellStyle name="Currency [0] 2 3 8" xfId="1069" xr:uid="{178D2DD1-9CA1-4165-8303-F85D287AE5A3}"/>
    <cellStyle name="Currency [0] 2 3 8 2" xfId="2989" xr:uid="{3DFAD075-92A2-4A00-8F7B-490B825789A8}"/>
    <cellStyle name="Currency [0] 2 3 8 2 2" xfId="6829" xr:uid="{E61B2A4E-225F-4907-9D0F-C1E9705FFE70}"/>
    <cellStyle name="Currency [0] 2 3 8 2 2 2" xfId="14509" xr:uid="{DE1E84DF-ACE5-4C1D-A3CD-AB68A20CA814}"/>
    <cellStyle name="Currency [0] 2 3 8 2 2 2 2" xfId="29869" xr:uid="{FE3B10B2-186D-4D88-95C5-578C5ABD2843}"/>
    <cellStyle name="Currency [0] 2 3 8 2 2 3" xfId="22189" xr:uid="{925F5CBA-3363-43AC-9D88-E61AF1947224}"/>
    <cellStyle name="Currency [0] 2 3 8 2 3" xfId="10669" xr:uid="{F42F58EE-0855-45A9-8784-04A944F182F4}"/>
    <cellStyle name="Currency [0] 2 3 8 2 3 2" xfId="26029" xr:uid="{8202E1B1-1AFD-4BF1-B671-6380CEEBB011}"/>
    <cellStyle name="Currency [0] 2 3 8 2 4" xfId="18349" xr:uid="{FA09DD74-CF5A-442E-A4A5-C9E86081E834}"/>
    <cellStyle name="Currency [0] 2 3 8 3" xfId="4909" xr:uid="{DEB2FEB5-453C-4156-931E-AD82619AB6FA}"/>
    <cellStyle name="Currency [0] 2 3 8 3 2" xfId="12589" xr:uid="{95A8073B-BB2B-4078-AB14-FC4E4D382675}"/>
    <cellStyle name="Currency [0] 2 3 8 3 2 2" xfId="27949" xr:uid="{9A874912-BDBA-4969-A892-F508424A6037}"/>
    <cellStyle name="Currency [0] 2 3 8 3 3" xfId="20269" xr:uid="{7EEF6498-D009-4973-8758-105106BF08E6}"/>
    <cellStyle name="Currency [0] 2 3 8 4" xfId="8749" xr:uid="{0373CD39-5445-4ADB-823C-42933998CA1A}"/>
    <cellStyle name="Currency [0] 2 3 8 4 2" xfId="24109" xr:uid="{623D884A-5F0A-4DAD-BF19-B58549C744BB}"/>
    <cellStyle name="Currency [0] 2 3 8 5" xfId="16429" xr:uid="{F40205CF-71C7-42EE-99DD-ED26FDC2D9AF}"/>
    <cellStyle name="Currency [0] 2 3 9" xfId="2029" xr:uid="{EFFE507C-9B4E-4CA5-939D-4B854264932E}"/>
    <cellStyle name="Currency [0] 2 3 9 2" xfId="5869" xr:uid="{8A408157-EEFA-4B3F-A5BD-5F72D5BA0097}"/>
    <cellStyle name="Currency [0] 2 3 9 2 2" xfId="13549" xr:uid="{09CAD291-E506-485A-BEF0-0ECD623CDDBD}"/>
    <cellStyle name="Currency [0] 2 3 9 2 2 2" xfId="28909" xr:uid="{93B50705-3DF6-4253-981F-4C2E260427D1}"/>
    <cellStyle name="Currency [0] 2 3 9 2 3" xfId="21229" xr:uid="{8A46FC55-DE6A-42F9-9823-42DA6F15780E}"/>
    <cellStyle name="Currency [0] 2 3 9 3" xfId="9709" xr:uid="{5EDCCA97-9B39-466F-93BA-7C029CC1FD58}"/>
    <cellStyle name="Currency [0] 2 3 9 3 2" xfId="25069" xr:uid="{55B11949-24FE-4579-9B72-04C718CB246B}"/>
    <cellStyle name="Currency [0] 2 3 9 4" xfId="17389" xr:uid="{98FFE2A2-118A-4959-8E7E-3DC5EDB40E4F}"/>
    <cellStyle name="Currency [0] 2 4" xfId="114" xr:uid="{63254137-96E4-453B-98C2-B7DEFC7ACFDA}"/>
    <cellStyle name="Currency [0] 2 4 10" xfId="7794" xr:uid="{A0E72183-9E8B-4F25-B34C-57B4C85BD613}"/>
    <cellStyle name="Currency [0] 2 4 10 2" xfId="23154" xr:uid="{6F0B0CAE-3B47-459D-9363-6BD218D7D45B}"/>
    <cellStyle name="Currency [0] 2 4 11" xfId="15474" xr:uid="{12743B7B-D5D3-490C-B172-F9AD1CD9DC21}"/>
    <cellStyle name="Currency [0] 2 4 2" xfId="144" xr:uid="{6094A8A1-A45E-40C8-AB33-DFA3CD38E8D4}"/>
    <cellStyle name="Currency [0] 2 4 2 10" xfId="15504" xr:uid="{FC71C129-B288-432B-AD87-13EA2137A1DA}"/>
    <cellStyle name="Currency [0] 2 4 2 2" xfId="204" xr:uid="{777A7835-F07C-4424-A5FC-5E5A095CA788}"/>
    <cellStyle name="Currency [0] 2 4 2 2 2" xfId="324" xr:uid="{F5A4B69F-53DD-4A71-82D0-1F4FC6F53C7C}"/>
    <cellStyle name="Currency [0] 2 4 2 2 2 2" xfId="564" xr:uid="{62AE6A4E-FA6C-4BDA-99A2-7D78D4452193}"/>
    <cellStyle name="Currency [0] 2 4 2 2 2 2 2" xfId="1044" xr:uid="{42D08443-F9A6-48CC-AAA0-5AA0DA60A952}"/>
    <cellStyle name="Currency [0] 2 4 2 2 2 2 2 2" xfId="2004" xr:uid="{250749BD-9D3E-486C-A81A-024E72700AC9}"/>
    <cellStyle name="Currency [0] 2 4 2 2 2 2 2 2 2" xfId="3924" xr:uid="{53CD0D0B-0466-48B0-AA12-62BAF785558C}"/>
    <cellStyle name="Currency [0] 2 4 2 2 2 2 2 2 2 2" xfId="7764" xr:uid="{30F1EDC8-548B-4404-92DF-101EA19D3E6B}"/>
    <cellStyle name="Currency [0] 2 4 2 2 2 2 2 2 2 2 2" xfId="15444" xr:uid="{AE4958A8-7F37-4153-8860-93329D7F3623}"/>
    <cellStyle name="Currency [0] 2 4 2 2 2 2 2 2 2 2 2 2" xfId="30804" xr:uid="{68E8FC41-859B-4FC4-8DED-87D634E50A77}"/>
    <cellStyle name="Currency [0] 2 4 2 2 2 2 2 2 2 2 3" xfId="23124" xr:uid="{48C65ADA-9EC5-452B-A9FE-651E791F749A}"/>
    <cellStyle name="Currency [0] 2 4 2 2 2 2 2 2 2 3" xfId="11604" xr:uid="{DBB3DD3D-A5AE-4E16-8E27-58A7BFF653A5}"/>
    <cellStyle name="Currency [0] 2 4 2 2 2 2 2 2 2 3 2" xfId="26964" xr:uid="{63E5BB6A-13B0-45F2-85E0-AAB711C6E7D1}"/>
    <cellStyle name="Currency [0] 2 4 2 2 2 2 2 2 2 4" xfId="19284" xr:uid="{D572BD46-69E5-4228-A8B2-6044D5661B22}"/>
    <cellStyle name="Currency [0] 2 4 2 2 2 2 2 2 3" xfId="5844" xr:uid="{7A6A4420-0E3B-46E9-A3C9-BF035824067A}"/>
    <cellStyle name="Currency [0] 2 4 2 2 2 2 2 2 3 2" xfId="13524" xr:uid="{6AFC007D-E182-4DC7-8FE9-C8B1E92637C7}"/>
    <cellStyle name="Currency [0] 2 4 2 2 2 2 2 2 3 2 2" xfId="28884" xr:uid="{710D3B27-9695-4B5D-8FF5-2E1475F7770C}"/>
    <cellStyle name="Currency [0] 2 4 2 2 2 2 2 2 3 3" xfId="21204" xr:uid="{99EB5D2A-F84C-41CE-8B04-5377C5CBB79B}"/>
    <cellStyle name="Currency [0] 2 4 2 2 2 2 2 2 4" xfId="9684" xr:uid="{22242B42-8A8C-4FBA-9493-E7A35358F370}"/>
    <cellStyle name="Currency [0] 2 4 2 2 2 2 2 2 4 2" xfId="25044" xr:uid="{85BE2398-9A9A-4163-8439-EC77118B5B53}"/>
    <cellStyle name="Currency [0] 2 4 2 2 2 2 2 2 5" xfId="17364" xr:uid="{40426125-256E-40AF-848D-2CC422AB02DD}"/>
    <cellStyle name="Currency [0] 2 4 2 2 2 2 2 3" xfId="2964" xr:uid="{93CD8217-C1C3-4E47-AD08-0D9F545129B4}"/>
    <cellStyle name="Currency [0] 2 4 2 2 2 2 2 3 2" xfId="6804" xr:uid="{EEA8EF85-5C4C-486E-9D52-33D5109C570C}"/>
    <cellStyle name="Currency [0] 2 4 2 2 2 2 2 3 2 2" xfId="14484" xr:uid="{BAADC4DB-49EF-405B-969C-ECF961606F98}"/>
    <cellStyle name="Currency [0] 2 4 2 2 2 2 2 3 2 2 2" xfId="29844" xr:uid="{B38355AB-F155-4A8F-94C5-96C0E510F68A}"/>
    <cellStyle name="Currency [0] 2 4 2 2 2 2 2 3 2 3" xfId="22164" xr:uid="{88360341-5A10-4D03-AEFD-33AA6A9C69D5}"/>
    <cellStyle name="Currency [0] 2 4 2 2 2 2 2 3 3" xfId="10644" xr:uid="{182B2BFB-0543-4B27-99FE-1234D756A454}"/>
    <cellStyle name="Currency [0] 2 4 2 2 2 2 2 3 3 2" xfId="26004" xr:uid="{1FA3F8A8-44A9-4A44-8408-0F3E3A9E6D5F}"/>
    <cellStyle name="Currency [0] 2 4 2 2 2 2 2 3 4" xfId="18324" xr:uid="{C083DE70-125E-4963-912B-CBB02FC29A35}"/>
    <cellStyle name="Currency [0] 2 4 2 2 2 2 2 4" xfId="4884" xr:uid="{3191F9E3-2441-4AF8-A404-4E8D2078A207}"/>
    <cellStyle name="Currency [0] 2 4 2 2 2 2 2 4 2" xfId="12564" xr:uid="{5E5DE893-8D4B-4947-B1D7-38ACB09551BA}"/>
    <cellStyle name="Currency [0] 2 4 2 2 2 2 2 4 2 2" xfId="27924" xr:uid="{0B2794DE-CB61-4B70-9D02-132DDAF0D8AA}"/>
    <cellStyle name="Currency [0] 2 4 2 2 2 2 2 4 3" xfId="20244" xr:uid="{E45EBA0B-93C2-478D-8D04-08B8B574D2E5}"/>
    <cellStyle name="Currency [0] 2 4 2 2 2 2 2 5" xfId="8724" xr:uid="{F4EDB003-93F4-4696-B22B-4BEE0C0EFF28}"/>
    <cellStyle name="Currency [0] 2 4 2 2 2 2 2 5 2" xfId="24084" xr:uid="{35F344AB-4F9B-471E-B007-B88CF01CCEA3}"/>
    <cellStyle name="Currency [0] 2 4 2 2 2 2 2 6" xfId="16404" xr:uid="{0D447201-D708-4E18-9C5F-0C9A2F7EA6BF}"/>
    <cellStyle name="Currency [0] 2 4 2 2 2 2 3" xfId="1524" xr:uid="{E9B7CC1F-EB42-4230-BEFD-27F07F9FCF9D}"/>
    <cellStyle name="Currency [0] 2 4 2 2 2 2 3 2" xfId="3444" xr:uid="{BEA4BDE1-F8BD-40A5-9008-98D837024D86}"/>
    <cellStyle name="Currency [0] 2 4 2 2 2 2 3 2 2" xfId="7284" xr:uid="{FC6FD0AB-E804-4F8D-8509-84D6F9EA76BB}"/>
    <cellStyle name="Currency [0] 2 4 2 2 2 2 3 2 2 2" xfId="14964" xr:uid="{A10469F5-F699-498A-8AF0-72EFC87B4E5F}"/>
    <cellStyle name="Currency [0] 2 4 2 2 2 2 3 2 2 2 2" xfId="30324" xr:uid="{C61FEBDA-1DB7-434D-B97F-8D777C7563E9}"/>
    <cellStyle name="Currency [0] 2 4 2 2 2 2 3 2 2 3" xfId="22644" xr:uid="{0CD5B75A-96D3-4380-9C89-AC9935567AFA}"/>
    <cellStyle name="Currency [0] 2 4 2 2 2 2 3 2 3" xfId="11124" xr:uid="{5371C743-1796-4B07-A11F-2EE8E58FD870}"/>
    <cellStyle name="Currency [0] 2 4 2 2 2 2 3 2 3 2" xfId="26484" xr:uid="{78B32A4C-1C3B-4EDA-9CFA-581EFE0BD0F3}"/>
    <cellStyle name="Currency [0] 2 4 2 2 2 2 3 2 4" xfId="18804" xr:uid="{7EC32669-49CC-4D7A-B89D-4AE3E34FF81F}"/>
    <cellStyle name="Currency [0] 2 4 2 2 2 2 3 3" xfId="5364" xr:uid="{CF874599-72BD-4291-A3C5-1EA4D13B70DF}"/>
    <cellStyle name="Currency [0] 2 4 2 2 2 2 3 3 2" xfId="13044" xr:uid="{76605F20-C120-4A20-AAEF-1BA061DAEF2D}"/>
    <cellStyle name="Currency [0] 2 4 2 2 2 2 3 3 2 2" xfId="28404" xr:uid="{49ED28F0-BE35-46DE-A1B4-473D991C3216}"/>
    <cellStyle name="Currency [0] 2 4 2 2 2 2 3 3 3" xfId="20724" xr:uid="{3A1BF89D-DEB8-4F6A-88C7-F9DC655E7065}"/>
    <cellStyle name="Currency [0] 2 4 2 2 2 2 3 4" xfId="9204" xr:uid="{2D431FC7-6F60-4034-9A10-8727B00259A5}"/>
    <cellStyle name="Currency [0] 2 4 2 2 2 2 3 4 2" xfId="24564" xr:uid="{C3CB1506-8DF0-44B5-8A4D-C10D97730E7D}"/>
    <cellStyle name="Currency [0] 2 4 2 2 2 2 3 5" xfId="16884" xr:uid="{6C935866-8E92-473C-8F40-F86A62ABF9EB}"/>
    <cellStyle name="Currency [0] 2 4 2 2 2 2 4" xfId="2484" xr:uid="{977329CF-207E-4F02-9D9B-FDA98C5C4FF5}"/>
    <cellStyle name="Currency [0] 2 4 2 2 2 2 4 2" xfId="6324" xr:uid="{25D003DE-FE58-4671-89D0-0AEE61DDA7F4}"/>
    <cellStyle name="Currency [0] 2 4 2 2 2 2 4 2 2" xfId="14004" xr:uid="{6AABDDAC-97DD-4C55-9A69-5A33BF33DB21}"/>
    <cellStyle name="Currency [0] 2 4 2 2 2 2 4 2 2 2" xfId="29364" xr:uid="{ED9D9297-DF33-46EF-9FB5-45880954F429}"/>
    <cellStyle name="Currency [0] 2 4 2 2 2 2 4 2 3" xfId="21684" xr:uid="{05714968-7EC3-4C49-BAE4-EE1503E69702}"/>
    <cellStyle name="Currency [0] 2 4 2 2 2 2 4 3" xfId="10164" xr:uid="{2DC6BA4C-5A3A-4540-B342-5BC6DE3DC102}"/>
    <cellStyle name="Currency [0] 2 4 2 2 2 2 4 3 2" xfId="25524" xr:uid="{A324E6C1-A5D3-46E6-8733-B13087610784}"/>
    <cellStyle name="Currency [0] 2 4 2 2 2 2 4 4" xfId="17844" xr:uid="{44923215-938B-479D-B386-91B81CD416D1}"/>
    <cellStyle name="Currency [0] 2 4 2 2 2 2 5" xfId="4404" xr:uid="{27CE3E87-286C-4D70-854F-10ABE8DF47BA}"/>
    <cellStyle name="Currency [0] 2 4 2 2 2 2 5 2" xfId="12084" xr:uid="{1848F6FA-DBCF-4F53-AAC1-EF91C8480E19}"/>
    <cellStyle name="Currency [0] 2 4 2 2 2 2 5 2 2" xfId="27444" xr:uid="{24A25054-A3D3-44F4-ACBB-DB0E735B1813}"/>
    <cellStyle name="Currency [0] 2 4 2 2 2 2 5 3" xfId="19764" xr:uid="{94664D18-9605-4B2F-980C-1454DBBEB6BC}"/>
    <cellStyle name="Currency [0] 2 4 2 2 2 2 6" xfId="8244" xr:uid="{93E67F76-2D7B-443D-B3C1-38FD8CDBE201}"/>
    <cellStyle name="Currency [0] 2 4 2 2 2 2 6 2" xfId="23604" xr:uid="{52004A82-E218-4667-A7B0-B5E51BE8A75E}"/>
    <cellStyle name="Currency [0] 2 4 2 2 2 2 7" xfId="15924" xr:uid="{56855202-3867-40A6-B556-B24D0673EEE8}"/>
    <cellStyle name="Currency [0] 2 4 2 2 2 3" xfId="804" xr:uid="{A4A9E74A-EB00-417C-8D13-DC2D76551845}"/>
    <cellStyle name="Currency [0] 2 4 2 2 2 3 2" xfId="1764" xr:uid="{46C559BD-C6E4-42B6-BFA1-E75B618205EA}"/>
    <cellStyle name="Currency [0] 2 4 2 2 2 3 2 2" xfId="3684" xr:uid="{C1FD2577-3698-47C9-AE59-1F31EBA0A381}"/>
    <cellStyle name="Currency [0] 2 4 2 2 2 3 2 2 2" xfId="7524" xr:uid="{C24AA1F6-0FC3-44C6-947F-DBC29E13B521}"/>
    <cellStyle name="Currency [0] 2 4 2 2 2 3 2 2 2 2" xfId="15204" xr:uid="{46AC4806-1A60-429B-BFEC-9ED14B790A0E}"/>
    <cellStyle name="Currency [0] 2 4 2 2 2 3 2 2 2 2 2" xfId="30564" xr:uid="{344A66D8-326B-4725-BBB4-012E927F8F4C}"/>
    <cellStyle name="Currency [0] 2 4 2 2 2 3 2 2 2 3" xfId="22884" xr:uid="{67B9C6B4-BC8D-420B-A38A-E29EF4C178C9}"/>
    <cellStyle name="Currency [0] 2 4 2 2 2 3 2 2 3" xfId="11364" xr:uid="{E217AF1E-A80B-4C34-8EAF-783C150605F6}"/>
    <cellStyle name="Currency [0] 2 4 2 2 2 3 2 2 3 2" xfId="26724" xr:uid="{EF76A6AF-B15F-4F7A-84BF-4DFE30B57FF0}"/>
    <cellStyle name="Currency [0] 2 4 2 2 2 3 2 2 4" xfId="19044" xr:uid="{E40CA472-B27F-4D11-B95A-108E7655FF9C}"/>
    <cellStyle name="Currency [0] 2 4 2 2 2 3 2 3" xfId="5604" xr:uid="{95CA968E-E2E5-45A9-BBA1-7746D3DFB178}"/>
    <cellStyle name="Currency [0] 2 4 2 2 2 3 2 3 2" xfId="13284" xr:uid="{F308A7C7-65B3-4770-9B1B-018CF2AB1054}"/>
    <cellStyle name="Currency [0] 2 4 2 2 2 3 2 3 2 2" xfId="28644" xr:uid="{789B6E3C-CDF8-4296-B1C6-854F5C8F25E1}"/>
    <cellStyle name="Currency [0] 2 4 2 2 2 3 2 3 3" xfId="20964" xr:uid="{368412D7-1B46-4BFE-9522-D3C4F40953AF}"/>
    <cellStyle name="Currency [0] 2 4 2 2 2 3 2 4" xfId="9444" xr:uid="{8A0F5C3D-9D2E-4F87-B6A6-34F072B8A750}"/>
    <cellStyle name="Currency [0] 2 4 2 2 2 3 2 4 2" xfId="24804" xr:uid="{1B59522C-37D9-447D-81B5-28AF8038BAA0}"/>
    <cellStyle name="Currency [0] 2 4 2 2 2 3 2 5" xfId="17124" xr:uid="{53EB9C5F-A385-4A14-B1A0-3C25F237EFA1}"/>
    <cellStyle name="Currency [0] 2 4 2 2 2 3 3" xfId="2724" xr:uid="{1E9FCFAA-CE4F-42D7-AFF0-CE9490E70DE7}"/>
    <cellStyle name="Currency [0] 2 4 2 2 2 3 3 2" xfId="6564" xr:uid="{302EEDD0-8657-49FC-BD00-86E454E69762}"/>
    <cellStyle name="Currency [0] 2 4 2 2 2 3 3 2 2" xfId="14244" xr:uid="{D60968E3-B0AE-445E-B2B1-974D15097080}"/>
    <cellStyle name="Currency [0] 2 4 2 2 2 3 3 2 2 2" xfId="29604" xr:uid="{5C91C403-7D1E-4A15-9FB0-37595FA2D890}"/>
    <cellStyle name="Currency [0] 2 4 2 2 2 3 3 2 3" xfId="21924" xr:uid="{168E503D-EFD4-4738-9D5F-B49808A83A75}"/>
    <cellStyle name="Currency [0] 2 4 2 2 2 3 3 3" xfId="10404" xr:uid="{D91A66E5-9CDC-4CED-B869-5047F355B740}"/>
    <cellStyle name="Currency [0] 2 4 2 2 2 3 3 3 2" xfId="25764" xr:uid="{1DBDCFCD-B98D-496B-8C09-F797F4EBF056}"/>
    <cellStyle name="Currency [0] 2 4 2 2 2 3 3 4" xfId="18084" xr:uid="{03E48A47-EA2E-4D6F-8544-39C4FF113B2F}"/>
    <cellStyle name="Currency [0] 2 4 2 2 2 3 4" xfId="4644" xr:uid="{B619F55C-6536-4C8F-B1EB-78B5AFD89A1C}"/>
    <cellStyle name="Currency [0] 2 4 2 2 2 3 4 2" xfId="12324" xr:uid="{7ADE7E63-9D42-4EE2-9E73-ECD4D5890370}"/>
    <cellStyle name="Currency [0] 2 4 2 2 2 3 4 2 2" xfId="27684" xr:uid="{943DD475-4C1D-49F4-A7E6-102674FFA665}"/>
    <cellStyle name="Currency [0] 2 4 2 2 2 3 4 3" xfId="20004" xr:uid="{BE831C99-B0F3-4D72-AD87-BF9DAD4B4FC5}"/>
    <cellStyle name="Currency [0] 2 4 2 2 2 3 5" xfId="8484" xr:uid="{DE1D18CB-1236-45FC-9E19-90CE8ACB5B33}"/>
    <cellStyle name="Currency [0] 2 4 2 2 2 3 5 2" xfId="23844" xr:uid="{7E04A81C-7F2D-415D-82D6-DA52D1128C5F}"/>
    <cellStyle name="Currency [0] 2 4 2 2 2 3 6" xfId="16164" xr:uid="{326A6B2A-C4CE-4218-8B04-1497DB982C58}"/>
    <cellStyle name="Currency [0] 2 4 2 2 2 4" xfId="1284" xr:uid="{E87887ED-DCAE-4B48-A733-BCE2137E50B7}"/>
    <cellStyle name="Currency [0] 2 4 2 2 2 4 2" xfId="3204" xr:uid="{686CF21A-1CFE-47F0-A58C-CA172F4AFC98}"/>
    <cellStyle name="Currency [0] 2 4 2 2 2 4 2 2" xfId="7044" xr:uid="{D0F2397A-6331-45BC-AD49-F37E29E6D4E7}"/>
    <cellStyle name="Currency [0] 2 4 2 2 2 4 2 2 2" xfId="14724" xr:uid="{7A95943C-4E33-4A7F-9576-506C6C490412}"/>
    <cellStyle name="Currency [0] 2 4 2 2 2 4 2 2 2 2" xfId="30084" xr:uid="{F13D06B1-37D8-44BF-A7B0-289CE923AB4B}"/>
    <cellStyle name="Currency [0] 2 4 2 2 2 4 2 2 3" xfId="22404" xr:uid="{C172687F-305E-478A-9F75-285A88ED4081}"/>
    <cellStyle name="Currency [0] 2 4 2 2 2 4 2 3" xfId="10884" xr:uid="{DB637435-0D0A-4F6F-A472-5DFD28E8BC4D}"/>
    <cellStyle name="Currency [0] 2 4 2 2 2 4 2 3 2" xfId="26244" xr:uid="{5E9FED31-92E1-4A83-B933-74EF115ED94E}"/>
    <cellStyle name="Currency [0] 2 4 2 2 2 4 2 4" xfId="18564" xr:uid="{9B19721C-0E5B-42A1-B3EE-B2864214B4E7}"/>
    <cellStyle name="Currency [0] 2 4 2 2 2 4 3" xfId="5124" xr:uid="{94F4FE97-1B56-4971-A0A9-9A2E4A5454C0}"/>
    <cellStyle name="Currency [0] 2 4 2 2 2 4 3 2" xfId="12804" xr:uid="{0DBBE33D-EE2C-46D4-AFBE-8D9116A65C24}"/>
    <cellStyle name="Currency [0] 2 4 2 2 2 4 3 2 2" xfId="28164" xr:uid="{63125738-7CB0-4CF0-B982-4F86341B4739}"/>
    <cellStyle name="Currency [0] 2 4 2 2 2 4 3 3" xfId="20484" xr:uid="{E9D05272-3CB5-49B8-B73A-1356945B9B23}"/>
    <cellStyle name="Currency [0] 2 4 2 2 2 4 4" xfId="8964" xr:uid="{C0E651B7-910C-4BEB-9992-7659401C087F}"/>
    <cellStyle name="Currency [0] 2 4 2 2 2 4 4 2" xfId="24324" xr:uid="{DFC6DFF7-C865-4C7B-AFD6-490C2BDA7930}"/>
    <cellStyle name="Currency [0] 2 4 2 2 2 4 5" xfId="16644" xr:uid="{34749F9C-B6E7-4F6B-B280-3EEA207EAC29}"/>
    <cellStyle name="Currency [0] 2 4 2 2 2 5" xfId="2244" xr:uid="{E74A97B9-BD30-4232-8668-AC57E46FBBDA}"/>
    <cellStyle name="Currency [0] 2 4 2 2 2 5 2" xfId="6084" xr:uid="{8E698A07-E1DF-4E24-ADC3-0D4B2F0066B7}"/>
    <cellStyle name="Currency [0] 2 4 2 2 2 5 2 2" xfId="13764" xr:uid="{2A534FEE-6561-4B50-BC6C-6E37B38DE2C7}"/>
    <cellStyle name="Currency [0] 2 4 2 2 2 5 2 2 2" xfId="29124" xr:uid="{23B66960-FEDA-45F4-95DC-8118D1372E37}"/>
    <cellStyle name="Currency [0] 2 4 2 2 2 5 2 3" xfId="21444" xr:uid="{45BDB038-C0B6-446E-816B-F23855D65990}"/>
    <cellStyle name="Currency [0] 2 4 2 2 2 5 3" xfId="9924" xr:uid="{EE9096A4-96B3-4BA3-8538-CC86122C20D6}"/>
    <cellStyle name="Currency [0] 2 4 2 2 2 5 3 2" xfId="25284" xr:uid="{E6079E70-9CF4-4D9D-8795-C9FA75CE2B94}"/>
    <cellStyle name="Currency [0] 2 4 2 2 2 5 4" xfId="17604" xr:uid="{8D6CC411-8289-43AB-944B-6B195A72DA25}"/>
    <cellStyle name="Currency [0] 2 4 2 2 2 6" xfId="4164" xr:uid="{919F7E71-D137-467C-A063-055F57A98D8A}"/>
    <cellStyle name="Currency [0] 2 4 2 2 2 6 2" xfId="11844" xr:uid="{609C5FC0-7FBD-44F5-A0AD-D5E62E80FD13}"/>
    <cellStyle name="Currency [0] 2 4 2 2 2 6 2 2" xfId="27204" xr:uid="{858826B1-9BC9-49E0-8D5A-6945A367A3B8}"/>
    <cellStyle name="Currency [0] 2 4 2 2 2 6 3" xfId="19524" xr:uid="{CEFFB4D8-2197-4EAE-8292-1DD320D410F8}"/>
    <cellStyle name="Currency [0] 2 4 2 2 2 7" xfId="8004" xr:uid="{46E1BAFF-E943-4EED-A956-8510CB0941AC}"/>
    <cellStyle name="Currency [0] 2 4 2 2 2 7 2" xfId="23364" xr:uid="{B0053541-1407-4A85-ABA1-856F6F451F4F}"/>
    <cellStyle name="Currency [0] 2 4 2 2 2 8" xfId="15684" xr:uid="{E4D8E4F3-8EAB-4CB1-B0B2-4871D34E5F25}"/>
    <cellStyle name="Currency [0] 2 4 2 2 3" xfId="444" xr:uid="{A14FF351-8831-4837-95B0-5099352CD93C}"/>
    <cellStyle name="Currency [0] 2 4 2 2 3 2" xfId="924" xr:uid="{3689988A-07EB-4CD8-BD7D-230B5DE20107}"/>
    <cellStyle name="Currency [0] 2 4 2 2 3 2 2" xfId="1884" xr:uid="{0335CDF1-17EB-4A7C-A383-E9010CC51BC3}"/>
    <cellStyle name="Currency [0] 2 4 2 2 3 2 2 2" xfId="3804" xr:uid="{82AC982D-A1C6-4494-B351-FA5C99F565B9}"/>
    <cellStyle name="Currency [0] 2 4 2 2 3 2 2 2 2" xfId="7644" xr:uid="{5363C8BD-AFCC-4EBD-905E-3830368BFCFF}"/>
    <cellStyle name="Currency [0] 2 4 2 2 3 2 2 2 2 2" xfId="15324" xr:uid="{AD9EB256-AA21-482C-98E7-8E3F925040A5}"/>
    <cellStyle name="Currency [0] 2 4 2 2 3 2 2 2 2 2 2" xfId="30684" xr:uid="{247097E1-02A7-462F-B9EB-0C3E4FD11061}"/>
    <cellStyle name="Currency [0] 2 4 2 2 3 2 2 2 2 3" xfId="23004" xr:uid="{57D7AA66-46DF-40AA-AFEC-803D8DA497D2}"/>
    <cellStyle name="Currency [0] 2 4 2 2 3 2 2 2 3" xfId="11484" xr:uid="{655D64C0-8960-4856-B8B4-4F4083351436}"/>
    <cellStyle name="Currency [0] 2 4 2 2 3 2 2 2 3 2" xfId="26844" xr:uid="{FA2D067E-2C70-4A96-A009-005343F23401}"/>
    <cellStyle name="Currency [0] 2 4 2 2 3 2 2 2 4" xfId="19164" xr:uid="{22D8E3B0-73C7-4EC8-BB21-981001796C52}"/>
    <cellStyle name="Currency [0] 2 4 2 2 3 2 2 3" xfId="5724" xr:uid="{3E2C1A79-2488-4625-9D3C-DE98E8BCA225}"/>
    <cellStyle name="Currency [0] 2 4 2 2 3 2 2 3 2" xfId="13404" xr:uid="{42601621-09B2-45B7-9AC2-F2E20D5CEC97}"/>
    <cellStyle name="Currency [0] 2 4 2 2 3 2 2 3 2 2" xfId="28764" xr:uid="{FBF4D1BE-DF14-45DD-BDF1-0E0456FED0DD}"/>
    <cellStyle name="Currency [0] 2 4 2 2 3 2 2 3 3" xfId="21084" xr:uid="{4E4169DB-0CC7-4291-8395-B718B14C6FE9}"/>
    <cellStyle name="Currency [0] 2 4 2 2 3 2 2 4" xfId="9564" xr:uid="{35E8A121-72BF-4FF4-BF79-FAFAECC24435}"/>
    <cellStyle name="Currency [0] 2 4 2 2 3 2 2 4 2" xfId="24924" xr:uid="{5E4E6673-B39F-4DA6-BECD-C5B612F2B8B1}"/>
    <cellStyle name="Currency [0] 2 4 2 2 3 2 2 5" xfId="17244" xr:uid="{58CC4F5D-D19D-465B-B806-558CBF7F0C3E}"/>
    <cellStyle name="Currency [0] 2 4 2 2 3 2 3" xfId="2844" xr:uid="{DCD55587-CE26-46C7-AD7C-FDF13BD0E663}"/>
    <cellStyle name="Currency [0] 2 4 2 2 3 2 3 2" xfId="6684" xr:uid="{E76928CA-797B-42C3-964A-94C4C73BED38}"/>
    <cellStyle name="Currency [0] 2 4 2 2 3 2 3 2 2" xfId="14364" xr:uid="{E438E85F-DF65-4592-BD13-8406762AFE64}"/>
    <cellStyle name="Currency [0] 2 4 2 2 3 2 3 2 2 2" xfId="29724" xr:uid="{AB3AEC41-EDD9-4AA7-9191-1F84BC95C87D}"/>
    <cellStyle name="Currency [0] 2 4 2 2 3 2 3 2 3" xfId="22044" xr:uid="{3FD1A00A-FB56-4B69-9C67-A78DC04D6EFB}"/>
    <cellStyle name="Currency [0] 2 4 2 2 3 2 3 3" xfId="10524" xr:uid="{20838FF6-C51B-4A19-B969-ACF9C792F3D5}"/>
    <cellStyle name="Currency [0] 2 4 2 2 3 2 3 3 2" xfId="25884" xr:uid="{8E6D1651-BF06-437F-88EE-4DBF68F1CD76}"/>
    <cellStyle name="Currency [0] 2 4 2 2 3 2 3 4" xfId="18204" xr:uid="{AA116493-7FE9-4EAC-BE97-7CA9DDCE70DD}"/>
    <cellStyle name="Currency [0] 2 4 2 2 3 2 4" xfId="4764" xr:uid="{C7FD2ED4-B5A9-4B3D-895C-E1D79C7C8D1E}"/>
    <cellStyle name="Currency [0] 2 4 2 2 3 2 4 2" xfId="12444" xr:uid="{63674E4E-36C9-4180-B5E1-7393D10A6C68}"/>
    <cellStyle name="Currency [0] 2 4 2 2 3 2 4 2 2" xfId="27804" xr:uid="{9D35F4BB-2A25-43D4-8392-57A120792F93}"/>
    <cellStyle name="Currency [0] 2 4 2 2 3 2 4 3" xfId="20124" xr:uid="{C6F57F37-7533-49DB-907E-CC52F44A3979}"/>
    <cellStyle name="Currency [0] 2 4 2 2 3 2 5" xfId="8604" xr:uid="{62208D65-ED07-4DD6-A68C-0D1F62990043}"/>
    <cellStyle name="Currency [0] 2 4 2 2 3 2 5 2" xfId="23964" xr:uid="{40B3263C-EF35-4D40-99CB-BC70AE585C7C}"/>
    <cellStyle name="Currency [0] 2 4 2 2 3 2 6" xfId="16284" xr:uid="{034AC38B-A205-4437-B78A-5D1DA2F36382}"/>
    <cellStyle name="Currency [0] 2 4 2 2 3 3" xfId="1404" xr:uid="{FF65E9C6-2FB7-4C16-B0BB-FB1AE3E36BDD}"/>
    <cellStyle name="Currency [0] 2 4 2 2 3 3 2" xfId="3324" xr:uid="{A4BECB38-8994-4236-85EC-942D192698C5}"/>
    <cellStyle name="Currency [0] 2 4 2 2 3 3 2 2" xfId="7164" xr:uid="{72527D62-8A65-4B69-BCF9-172240DF1095}"/>
    <cellStyle name="Currency [0] 2 4 2 2 3 3 2 2 2" xfId="14844" xr:uid="{7A2698EB-556B-4B7F-A82C-27A4149D67BB}"/>
    <cellStyle name="Currency [0] 2 4 2 2 3 3 2 2 2 2" xfId="30204" xr:uid="{6B9967B0-C7E0-4BB1-852D-E88CE38E9219}"/>
    <cellStyle name="Currency [0] 2 4 2 2 3 3 2 2 3" xfId="22524" xr:uid="{6E5EDB08-1C22-4BAA-BB46-D0E095767DB8}"/>
    <cellStyle name="Currency [0] 2 4 2 2 3 3 2 3" xfId="11004" xr:uid="{1D3C968F-814B-4624-8E4B-DF5DF2595CE0}"/>
    <cellStyle name="Currency [0] 2 4 2 2 3 3 2 3 2" xfId="26364" xr:uid="{7EF5CF1E-99F2-4A8D-958D-FC7BD727F69E}"/>
    <cellStyle name="Currency [0] 2 4 2 2 3 3 2 4" xfId="18684" xr:uid="{85B0B386-9A1A-489C-89BD-86A137405303}"/>
    <cellStyle name="Currency [0] 2 4 2 2 3 3 3" xfId="5244" xr:uid="{7E13C68D-924E-4018-99DA-1442C83DEFD6}"/>
    <cellStyle name="Currency [0] 2 4 2 2 3 3 3 2" xfId="12924" xr:uid="{AD6E2119-590B-4C1B-A460-650660659803}"/>
    <cellStyle name="Currency [0] 2 4 2 2 3 3 3 2 2" xfId="28284" xr:uid="{33FA588B-C2DF-46BF-9273-9394B4DC2DAA}"/>
    <cellStyle name="Currency [0] 2 4 2 2 3 3 3 3" xfId="20604" xr:uid="{97008A2F-7C1B-4EEF-BE34-84392205172C}"/>
    <cellStyle name="Currency [0] 2 4 2 2 3 3 4" xfId="9084" xr:uid="{D3F93C77-91C5-498E-B6BF-17AAA469364A}"/>
    <cellStyle name="Currency [0] 2 4 2 2 3 3 4 2" xfId="24444" xr:uid="{172CAE05-184D-4799-A3FD-EBD837F5DE99}"/>
    <cellStyle name="Currency [0] 2 4 2 2 3 3 5" xfId="16764" xr:uid="{5B6BB1D6-7789-4EA2-9CC5-5F1DC336BAB0}"/>
    <cellStyle name="Currency [0] 2 4 2 2 3 4" xfId="2364" xr:uid="{CC17B59C-F28F-484C-813F-7DC749C0C1C4}"/>
    <cellStyle name="Currency [0] 2 4 2 2 3 4 2" xfId="6204" xr:uid="{6408D6A0-2426-4280-AD2B-DB42B4BDA94E}"/>
    <cellStyle name="Currency [0] 2 4 2 2 3 4 2 2" xfId="13884" xr:uid="{1EDC374A-4893-4D98-AB5E-1490C0700F63}"/>
    <cellStyle name="Currency [0] 2 4 2 2 3 4 2 2 2" xfId="29244" xr:uid="{4648B2B3-051C-4901-8217-E9FF52786007}"/>
    <cellStyle name="Currency [0] 2 4 2 2 3 4 2 3" xfId="21564" xr:uid="{876FEB81-B71A-4DF6-B1DA-6C2B8E73BFE1}"/>
    <cellStyle name="Currency [0] 2 4 2 2 3 4 3" xfId="10044" xr:uid="{6F46A74D-7905-4107-97EF-AE032847CB0D}"/>
    <cellStyle name="Currency [0] 2 4 2 2 3 4 3 2" xfId="25404" xr:uid="{26DB8BF2-5C29-4C46-96ED-0126997B6479}"/>
    <cellStyle name="Currency [0] 2 4 2 2 3 4 4" xfId="17724" xr:uid="{3465C835-E01C-469E-9149-DAD440DF356B}"/>
    <cellStyle name="Currency [0] 2 4 2 2 3 5" xfId="4284" xr:uid="{2D94478C-245E-4E69-9E8F-BE1CA428A13F}"/>
    <cellStyle name="Currency [0] 2 4 2 2 3 5 2" xfId="11964" xr:uid="{DF2DE248-EA9A-419E-8D7D-EA7FBE6D5BA4}"/>
    <cellStyle name="Currency [0] 2 4 2 2 3 5 2 2" xfId="27324" xr:uid="{A2CE4AB5-46AD-42D3-95B2-4682424D998F}"/>
    <cellStyle name="Currency [0] 2 4 2 2 3 5 3" xfId="19644" xr:uid="{DF7D0D2C-70AF-471D-A83B-66B3869E0348}"/>
    <cellStyle name="Currency [0] 2 4 2 2 3 6" xfId="8124" xr:uid="{FE7E89B9-EA34-40DC-A9D0-6AAD2BAAD2E4}"/>
    <cellStyle name="Currency [0] 2 4 2 2 3 6 2" xfId="23484" xr:uid="{CE866B8C-D7A4-4BC6-9AEA-568CEA415A32}"/>
    <cellStyle name="Currency [0] 2 4 2 2 3 7" xfId="15804" xr:uid="{86CDB344-624D-419B-903C-9D42374F26F9}"/>
    <cellStyle name="Currency [0] 2 4 2 2 4" xfId="684" xr:uid="{65041145-3C62-4353-8995-6D2C26C7C241}"/>
    <cellStyle name="Currency [0] 2 4 2 2 4 2" xfId="1644" xr:uid="{A2C4967C-3E8B-49C9-A9FC-187A4C646F6D}"/>
    <cellStyle name="Currency [0] 2 4 2 2 4 2 2" xfId="3564" xr:uid="{94BDB756-5A6A-48D9-9C10-C475BBFDCF43}"/>
    <cellStyle name="Currency [0] 2 4 2 2 4 2 2 2" xfId="7404" xr:uid="{33A906B8-D67B-4FB3-BE10-94DA3C5D12C9}"/>
    <cellStyle name="Currency [0] 2 4 2 2 4 2 2 2 2" xfId="15084" xr:uid="{C4F6353D-5C42-4B44-A9CC-E8FAC4ED655C}"/>
    <cellStyle name="Currency [0] 2 4 2 2 4 2 2 2 2 2" xfId="30444" xr:uid="{9DB547A5-BAC6-4762-BA4D-9C2B85319A85}"/>
    <cellStyle name="Currency [0] 2 4 2 2 4 2 2 2 3" xfId="22764" xr:uid="{6A4BEABA-3A64-4811-B7D1-7F90319C128F}"/>
    <cellStyle name="Currency [0] 2 4 2 2 4 2 2 3" xfId="11244" xr:uid="{895669E1-133A-424B-9338-2C95A4D231DC}"/>
    <cellStyle name="Currency [0] 2 4 2 2 4 2 2 3 2" xfId="26604" xr:uid="{5015D6FC-BC43-49E4-8BFD-82986F279807}"/>
    <cellStyle name="Currency [0] 2 4 2 2 4 2 2 4" xfId="18924" xr:uid="{71CD45C8-37D6-4DC3-8A65-5CD1D6309566}"/>
    <cellStyle name="Currency [0] 2 4 2 2 4 2 3" xfId="5484" xr:uid="{9E37AAB0-03BF-41CC-B844-515E3D12A9B8}"/>
    <cellStyle name="Currency [0] 2 4 2 2 4 2 3 2" xfId="13164" xr:uid="{59040114-2802-47CF-BF6B-AC9E882C373A}"/>
    <cellStyle name="Currency [0] 2 4 2 2 4 2 3 2 2" xfId="28524" xr:uid="{E481567D-6F01-4311-8BA7-4098978FFE2D}"/>
    <cellStyle name="Currency [0] 2 4 2 2 4 2 3 3" xfId="20844" xr:uid="{E042B685-8CBC-423C-AE03-DEEA94FC0527}"/>
    <cellStyle name="Currency [0] 2 4 2 2 4 2 4" xfId="9324" xr:uid="{B246C85F-2751-4AC2-92C4-0FE00FDF3C4D}"/>
    <cellStyle name="Currency [0] 2 4 2 2 4 2 4 2" xfId="24684" xr:uid="{1C385430-612A-4994-B076-723DBB1CC2EC}"/>
    <cellStyle name="Currency [0] 2 4 2 2 4 2 5" xfId="17004" xr:uid="{DDBC13B7-E3A5-4A66-9E01-78C27688AC10}"/>
    <cellStyle name="Currency [0] 2 4 2 2 4 3" xfId="2604" xr:uid="{E55E9FE8-2584-4FF2-A9BE-727754A22292}"/>
    <cellStyle name="Currency [0] 2 4 2 2 4 3 2" xfId="6444" xr:uid="{9079E521-4F8A-4DD5-ABFB-BCCA5218B01B}"/>
    <cellStyle name="Currency [0] 2 4 2 2 4 3 2 2" xfId="14124" xr:uid="{E01E43FE-0FE5-4CC0-8257-C76D6A776D30}"/>
    <cellStyle name="Currency [0] 2 4 2 2 4 3 2 2 2" xfId="29484" xr:uid="{9B3FD520-074C-44D3-88B0-B33BB3350C8C}"/>
    <cellStyle name="Currency [0] 2 4 2 2 4 3 2 3" xfId="21804" xr:uid="{4F7F3DF4-59B9-426F-9CC6-CD983436C384}"/>
    <cellStyle name="Currency [0] 2 4 2 2 4 3 3" xfId="10284" xr:uid="{7690F262-0382-47A3-BAAD-CCCD86D7ECFD}"/>
    <cellStyle name="Currency [0] 2 4 2 2 4 3 3 2" xfId="25644" xr:uid="{69A8EE35-6526-42D7-9258-DAFC70B8A0F4}"/>
    <cellStyle name="Currency [0] 2 4 2 2 4 3 4" xfId="17964" xr:uid="{957D5148-F874-41BA-9431-8378E3C83513}"/>
    <cellStyle name="Currency [0] 2 4 2 2 4 4" xfId="4524" xr:uid="{FA87E1FC-294E-433D-BE70-E77C89CB5DBE}"/>
    <cellStyle name="Currency [0] 2 4 2 2 4 4 2" xfId="12204" xr:uid="{69D622AB-6803-4936-AD8B-D031483C410A}"/>
    <cellStyle name="Currency [0] 2 4 2 2 4 4 2 2" xfId="27564" xr:uid="{FB0D0167-30F5-462D-A8C7-6A4C7E60661E}"/>
    <cellStyle name="Currency [0] 2 4 2 2 4 4 3" xfId="19884" xr:uid="{8A6DD473-1987-493D-8BCD-7544E56CCCF7}"/>
    <cellStyle name="Currency [0] 2 4 2 2 4 5" xfId="8364" xr:uid="{9F8F4ECC-1BB5-4316-8CB6-32CF3B1CE6B2}"/>
    <cellStyle name="Currency [0] 2 4 2 2 4 5 2" xfId="23724" xr:uid="{8BCF9EC5-5653-4CAD-BEDE-E1EBE35768AE}"/>
    <cellStyle name="Currency [0] 2 4 2 2 4 6" xfId="16044" xr:uid="{1B8C6AE0-F5C8-4658-A420-C1607B1B026D}"/>
    <cellStyle name="Currency [0] 2 4 2 2 5" xfId="1164" xr:uid="{51C4DB71-D949-472B-9D7D-01AAAE56902A}"/>
    <cellStyle name="Currency [0] 2 4 2 2 5 2" xfId="3084" xr:uid="{775C2AEC-1275-4C46-A0BC-FA36A2814D6D}"/>
    <cellStyle name="Currency [0] 2 4 2 2 5 2 2" xfId="6924" xr:uid="{01E7FF87-8033-4902-8513-032FBC5486EA}"/>
    <cellStyle name="Currency [0] 2 4 2 2 5 2 2 2" xfId="14604" xr:uid="{8C73EF19-25E9-487D-87AB-083E4340E211}"/>
    <cellStyle name="Currency [0] 2 4 2 2 5 2 2 2 2" xfId="29964" xr:uid="{875D7BBB-F610-4AA7-B2E1-9DCDFB9770DD}"/>
    <cellStyle name="Currency [0] 2 4 2 2 5 2 2 3" xfId="22284" xr:uid="{2705E772-9348-4CE8-8BE3-00C3EE5CEC83}"/>
    <cellStyle name="Currency [0] 2 4 2 2 5 2 3" xfId="10764" xr:uid="{E608F73C-D51E-4A52-A516-EB20BF42F8A8}"/>
    <cellStyle name="Currency [0] 2 4 2 2 5 2 3 2" xfId="26124" xr:uid="{4C7479B0-2924-4B72-B1FE-F201741CB444}"/>
    <cellStyle name="Currency [0] 2 4 2 2 5 2 4" xfId="18444" xr:uid="{737DC0F2-2036-4B43-9EEC-3DB92B9CEDC5}"/>
    <cellStyle name="Currency [0] 2 4 2 2 5 3" xfId="5004" xr:uid="{3CD5F49D-B275-419A-89D9-C142957C704A}"/>
    <cellStyle name="Currency [0] 2 4 2 2 5 3 2" xfId="12684" xr:uid="{84021C49-AB5D-4706-A90E-F7DE2E8D63A2}"/>
    <cellStyle name="Currency [0] 2 4 2 2 5 3 2 2" xfId="28044" xr:uid="{4AD76EC1-BEEA-455C-A083-ECAB3C4BD3C2}"/>
    <cellStyle name="Currency [0] 2 4 2 2 5 3 3" xfId="20364" xr:uid="{BD249616-CF78-4D59-B7DC-A8F5D3707053}"/>
    <cellStyle name="Currency [0] 2 4 2 2 5 4" xfId="8844" xr:uid="{93292ACE-63FE-4C81-8986-613AF7ACC48D}"/>
    <cellStyle name="Currency [0] 2 4 2 2 5 4 2" xfId="24204" xr:uid="{0493DC20-3F2D-4AA0-B158-A07D2FEA0D65}"/>
    <cellStyle name="Currency [0] 2 4 2 2 5 5" xfId="16524" xr:uid="{F0F499E5-E3EE-46CA-92A2-C7ACDE530DC5}"/>
    <cellStyle name="Currency [0] 2 4 2 2 6" xfId="2124" xr:uid="{720EB15A-B728-4D94-8127-FFD36EFD0DA0}"/>
    <cellStyle name="Currency [0] 2 4 2 2 6 2" xfId="5964" xr:uid="{B71C6A08-996A-43B5-9263-6A0CC4CDDB0F}"/>
    <cellStyle name="Currency [0] 2 4 2 2 6 2 2" xfId="13644" xr:uid="{09F562F8-E4C0-40A3-9550-3B52F145B068}"/>
    <cellStyle name="Currency [0] 2 4 2 2 6 2 2 2" xfId="29004" xr:uid="{1B326AB4-2C65-4502-BB22-7A09F7C08730}"/>
    <cellStyle name="Currency [0] 2 4 2 2 6 2 3" xfId="21324" xr:uid="{99D846C6-1342-404F-90E7-E35D2F31E372}"/>
    <cellStyle name="Currency [0] 2 4 2 2 6 3" xfId="9804" xr:uid="{3142C554-4A4E-4846-A73A-30694E8E07A6}"/>
    <cellStyle name="Currency [0] 2 4 2 2 6 3 2" xfId="25164" xr:uid="{4560B957-05F4-4CF2-AD69-F3A68CDDD392}"/>
    <cellStyle name="Currency [0] 2 4 2 2 6 4" xfId="17484" xr:uid="{A802D45A-D9C1-4B5F-A4D1-6C7F837906B8}"/>
    <cellStyle name="Currency [0] 2 4 2 2 7" xfId="4044" xr:uid="{34E49570-E60D-45D3-A67D-91C026B0BE3B}"/>
    <cellStyle name="Currency [0] 2 4 2 2 7 2" xfId="11724" xr:uid="{0D4B97B9-9B06-4007-BC5B-1C4501962B58}"/>
    <cellStyle name="Currency [0] 2 4 2 2 7 2 2" xfId="27084" xr:uid="{99938054-25B3-404C-8E68-97713EE13BD8}"/>
    <cellStyle name="Currency [0] 2 4 2 2 7 3" xfId="19404" xr:uid="{8AC047E4-CA76-4C23-8351-4678D20855BA}"/>
    <cellStyle name="Currency [0] 2 4 2 2 8" xfId="7884" xr:uid="{58B00AF0-477D-483F-B17B-DD59E4C3BCA6}"/>
    <cellStyle name="Currency [0] 2 4 2 2 8 2" xfId="23244" xr:uid="{233037A6-66C3-43B0-85E6-843BC05279D0}"/>
    <cellStyle name="Currency [0] 2 4 2 2 9" xfId="15564" xr:uid="{4A85C339-F402-4AA7-9157-1C40AB8B3EFE}"/>
    <cellStyle name="Currency [0] 2 4 2 3" xfId="264" xr:uid="{C44DCABE-E485-40B3-A2B2-192A6E71BD6D}"/>
    <cellStyle name="Currency [0] 2 4 2 3 2" xfId="504" xr:uid="{831DB157-A6B3-4A7F-89AB-0233ED4EFC57}"/>
    <cellStyle name="Currency [0] 2 4 2 3 2 2" xfId="984" xr:uid="{2C671147-DC43-4ED0-A26D-9E65D08782DF}"/>
    <cellStyle name="Currency [0] 2 4 2 3 2 2 2" xfId="1944" xr:uid="{6C777F35-3621-4CA1-84FD-A35FF3020E70}"/>
    <cellStyle name="Currency [0] 2 4 2 3 2 2 2 2" xfId="3864" xr:uid="{69040EEA-4744-48D7-BBDE-848C4BDA4B73}"/>
    <cellStyle name="Currency [0] 2 4 2 3 2 2 2 2 2" xfId="7704" xr:uid="{2B3748E6-872D-47F7-A18E-3080CDDC0964}"/>
    <cellStyle name="Currency [0] 2 4 2 3 2 2 2 2 2 2" xfId="15384" xr:uid="{02280A2C-F8EF-4A71-AFAA-F7432A191BE9}"/>
    <cellStyle name="Currency [0] 2 4 2 3 2 2 2 2 2 2 2" xfId="30744" xr:uid="{561CA8F7-2F89-4135-B2A4-CD9B43D6B7B8}"/>
    <cellStyle name="Currency [0] 2 4 2 3 2 2 2 2 2 3" xfId="23064" xr:uid="{3FFE8658-03C5-4B48-AC19-E888A45D9374}"/>
    <cellStyle name="Currency [0] 2 4 2 3 2 2 2 2 3" xfId="11544" xr:uid="{CE6E0BA6-48F4-4E92-90AA-7DE1FAC2DAB6}"/>
    <cellStyle name="Currency [0] 2 4 2 3 2 2 2 2 3 2" xfId="26904" xr:uid="{2FF309E8-182A-4A4E-8336-1E2F891AF7CC}"/>
    <cellStyle name="Currency [0] 2 4 2 3 2 2 2 2 4" xfId="19224" xr:uid="{8559A1DB-D63F-4098-A1A5-2AE6F7063BFD}"/>
    <cellStyle name="Currency [0] 2 4 2 3 2 2 2 3" xfId="5784" xr:uid="{78C42B53-5726-4D4C-950D-CDCB96C07152}"/>
    <cellStyle name="Currency [0] 2 4 2 3 2 2 2 3 2" xfId="13464" xr:uid="{2D3BCCDF-48FA-4B55-9881-C37C6A9001CB}"/>
    <cellStyle name="Currency [0] 2 4 2 3 2 2 2 3 2 2" xfId="28824" xr:uid="{4EDEF456-2855-4782-91D2-0EE0FCF32068}"/>
    <cellStyle name="Currency [0] 2 4 2 3 2 2 2 3 3" xfId="21144" xr:uid="{F40ABF7D-9426-49C7-AD8F-A94308803AA9}"/>
    <cellStyle name="Currency [0] 2 4 2 3 2 2 2 4" xfId="9624" xr:uid="{4E95F52E-163A-43EB-81EE-41BC8839EA5A}"/>
    <cellStyle name="Currency [0] 2 4 2 3 2 2 2 4 2" xfId="24984" xr:uid="{86053AA9-8F5B-4FA8-B743-4EC487CABFC7}"/>
    <cellStyle name="Currency [0] 2 4 2 3 2 2 2 5" xfId="17304" xr:uid="{529D4BEF-F9F3-4DB1-AE68-2BE97856639B}"/>
    <cellStyle name="Currency [0] 2 4 2 3 2 2 3" xfId="2904" xr:uid="{205ECDEA-53A0-4704-8B9F-B87E5477E313}"/>
    <cellStyle name="Currency [0] 2 4 2 3 2 2 3 2" xfId="6744" xr:uid="{0BB60C0C-8A97-43BF-A245-C509409279F2}"/>
    <cellStyle name="Currency [0] 2 4 2 3 2 2 3 2 2" xfId="14424" xr:uid="{9A038DB7-1B2A-49ED-865F-B02737FEC22B}"/>
    <cellStyle name="Currency [0] 2 4 2 3 2 2 3 2 2 2" xfId="29784" xr:uid="{EA554B48-4726-40AB-ABCD-B6DBD4D23FE6}"/>
    <cellStyle name="Currency [0] 2 4 2 3 2 2 3 2 3" xfId="22104" xr:uid="{4B35F0FB-EFE2-41D6-887D-E38B9435E1B1}"/>
    <cellStyle name="Currency [0] 2 4 2 3 2 2 3 3" xfId="10584" xr:uid="{C3491D21-8D2D-494C-BBD9-BC2A1B40532B}"/>
    <cellStyle name="Currency [0] 2 4 2 3 2 2 3 3 2" xfId="25944" xr:uid="{DABC88B5-80F1-4301-A61D-3ECCA93D62A5}"/>
    <cellStyle name="Currency [0] 2 4 2 3 2 2 3 4" xfId="18264" xr:uid="{72E7D5B6-72AC-4A33-B353-EB7FE2290658}"/>
    <cellStyle name="Currency [0] 2 4 2 3 2 2 4" xfId="4824" xr:uid="{F6F08C18-3BF4-411C-B996-17A2F957AB8A}"/>
    <cellStyle name="Currency [0] 2 4 2 3 2 2 4 2" xfId="12504" xr:uid="{8B996E49-20A5-402F-A88B-2AC16A1DDCE8}"/>
    <cellStyle name="Currency [0] 2 4 2 3 2 2 4 2 2" xfId="27864" xr:uid="{B6798FD0-625C-47E0-AEDB-9F3D8AD8CE8C}"/>
    <cellStyle name="Currency [0] 2 4 2 3 2 2 4 3" xfId="20184" xr:uid="{55C4D759-AE3D-4CA3-AD2C-F73BD850111F}"/>
    <cellStyle name="Currency [0] 2 4 2 3 2 2 5" xfId="8664" xr:uid="{01218031-7337-4BB1-BF22-5ABF3AA8DBE1}"/>
    <cellStyle name="Currency [0] 2 4 2 3 2 2 5 2" xfId="24024" xr:uid="{54C2CDED-D70A-4F45-8198-2773F9111AC6}"/>
    <cellStyle name="Currency [0] 2 4 2 3 2 2 6" xfId="16344" xr:uid="{85A131CF-FD71-4234-B681-B3FFCCCA918D}"/>
    <cellStyle name="Currency [0] 2 4 2 3 2 3" xfId="1464" xr:uid="{F75B42D4-7B86-4D41-9900-1547EE0DAA87}"/>
    <cellStyle name="Currency [0] 2 4 2 3 2 3 2" xfId="3384" xr:uid="{899A232C-677A-4D1A-8B9D-C499E64847E4}"/>
    <cellStyle name="Currency [0] 2 4 2 3 2 3 2 2" xfId="7224" xr:uid="{1EF76021-E778-4A95-8F4F-C73ED57FADCD}"/>
    <cellStyle name="Currency [0] 2 4 2 3 2 3 2 2 2" xfId="14904" xr:uid="{C180ABF9-4403-47CE-80AB-686CD55AD07B}"/>
    <cellStyle name="Currency [0] 2 4 2 3 2 3 2 2 2 2" xfId="30264" xr:uid="{1DE64D09-A3AD-4BFE-8801-715683CE4659}"/>
    <cellStyle name="Currency [0] 2 4 2 3 2 3 2 2 3" xfId="22584" xr:uid="{EF06F116-2A2A-4329-B642-F6A5DFEDA51C}"/>
    <cellStyle name="Currency [0] 2 4 2 3 2 3 2 3" xfId="11064" xr:uid="{EADC2BD2-FCDA-488C-BEB4-4A65EFF38847}"/>
    <cellStyle name="Currency [0] 2 4 2 3 2 3 2 3 2" xfId="26424" xr:uid="{64114937-54FA-48DD-B642-95C1BAB2A8C5}"/>
    <cellStyle name="Currency [0] 2 4 2 3 2 3 2 4" xfId="18744" xr:uid="{ABC0697D-DA1E-4B8E-ABC3-FF5BA16F880C}"/>
    <cellStyle name="Currency [0] 2 4 2 3 2 3 3" xfId="5304" xr:uid="{2438136B-BAC9-45C0-8682-E89D19B99391}"/>
    <cellStyle name="Currency [0] 2 4 2 3 2 3 3 2" xfId="12984" xr:uid="{CA2718E4-CBF2-4D40-B20C-665F1AAD2F9C}"/>
    <cellStyle name="Currency [0] 2 4 2 3 2 3 3 2 2" xfId="28344" xr:uid="{CBE0ED94-6AA6-49F5-A86F-F669D55CDB2F}"/>
    <cellStyle name="Currency [0] 2 4 2 3 2 3 3 3" xfId="20664" xr:uid="{0C67A863-3D1D-43D6-97A8-FFE461B651F4}"/>
    <cellStyle name="Currency [0] 2 4 2 3 2 3 4" xfId="9144" xr:uid="{8A5B7544-E675-482D-9251-33437D3AE15A}"/>
    <cellStyle name="Currency [0] 2 4 2 3 2 3 4 2" xfId="24504" xr:uid="{5B7596C3-514A-41A5-B326-E8B08F044674}"/>
    <cellStyle name="Currency [0] 2 4 2 3 2 3 5" xfId="16824" xr:uid="{913E3922-B012-4B2A-AEED-5DFD094F5A03}"/>
    <cellStyle name="Currency [0] 2 4 2 3 2 4" xfId="2424" xr:uid="{9888CB88-CDE0-4934-8298-7125BA970A08}"/>
    <cellStyle name="Currency [0] 2 4 2 3 2 4 2" xfId="6264" xr:uid="{0566567A-EFAA-46B7-8B15-8DB2EA581F8C}"/>
    <cellStyle name="Currency [0] 2 4 2 3 2 4 2 2" xfId="13944" xr:uid="{4FE1627C-E930-4D81-BF4F-DD1190276744}"/>
    <cellStyle name="Currency [0] 2 4 2 3 2 4 2 2 2" xfId="29304" xr:uid="{A69F98C1-0A13-4639-A7DB-8216E3A0569A}"/>
    <cellStyle name="Currency [0] 2 4 2 3 2 4 2 3" xfId="21624" xr:uid="{F35399C7-79F0-4F4C-8E98-C97005D09FCA}"/>
    <cellStyle name="Currency [0] 2 4 2 3 2 4 3" xfId="10104" xr:uid="{26AD9B49-11AB-45AD-97CA-99D853A77ED6}"/>
    <cellStyle name="Currency [0] 2 4 2 3 2 4 3 2" xfId="25464" xr:uid="{F193407C-F671-4E1F-A4D7-02B72D0ABF7E}"/>
    <cellStyle name="Currency [0] 2 4 2 3 2 4 4" xfId="17784" xr:uid="{A4E95893-0DDE-4B29-9C07-E5EBA86D47F2}"/>
    <cellStyle name="Currency [0] 2 4 2 3 2 5" xfId="4344" xr:uid="{C001E28C-0C31-4577-98B0-562F5C4E239F}"/>
    <cellStyle name="Currency [0] 2 4 2 3 2 5 2" xfId="12024" xr:uid="{10A09714-7E4D-40E6-AD73-8FE81D129294}"/>
    <cellStyle name="Currency [0] 2 4 2 3 2 5 2 2" xfId="27384" xr:uid="{4F82FD37-8F8B-4AEE-900F-941AF906B60F}"/>
    <cellStyle name="Currency [0] 2 4 2 3 2 5 3" xfId="19704" xr:uid="{77F84419-C05E-4B2C-BBAA-D943B3B008B6}"/>
    <cellStyle name="Currency [0] 2 4 2 3 2 6" xfId="8184" xr:uid="{1D8F7382-602F-426A-BC0A-A33623DA9F51}"/>
    <cellStyle name="Currency [0] 2 4 2 3 2 6 2" xfId="23544" xr:uid="{F0EA732A-5D55-45CA-A50B-CFBD7E5106B3}"/>
    <cellStyle name="Currency [0] 2 4 2 3 2 7" xfId="15864" xr:uid="{28AC5339-E300-412B-AED9-C270FCA938EB}"/>
    <cellStyle name="Currency [0] 2 4 2 3 3" xfId="744" xr:uid="{25B5F41B-5AE7-427D-9A43-1785076A28BD}"/>
    <cellStyle name="Currency [0] 2 4 2 3 3 2" xfId="1704" xr:uid="{639E5AD1-7D0F-4EF2-A823-5EA3FF4FDDE1}"/>
    <cellStyle name="Currency [0] 2 4 2 3 3 2 2" xfId="3624" xr:uid="{E2504657-2CE6-4846-8BB5-76FA9B2449ED}"/>
    <cellStyle name="Currency [0] 2 4 2 3 3 2 2 2" xfId="7464" xr:uid="{C578E3DC-C67E-4D5E-90B8-8981E3C5DAF0}"/>
    <cellStyle name="Currency [0] 2 4 2 3 3 2 2 2 2" xfId="15144" xr:uid="{3C7369B1-5EB8-4F98-99CF-0542719F79BF}"/>
    <cellStyle name="Currency [0] 2 4 2 3 3 2 2 2 2 2" xfId="30504" xr:uid="{F9DA418F-6BE2-45A3-9791-35FA6D9A4652}"/>
    <cellStyle name="Currency [0] 2 4 2 3 3 2 2 2 3" xfId="22824" xr:uid="{E0077024-CB3A-4C6D-879A-10F1D967F161}"/>
    <cellStyle name="Currency [0] 2 4 2 3 3 2 2 3" xfId="11304" xr:uid="{119E2CAE-805A-4E75-BF1F-68C0DE594770}"/>
    <cellStyle name="Currency [0] 2 4 2 3 3 2 2 3 2" xfId="26664" xr:uid="{AE6803B8-BBAD-41D3-A773-144344D364C8}"/>
    <cellStyle name="Currency [0] 2 4 2 3 3 2 2 4" xfId="18984" xr:uid="{8D17E8CD-B77A-4E18-86B7-A8624B703ACE}"/>
    <cellStyle name="Currency [0] 2 4 2 3 3 2 3" xfId="5544" xr:uid="{89510A15-C930-4D1B-AF50-7F4DBEF59F75}"/>
    <cellStyle name="Currency [0] 2 4 2 3 3 2 3 2" xfId="13224" xr:uid="{CE8C6103-8941-43AD-A9AF-36AAB2FED390}"/>
    <cellStyle name="Currency [0] 2 4 2 3 3 2 3 2 2" xfId="28584" xr:uid="{4F654AE2-A7DE-4994-AB15-7932FC1CF4BF}"/>
    <cellStyle name="Currency [0] 2 4 2 3 3 2 3 3" xfId="20904" xr:uid="{C1A500E9-16C5-47D3-A4E4-57F14D9D7C7B}"/>
    <cellStyle name="Currency [0] 2 4 2 3 3 2 4" xfId="9384" xr:uid="{929EECE7-3ADB-4254-9435-7195460ED5A3}"/>
    <cellStyle name="Currency [0] 2 4 2 3 3 2 4 2" xfId="24744" xr:uid="{367CBE4B-6A2C-470A-805F-8CA5DE1DCFD4}"/>
    <cellStyle name="Currency [0] 2 4 2 3 3 2 5" xfId="17064" xr:uid="{CFCF02D4-3E6E-4376-93E3-191B3A9BEB1F}"/>
    <cellStyle name="Currency [0] 2 4 2 3 3 3" xfId="2664" xr:uid="{B4C3FDD0-8415-4FC8-87AC-6530B65B1B9D}"/>
    <cellStyle name="Currency [0] 2 4 2 3 3 3 2" xfId="6504" xr:uid="{ECE8964E-F8AF-49DE-B620-6799C0DB027F}"/>
    <cellStyle name="Currency [0] 2 4 2 3 3 3 2 2" xfId="14184" xr:uid="{5CB8B394-752B-407F-8D53-B76A474CFDC0}"/>
    <cellStyle name="Currency [0] 2 4 2 3 3 3 2 2 2" xfId="29544" xr:uid="{C6E424A7-8A03-4715-93FA-18855790DC84}"/>
    <cellStyle name="Currency [0] 2 4 2 3 3 3 2 3" xfId="21864" xr:uid="{500E1343-21BA-44A5-9903-C1B2AEAFBE23}"/>
    <cellStyle name="Currency [0] 2 4 2 3 3 3 3" xfId="10344" xr:uid="{4D0BB95B-829C-4C29-8F7E-587287F01858}"/>
    <cellStyle name="Currency [0] 2 4 2 3 3 3 3 2" xfId="25704" xr:uid="{90FFA428-504A-47CB-934A-2F2920E2C484}"/>
    <cellStyle name="Currency [0] 2 4 2 3 3 3 4" xfId="18024" xr:uid="{0A2B6DD4-667B-4CFE-85A2-D1C1C6A9BD3F}"/>
    <cellStyle name="Currency [0] 2 4 2 3 3 4" xfId="4584" xr:uid="{4B5529EC-F5ED-4CCB-B5C7-88632B63093A}"/>
    <cellStyle name="Currency [0] 2 4 2 3 3 4 2" xfId="12264" xr:uid="{22495493-D4EB-4765-8D93-064A4E32ACDA}"/>
    <cellStyle name="Currency [0] 2 4 2 3 3 4 2 2" xfId="27624" xr:uid="{476C51DD-F52B-4D3E-8CDE-90D8BBA0AFF6}"/>
    <cellStyle name="Currency [0] 2 4 2 3 3 4 3" xfId="19944" xr:uid="{F571FF88-75F2-4F5E-8DDB-7C3D70D3C7B6}"/>
    <cellStyle name="Currency [0] 2 4 2 3 3 5" xfId="8424" xr:uid="{C071917F-9E11-486B-A673-00CC4A9E7AFF}"/>
    <cellStyle name="Currency [0] 2 4 2 3 3 5 2" xfId="23784" xr:uid="{E5FBC955-FCE5-4097-805B-ED54F8D9B595}"/>
    <cellStyle name="Currency [0] 2 4 2 3 3 6" xfId="16104" xr:uid="{56616713-F683-44C3-909A-9FFC9998BFD4}"/>
    <cellStyle name="Currency [0] 2 4 2 3 4" xfId="1224" xr:uid="{9949B34F-3AB6-426F-9FB6-DBCD61672A5E}"/>
    <cellStyle name="Currency [0] 2 4 2 3 4 2" xfId="3144" xr:uid="{948173D4-DF7F-47EA-88AE-2A3A9C3508D5}"/>
    <cellStyle name="Currency [0] 2 4 2 3 4 2 2" xfId="6984" xr:uid="{7C93F60B-B29D-4289-9878-E842CFA39B21}"/>
    <cellStyle name="Currency [0] 2 4 2 3 4 2 2 2" xfId="14664" xr:uid="{5B0ECF3D-D4FF-417A-B11F-D240772A8673}"/>
    <cellStyle name="Currency [0] 2 4 2 3 4 2 2 2 2" xfId="30024" xr:uid="{420E7E19-3285-4B53-86D9-269506AEB2E9}"/>
    <cellStyle name="Currency [0] 2 4 2 3 4 2 2 3" xfId="22344" xr:uid="{A4559941-A3F0-4599-BB6B-C3240698D02A}"/>
    <cellStyle name="Currency [0] 2 4 2 3 4 2 3" xfId="10824" xr:uid="{85188095-6234-4946-A771-13A4B7FF7725}"/>
    <cellStyle name="Currency [0] 2 4 2 3 4 2 3 2" xfId="26184" xr:uid="{4CD488FD-6442-4938-8E41-C5282B703860}"/>
    <cellStyle name="Currency [0] 2 4 2 3 4 2 4" xfId="18504" xr:uid="{1AFF0480-F9D1-4CC9-9CF6-DDB4BFC31DDC}"/>
    <cellStyle name="Currency [0] 2 4 2 3 4 3" xfId="5064" xr:uid="{FBC99B7E-FA43-4B97-B850-F5BDAD44474A}"/>
    <cellStyle name="Currency [0] 2 4 2 3 4 3 2" xfId="12744" xr:uid="{4F256F3D-4282-41A9-A776-9044D55B7475}"/>
    <cellStyle name="Currency [0] 2 4 2 3 4 3 2 2" xfId="28104" xr:uid="{C97CDB53-ED42-4584-9B07-3E6EB67E39AC}"/>
    <cellStyle name="Currency [0] 2 4 2 3 4 3 3" xfId="20424" xr:uid="{BF3B7908-A776-4996-B446-23CED30781B0}"/>
    <cellStyle name="Currency [0] 2 4 2 3 4 4" xfId="8904" xr:uid="{A8949924-5969-4B91-9C1E-85C07F559D85}"/>
    <cellStyle name="Currency [0] 2 4 2 3 4 4 2" xfId="24264" xr:uid="{596E0902-9125-4746-B5BF-3626D92572D5}"/>
    <cellStyle name="Currency [0] 2 4 2 3 4 5" xfId="16584" xr:uid="{F97A188B-6FF3-4783-B338-7D377ADCC040}"/>
    <cellStyle name="Currency [0] 2 4 2 3 5" xfId="2184" xr:uid="{78128C29-E82A-4AE6-9861-58832E32FE72}"/>
    <cellStyle name="Currency [0] 2 4 2 3 5 2" xfId="6024" xr:uid="{FC7D14F1-899D-457E-B760-67FB8C380008}"/>
    <cellStyle name="Currency [0] 2 4 2 3 5 2 2" xfId="13704" xr:uid="{0356612D-1D86-48EA-989C-CB31584EC514}"/>
    <cellStyle name="Currency [0] 2 4 2 3 5 2 2 2" xfId="29064" xr:uid="{4DF25100-95C8-46ED-B3C3-2881CE322949}"/>
    <cellStyle name="Currency [0] 2 4 2 3 5 2 3" xfId="21384" xr:uid="{0E816702-BCF1-4774-8A72-0533D7B97F06}"/>
    <cellStyle name="Currency [0] 2 4 2 3 5 3" xfId="9864" xr:uid="{D81EF356-1758-423E-B0C4-1A9F55236A9F}"/>
    <cellStyle name="Currency [0] 2 4 2 3 5 3 2" xfId="25224" xr:uid="{F64B3CCD-9C07-45F9-86A6-EFB31AFC0495}"/>
    <cellStyle name="Currency [0] 2 4 2 3 5 4" xfId="17544" xr:uid="{16216691-BCE5-43AB-97E9-2A7BA9230092}"/>
    <cellStyle name="Currency [0] 2 4 2 3 6" xfId="4104" xr:uid="{84334D74-D990-4F31-A5F5-EE4F2A22A337}"/>
    <cellStyle name="Currency [0] 2 4 2 3 6 2" xfId="11784" xr:uid="{0FF2610A-C2B1-4F3D-809A-E6FF5E71E00B}"/>
    <cellStyle name="Currency [0] 2 4 2 3 6 2 2" xfId="27144" xr:uid="{B0224FEF-74C6-427E-BC8B-06021DCFF5AB}"/>
    <cellStyle name="Currency [0] 2 4 2 3 6 3" xfId="19464" xr:uid="{0C255EBB-A845-434E-BA36-9DF4A46B51EF}"/>
    <cellStyle name="Currency [0] 2 4 2 3 7" xfId="7944" xr:uid="{009BA141-C5D9-4830-AF8A-C3338182F5F2}"/>
    <cellStyle name="Currency [0] 2 4 2 3 7 2" xfId="23304" xr:uid="{A18DEF57-388F-4772-913F-5A9746102142}"/>
    <cellStyle name="Currency [0] 2 4 2 3 8" xfId="15624" xr:uid="{125CE3EC-1DF4-443D-ACE8-09A6FF6811D8}"/>
    <cellStyle name="Currency [0] 2 4 2 4" xfId="384" xr:uid="{989EBB7A-1531-4118-B7E2-593159D087AD}"/>
    <cellStyle name="Currency [0] 2 4 2 4 2" xfId="864" xr:uid="{C1A4E108-69B7-43B8-82CE-4392070C14BA}"/>
    <cellStyle name="Currency [0] 2 4 2 4 2 2" xfId="1824" xr:uid="{ABD92F97-ECD1-49A7-B1D6-EC43F7EB7CEE}"/>
    <cellStyle name="Currency [0] 2 4 2 4 2 2 2" xfId="3744" xr:uid="{5B887B38-CEE1-4FDC-8009-184947C31329}"/>
    <cellStyle name="Currency [0] 2 4 2 4 2 2 2 2" xfId="7584" xr:uid="{F24D3434-7837-40B7-B4FD-4D3F8666E389}"/>
    <cellStyle name="Currency [0] 2 4 2 4 2 2 2 2 2" xfId="15264" xr:uid="{20A65C94-B96E-42A3-A78C-50D97B09BDA5}"/>
    <cellStyle name="Currency [0] 2 4 2 4 2 2 2 2 2 2" xfId="30624" xr:uid="{22CB6FBF-B959-4695-B35B-81A847D334D6}"/>
    <cellStyle name="Currency [0] 2 4 2 4 2 2 2 2 3" xfId="22944" xr:uid="{BAE0400C-9BEC-4ED7-BF3F-AA66F49C1E94}"/>
    <cellStyle name="Currency [0] 2 4 2 4 2 2 2 3" xfId="11424" xr:uid="{80DE4242-0B7F-43E9-9112-A0DE28CC9282}"/>
    <cellStyle name="Currency [0] 2 4 2 4 2 2 2 3 2" xfId="26784" xr:uid="{246AE596-AC67-430B-8796-E979E47ACBCB}"/>
    <cellStyle name="Currency [0] 2 4 2 4 2 2 2 4" xfId="19104" xr:uid="{52B63D08-F110-47C0-8AD7-001C8F2F5E3C}"/>
    <cellStyle name="Currency [0] 2 4 2 4 2 2 3" xfId="5664" xr:uid="{49F26D0C-F3B8-42C0-8ACE-31E8109B634B}"/>
    <cellStyle name="Currency [0] 2 4 2 4 2 2 3 2" xfId="13344" xr:uid="{1180125E-3DF7-4DD5-ABFD-406A8F8DB96F}"/>
    <cellStyle name="Currency [0] 2 4 2 4 2 2 3 2 2" xfId="28704" xr:uid="{A650607A-6F4E-4430-A395-6CB197FCED51}"/>
    <cellStyle name="Currency [0] 2 4 2 4 2 2 3 3" xfId="21024" xr:uid="{EF05A6B5-B754-47E3-9CAD-BC7500F0274C}"/>
    <cellStyle name="Currency [0] 2 4 2 4 2 2 4" xfId="9504" xr:uid="{6DA1F67E-B7C6-4F2F-9933-EF4686C4E990}"/>
    <cellStyle name="Currency [0] 2 4 2 4 2 2 4 2" xfId="24864" xr:uid="{5E8FEEA6-C811-44F6-8730-BFE1E2011A6F}"/>
    <cellStyle name="Currency [0] 2 4 2 4 2 2 5" xfId="17184" xr:uid="{0145A3B9-B58C-481F-9A68-EF619AAC90FF}"/>
    <cellStyle name="Currency [0] 2 4 2 4 2 3" xfId="2784" xr:uid="{90329CCD-E59B-4D0D-9D24-9286A7569AA2}"/>
    <cellStyle name="Currency [0] 2 4 2 4 2 3 2" xfId="6624" xr:uid="{6C0A8DBE-8322-4B13-87C1-8E74672F9DF0}"/>
    <cellStyle name="Currency [0] 2 4 2 4 2 3 2 2" xfId="14304" xr:uid="{ED1167D3-B1B7-4A7A-BA42-0DE1AC58EA17}"/>
    <cellStyle name="Currency [0] 2 4 2 4 2 3 2 2 2" xfId="29664" xr:uid="{BD93053F-A5EF-4AE0-BAE4-5C72EBB7C857}"/>
    <cellStyle name="Currency [0] 2 4 2 4 2 3 2 3" xfId="21984" xr:uid="{B0FCF138-2F8E-43A2-B38A-63B8312F8495}"/>
    <cellStyle name="Currency [0] 2 4 2 4 2 3 3" xfId="10464" xr:uid="{5E6AFBEC-E00A-47C7-86DD-FE59565B371A}"/>
    <cellStyle name="Currency [0] 2 4 2 4 2 3 3 2" xfId="25824" xr:uid="{FFA08A54-EBC3-4651-9A2D-251E030AF3C6}"/>
    <cellStyle name="Currency [0] 2 4 2 4 2 3 4" xfId="18144" xr:uid="{57AE7DCF-23B2-4769-BEAF-B712FE49FA91}"/>
    <cellStyle name="Currency [0] 2 4 2 4 2 4" xfId="4704" xr:uid="{C765A929-2E1B-4109-81CA-1AAAF406FC64}"/>
    <cellStyle name="Currency [0] 2 4 2 4 2 4 2" xfId="12384" xr:uid="{22C66FF8-9605-42A9-B853-8C3C17BCD979}"/>
    <cellStyle name="Currency [0] 2 4 2 4 2 4 2 2" xfId="27744" xr:uid="{7151DC02-05DC-4FC6-8B35-7E50D0431576}"/>
    <cellStyle name="Currency [0] 2 4 2 4 2 4 3" xfId="20064" xr:uid="{EDD8D8A7-543D-464C-A9F0-E70181071465}"/>
    <cellStyle name="Currency [0] 2 4 2 4 2 5" xfId="8544" xr:uid="{5DC53341-B8A5-469C-ADFA-C857D14D65F5}"/>
    <cellStyle name="Currency [0] 2 4 2 4 2 5 2" xfId="23904" xr:uid="{D6E5504C-412A-4DFF-9D26-3985F2AD5383}"/>
    <cellStyle name="Currency [0] 2 4 2 4 2 6" xfId="16224" xr:uid="{925EC33D-125B-4BFD-9046-C29CCFAB7CB9}"/>
    <cellStyle name="Currency [0] 2 4 2 4 3" xfId="1344" xr:uid="{DAE064A6-6DD2-42F3-A41D-87A7F66B3ECA}"/>
    <cellStyle name="Currency [0] 2 4 2 4 3 2" xfId="3264" xr:uid="{8D1D619D-99CE-4DF5-BF9A-CA5842C2A3B3}"/>
    <cellStyle name="Currency [0] 2 4 2 4 3 2 2" xfId="7104" xr:uid="{4146C04F-2845-4A2E-981C-0748E91DD4B3}"/>
    <cellStyle name="Currency [0] 2 4 2 4 3 2 2 2" xfId="14784" xr:uid="{96A05794-7B2C-4A84-B211-9AD105E8729B}"/>
    <cellStyle name="Currency [0] 2 4 2 4 3 2 2 2 2" xfId="30144" xr:uid="{C5E800B5-69E9-4D33-8F51-FA93E0A1951D}"/>
    <cellStyle name="Currency [0] 2 4 2 4 3 2 2 3" xfId="22464" xr:uid="{9D2C3FA9-E7CA-407D-B3BB-52EF32A267E0}"/>
    <cellStyle name="Currency [0] 2 4 2 4 3 2 3" xfId="10944" xr:uid="{71FC1DD9-525F-4D0F-8E7D-0F15A265717E}"/>
    <cellStyle name="Currency [0] 2 4 2 4 3 2 3 2" xfId="26304" xr:uid="{A0B1130A-46AB-45C3-B245-59A06629C7C7}"/>
    <cellStyle name="Currency [0] 2 4 2 4 3 2 4" xfId="18624" xr:uid="{C0786C98-BF76-4556-A81C-A824E61F57C4}"/>
    <cellStyle name="Currency [0] 2 4 2 4 3 3" xfId="5184" xr:uid="{885166A5-155E-49D4-BA74-5E40793FC048}"/>
    <cellStyle name="Currency [0] 2 4 2 4 3 3 2" xfId="12864" xr:uid="{273803CB-9171-4242-AB52-BE76C5F64FF6}"/>
    <cellStyle name="Currency [0] 2 4 2 4 3 3 2 2" xfId="28224" xr:uid="{7C7F8F9D-2D14-4304-B8DB-4DB2258C7190}"/>
    <cellStyle name="Currency [0] 2 4 2 4 3 3 3" xfId="20544" xr:uid="{97BC2264-72A5-4392-9796-F97DC9920EEF}"/>
    <cellStyle name="Currency [0] 2 4 2 4 3 4" xfId="9024" xr:uid="{FA17F1A9-BE22-484E-ACCA-80EEC390946A}"/>
    <cellStyle name="Currency [0] 2 4 2 4 3 4 2" xfId="24384" xr:uid="{67EA054E-73B2-4C35-A66C-B432E15D72BC}"/>
    <cellStyle name="Currency [0] 2 4 2 4 3 5" xfId="16704" xr:uid="{15F132E9-0235-477F-95DA-1D4AB7F9EA67}"/>
    <cellStyle name="Currency [0] 2 4 2 4 4" xfId="2304" xr:uid="{3C1647FF-3E56-4396-902B-99A32F24BA38}"/>
    <cellStyle name="Currency [0] 2 4 2 4 4 2" xfId="6144" xr:uid="{9B1FC93B-01A5-4D52-B3F5-4DA426ECBBCE}"/>
    <cellStyle name="Currency [0] 2 4 2 4 4 2 2" xfId="13824" xr:uid="{4352DE9B-785F-4DE9-A497-EDCD4AD7852F}"/>
    <cellStyle name="Currency [0] 2 4 2 4 4 2 2 2" xfId="29184" xr:uid="{44E667D7-1A4D-4379-B5CD-6B09F3B6FFD6}"/>
    <cellStyle name="Currency [0] 2 4 2 4 4 2 3" xfId="21504" xr:uid="{80B424A3-1777-4965-9827-DAF3F117AC2F}"/>
    <cellStyle name="Currency [0] 2 4 2 4 4 3" xfId="9984" xr:uid="{C084403C-FFC8-462D-8917-2085BE7F39EF}"/>
    <cellStyle name="Currency [0] 2 4 2 4 4 3 2" xfId="25344" xr:uid="{2ECEC153-6F2A-49B3-88FE-AC0FC7E85A65}"/>
    <cellStyle name="Currency [0] 2 4 2 4 4 4" xfId="17664" xr:uid="{74295DE5-D699-4D3D-A70F-E2367E95545A}"/>
    <cellStyle name="Currency [0] 2 4 2 4 5" xfId="4224" xr:uid="{7CA28CAB-F684-4A05-B0FC-41D40511A0A0}"/>
    <cellStyle name="Currency [0] 2 4 2 4 5 2" xfId="11904" xr:uid="{5DD8697E-E32C-46A2-9F37-5B8FE7169288}"/>
    <cellStyle name="Currency [0] 2 4 2 4 5 2 2" xfId="27264" xr:uid="{C70B4E01-297C-4A88-9173-174CC0E55CA7}"/>
    <cellStyle name="Currency [0] 2 4 2 4 5 3" xfId="19584" xr:uid="{FB46F094-9A1B-4B7D-BB1F-3EA3D94DAA0E}"/>
    <cellStyle name="Currency [0] 2 4 2 4 6" xfId="8064" xr:uid="{9C2A5D64-4E36-4FC2-8467-06A9C758B785}"/>
    <cellStyle name="Currency [0] 2 4 2 4 6 2" xfId="23424" xr:uid="{4D336079-670B-4681-B0E6-3D1D4634689A}"/>
    <cellStyle name="Currency [0] 2 4 2 4 7" xfId="15744" xr:uid="{0511F585-4905-43B1-A06C-65B4E2A56D6D}"/>
    <cellStyle name="Currency [0] 2 4 2 5" xfId="624" xr:uid="{CF50087F-C29D-4417-B5CE-51ABEDC9884F}"/>
    <cellStyle name="Currency [0] 2 4 2 5 2" xfId="1584" xr:uid="{9442D06B-F2AD-4790-B560-9E85F661ACF8}"/>
    <cellStyle name="Currency [0] 2 4 2 5 2 2" xfId="3504" xr:uid="{EF7E94ED-89FE-4A7B-9B09-C6D239D3DF4D}"/>
    <cellStyle name="Currency [0] 2 4 2 5 2 2 2" xfId="7344" xr:uid="{0B06A00E-5941-4621-A9DC-A1B0A2E18198}"/>
    <cellStyle name="Currency [0] 2 4 2 5 2 2 2 2" xfId="15024" xr:uid="{F6694E6E-81BB-4850-82A3-47345EDEDBFF}"/>
    <cellStyle name="Currency [0] 2 4 2 5 2 2 2 2 2" xfId="30384" xr:uid="{151BBCC3-EAB3-4466-9A52-CEF84BD9CB13}"/>
    <cellStyle name="Currency [0] 2 4 2 5 2 2 2 3" xfId="22704" xr:uid="{9DE26A03-2BB7-483F-8485-74D688D84E4B}"/>
    <cellStyle name="Currency [0] 2 4 2 5 2 2 3" xfId="11184" xr:uid="{E67E17D8-26D2-4226-97B5-86AF3EA7FC62}"/>
    <cellStyle name="Currency [0] 2 4 2 5 2 2 3 2" xfId="26544" xr:uid="{9BD16FF1-1EA8-402D-B853-4D73A24C672E}"/>
    <cellStyle name="Currency [0] 2 4 2 5 2 2 4" xfId="18864" xr:uid="{450CF46F-A429-4886-A02D-0148123E790C}"/>
    <cellStyle name="Currency [0] 2 4 2 5 2 3" xfId="5424" xr:uid="{ECC8B67D-94A5-4688-99C7-134DAB78A270}"/>
    <cellStyle name="Currency [0] 2 4 2 5 2 3 2" xfId="13104" xr:uid="{DFB54B06-AC85-4BC3-974C-1C899C19240F}"/>
    <cellStyle name="Currency [0] 2 4 2 5 2 3 2 2" xfId="28464" xr:uid="{36B9FDCC-31CE-497A-9C5D-3317215ABF98}"/>
    <cellStyle name="Currency [0] 2 4 2 5 2 3 3" xfId="20784" xr:uid="{42A80733-EA66-4A0C-A96D-1953E77CE4D2}"/>
    <cellStyle name="Currency [0] 2 4 2 5 2 4" xfId="9264" xr:uid="{5E68775F-639A-4840-AC61-CB173246B9D8}"/>
    <cellStyle name="Currency [0] 2 4 2 5 2 4 2" xfId="24624" xr:uid="{06460F48-0306-4EF4-81D0-9D8EBF84112A}"/>
    <cellStyle name="Currency [0] 2 4 2 5 2 5" xfId="16944" xr:uid="{3A072549-9B84-484B-B819-DAC48D8A5293}"/>
    <cellStyle name="Currency [0] 2 4 2 5 3" xfId="2544" xr:uid="{226DA1F4-4BAA-4EC2-8D52-E5626B42F0BD}"/>
    <cellStyle name="Currency [0] 2 4 2 5 3 2" xfId="6384" xr:uid="{45963A2E-B486-4679-B14D-DB2BD6F043B2}"/>
    <cellStyle name="Currency [0] 2 4 2 5 3 2 2" xfId="14064" xr:uid="{8A06E458-FCD3-41E2-BE09-11B7D1BECEA1}"/>
    <cellStyle name="Currency [0] 2 4 2 5 3 2 2 2" xfId="29424" xr:uid="{0B9EA93D-30D3-4FF7-913B-6C8B34C41A76}"/>
    <cellStyle name="Currency [0] 2 4 2 5 3 2 3" xfId="21744" xr:uid="{005E1EDB-212C-4B37-B0B1-7A79765FCFAE}"/>
    <cellStyle name="Currency [0] 2 4 2 5 3 3" xfId="10224" xr:uid="{C4E90CD8-4F18-41B1-93F8-4EB41EF1D253}"/>
    <cellStyle name="Currency [0] 2 4 2 5 3 3 2" xfId="25584" xr:uid="{2C7ADA30-70DE-405E-8DB9-34A6638B3CD7}"/>
    <cellStyle name="Currency [0] 2 4 2 5 3 4" xfId="17904" xr:uid="{873DD693-4CF5-4342-BF54-573F8CD22028}"/>
    <cellStyle name="Currency [0] 2 4 2 5 4" xfId="4464" xr:uid="{FE29096A-A567-40AD-83AF-14E4568E53CA}"/>
    <cellStyle name="Currency [0] 2 4 2 5 4 2" xfId="12144" xr:uid="{78BB237F-6085-4EE7-81D7-1661147A5C5D}"/>
    <cellStyle name="Currency [0] 2 4 2 5 4 2 2" xfId="27504" xr:uid="{E9229405-5095-489A-9EB4-72B763353DB4}"/>
    <cellStyle name="Currency [0] 2 4 2 5 4 3" xfId="19824" xr:uid="{76FB30EB-FA9B-468D-B5AA-A1CF11235A34}"/>
    <cellStyle name="Currency [0] 2 4 2 5 5" xfId="8304" xr:uid="{A76E2BAE-1843-47AE-86CB-F347F518EE2A}"/>
    <cellStyle name="Currency [0] 2 4 2 5 5 2" xfId="23664" xr:uid="{2E3522D6-6046-468A-ACDE-189B3015288D}"/>
    <cellStyle name="Currency [0] 2 4 2 5 6" xfId="15984" xr:uid="{F5DDA95D-9EC2-423D-A842-CECCD8D751E9}"/>
    <cellStyle name="Currency [0] 2 4 2 6" xfId="1104" xr:uid="{65C9B24F-E111-40CF-8017-53A620152BA2}"/>
    <cellStyle name="Currency [0] 2 4 2 6 2" xfId="3024" xr:uid="{CB14960B-4EEF-42B2-9A24-715FC3037677}"/>
    <cellStyle name="Currency [0] 2 4 2 6 2 2" xfId="6864" xr:uid="{E9CDE2F5-83FE-444D-AF9D-81449CEAFCBD}"/>
    <cellStyle name="Currency [0] 2 4 2 6 2 2 2" xfId="14544" xr:uid="{C1407B5C-A1F6-4167-BFE3-6ED764469F51}"/>
    <cellStyle name="Currency [0] 2 4 2 6 2 2 2 2" xfId="29904" xr:uid="{28646E04-2580-49C1-893E-7F172D83265A}"/>
    <cellStyle name="Currency [0] 2 4 2 6 2 2 3" xfId="22224" xr:uid="{FC017F8B-B6B8-4C24-AE87-D681A550B8C0}"/>
    <cellStyle name="Currency [0] 2 4 2 6 2 3" xfId="10704" xr:uid="{C029EAEF-C9E3-4D4D-938F-C870D6721A79}"/>
    <cellStyle name="Currency [0] 2 4 2 6 2 3 2" xfId="26064" xr:uid="{198F5399-B838-4896-A3DD-FC32A7B14118}"/>
    <cellStyle name="Currency [0] 2 4 2 6 2 4" xfId="18384" xr:uid="{67CBABFF-E578-4A00-AAF7-C05A06985B6F}"/>
    <cellStyle name="Currency [0] 2 4 2 6 3" xfId="4944" xr:uid="{95183310-0B4D-4B65-9D83-811B36DF9995}"/>
    <cellStyle name="Currency [0] 2 4 2 6 3 2" xfId="12624" xr:uid="{047484E1-07E2-4C8C-A5DF-455A66B638EE}"/>
    <cellStyle name="Currency [0] 2 4 2 6 3 2 2" xfId="27984" xr:uid="{84AFC337-AB39-4429-972E-6B705E8C3D08}"/>
    <cellStyle name="Currency [0] 2 4 2 6 3 3" xfId="20304" xr:uid="{A9881D82-5BD9-4244-8FF7-48428C542CF0}"/>
    <cellStyle name="Currency [0] 2 4 2 6 4" xfId="8784" xr:uid="{68CED55A-60FE-48C5-B4C9-C7E92A4E5E13}"/>
    <cellStyle name="Currency [0] 2 4 2 6 4 2" xfId="24144" xr:uid="{FB638C98-DFF5-4F61-AF3E-A075B884CD09}"/>
    <cellStyle name="Currency [0] 2 4 2 6 5" xfId="16464" xr:uid="{175AE892-A3FD-477A-88D1-606467A942CD}"/>
    <cellStyle name="Currency [0] 2 4 2 7" xfId="2064" xr:uid="{03DB4CEB-8FD7-41B2-A40F-AA7BFC5A44DA}"/>
    <cellStyle name="Currency [0] 2 4 2 7 2" xfId="5904" xr:uid="{BFA30848-F736-4B39-9E0E-5E914B668A55}"/>
    <cellStyle name="Currency [0] 2 4 2 7 2 2" xfId="13584" xr:uid="{7A3E898A-FF49-40A7-BC54-42F135CA47C6}"/>
    <cellStyle name="Currency [0] 2 4 2 7 2 2 2" xfId="28944" xr:uid="{86959024-6259-4378-A525-219F6F7F9B5D}"/>
    <cellStyle name="Currency [0] 2 4 2 7 2 3" xfId="21264" xr:uid="{F1EAA6DC-41C3-4B28-B105-C04C91EA9E6B}"/>
    <cellStyle name="Currency [0] 2 4 2 7 3" xfId="9744" xr:uid="{7E11F806-09AB-495A-87E9-609C2903B0A5}"/>
    <cellStyle name="Currency [0] 2 4 2 7 3 2" xfId="25104" xr:uid="{88494AF6-BEBE-4A8C-BE07-B0DCC78660A0}"/>
    <cellStyle name="Currency [0] 2 4 2 7 4" xfId="17424" xr:uid="{EA72C514-4A8C-4EEC-8855-FF3C224BBC76}"/>
    <cellStyle name="Currency [0] 2 4 2 8" xfId="3984" xr:uid="{206C9490-9939-439C-903F-78D51D15B921}"/>
    <cellStyle name="Currency [0] 2 4 2 8 2" xfId="11664" xr:uid="{B276E1E2-5035-4E9B-B1A5-526434ECF5F0}"/>
    <cellStyle name="Currency [0] 2 4 2 8 2 2" xfId="27024" xr:uid="{A58F6879-3B65-439D-A5E5-4A6242112B6B}"/>
    <cellStyle name="Currency [0] 2 4 2 8 3" xfId="19344" xr:uid="{7223C01B-BB9E-4507-8FD7-96B2AD8880FA}"/>
    <cellStyle name="Currency [0] 2 4 2 9" xfId="7824" xr:uid="{F8A7A946-1D69-4512-8579-1B12198C43A8}"/>
    <cellStyle name="Currency [0] 2 4 2 9 2" xfId="23184" xr:uid="{86E3B571-AF16-43AE-8C0A-6EEAD8DF7C84}"/>
    <cellStyle name="Currency [0] 2 4 3" xfId="174" xr:uid="{7E73336A-5BA3-48B0-948F-188724D12B0B}"/>
    <cellStyle name="Currency [0] 2 4 3 2" xfId="294" xr:uid="{9EF3AE36-FCD9-4090-AFE8-2180232A12F0}"/>
    <cellStyle name="Currency [0] 2 4 3 2 2" xfId="534" xr:uid="{8575269E-0859-490D-9AD9-06000EC3A9D6}"/>
    <cellStyle name="Currency [0] 2 4 3 2 2 2" xfId="1014" xr:uid="{5EB50C27-5E1D-4328-8FCF-DD744A1684D9}"/>
    <cellStyle name="Currency [0] 2 4 3 2 2 2 2" xfId="1974" xr:uid="{099EE61C-9E06-4E22-A698-A0433329C850}"/>
    <cellStyle name="Currency [0] 2 4 3 2 2 2 2 2" xfId="3894" xr:uid="{31A18381-CA31-4E44-B5D5-BD0BD91443D8}"/>
    <cellStyle name="Currency [0] 2 4 3 2 2 2 2 2 2" xfId="7734" xr:uid="{1F3B9C3F-07A3-415E-BFBA-37248459081C}"/>
    <cellStyle name="Currency [0] 2 4 3 2 2 2 2 2 2 2" xfId="15414" xr:uid="{B27C799A-29E4-484E-B377-D29369E75FB0}"/>
    <cellStyle name="Currency [0] 2 4 3 2 2 2 2 2 2 2 2" xfId="30774" xr:uid="{F635C6D5-8BC2-4C8B-966A-F7C99295058D}"/>
    <cellStyle name="Currency [0] 2 4 3 2 2 2 2 2 2 3" xfId="23094" xr:uid="{E023E7EC-21E7-443E-BE5C-ED9C125B3623}"/>
    <cellStyle name="Currency [0] 2 4 3 2 2 2 2 2 3" xfId="11574" xr:uid="{40778CAF-A388-42FB-9C6E-8D590623125E}"/>
    <cellStyle name="Currency [0] 2 4 3 2 2 2 2 2 3 2" xfId="26934" xr:uid="{51F4F88F-DBB2-4586-9938-AB6C56C494AB}"/>
    <cellStyle name="Currency [0] 2 4 3 2 2 2 2 2 4" xfId="19254" xr:uid="{EA4A7610-CAF7-4267-AF41-2BF1809A9D8C}"/>
    <cellStyle name="Currency [0] 2 4 3 2 2 2 2 3" xfId="5814" xr:uid="{2FBEE5D6-FCA7-4218-8B93-1C78FDEE1973}"/>
    <cellStyle name="Currency [0] 2 4 3 2 2 2 2 3 2" xfId="13494" xr:uid="{40241F1A-A13C-4020-8E9E-6BCF98BD9FDC}"/>
    <cellStyle name="Currency [0] 2 4 3 2 2 2 2 3 2 2" xfId="28854" xr:uid="{236CD70E-DCBC-4E68-947D-BE0C799401C5}"/>
    <cellStyle name="Currency [0] 2 4 3 2 2 2 2 3 3" xfId="21174" xr:uid="{940B1A3D-39B9-497B-BCCF-FDEB4DA0F108}"/>
    <cellStyle name="Currency [0] 2 4 3 2 2 2 2 4" xfId="9654" xr:uid="{093E4E2B-8ED8-45AF-9046-6D9DF00F0820}"/>
    <cellStyle name="Currency [0] 2 4 3 2 2 2 2 4 2" xfId="25014" xr:uid="{F7CD8F56-DCC9-4E1C-9934-E9A1204F6BA7}"/>
    <cellStyle name="Currency [0] 2 4 3 2 2 2 2 5" xfId="17334" xr:uid="{19E1701E-F908-4F76-ABCC-2DA558AA9110}"/>
    <cellStyle name="Currency [0] 2 4 3 2 2 2 3" xfId="2934" xr:uid="{86E1A65F-2F2F-467F-B68E-E5A1CF6AB38E}"/>
    <cellStyle name="Currency [0] 2 4 3 2 2 2 3 2" xfId="6774" xr:uid="{6292449A-041E-44A8-95F2-81F40F10BAA7}"/>
    <cellStyle name="Currency [0] 2 4 3 2 2 2 3 2 2" xfId="14454" xr:uid="{B81E0433-D41A-470E-9C12-42E1C85D8DD7}"/>
    <cellStyle name="Currency [0] 2 4 3 2 2 2 3 2 2 2" xfId="29814" xr:uid="{E5062B12-2C60-484F-81BB-E2051005F6E0}"/>
    <cellStyle name="Currency [0] 2 4 3 2 2 2 3 2 3" xfId="22134" xr:uid="{2F059274-36DB-4F6D-816D-D8A1DC465C0A}"/>
    <cellStyle name="Currency [0] 2 4 3 2 2 2 3 3" xfId="10614" xr:uid="{A883104D-2788-40BD-8BE2-48F00ACC8DE6}"/>
    <cellStyle name="Currency [0] 2 4 3 2 2 2 3 3 2" xfId="25974" xr:uid="{811012AE-33F0-474D-9BE7-45977FCA4C78}"/>
    <cellStyle name="Currency [0] 2 4 3 2 2 2 3 4" xfId="18294" xr:uid="{C9D55D1E-EAC6-47ED-BE57-58F31D2B0250}"/>
    <cellStyle name="Currency [0] 2 4 3 2 2 2 4" xfId="4854" xr:uid="{EB6390CC-8652-4B29-A29C-A54277025ED9}"/>
    <cellStyle name="Currency [0] 2 4 3 2 2 2 4 2" xfId="12534" xr:uid="{3D4DBC3F-16D2-4000-9992-A12FFA75ABF5}"/>
    <cellStyle name="Currency [0] 2 4 3 2 2 2 4 2 2" xfId="27894" xr:uid="{73808A7F-3BD3-4C85-83BA-B520C7BFC1EC}"/>
    <cellStyle name="Currency [0] 2 4 3 2 2 2 4 3" xfId="20214" xr:uid="{9C347EB3-5207-4641-A7C4-76801BD02C66}"/>
    <cellStyle name="Currency [0] 2 4 3 2 2 2 5" xfId="8694" xr:uid="{6084FDF6-1591-4525-BB17-89BCD32D4ADA}"/>
    <cellStyle name="Currency [0] 2 4 3 2 2 2 5 2" xfId="24054" xr:uid="{12809CB9-9ECF-4E3E-832C-D03CA7D66883}"/>
    <cellStyle name="Currency [0] 2 4 3 2 2 2 6" xfId="16374" xr:uid="{0B8A0130-16B8-4518-B9F4-75194BC50569}"/>
    <cellStyle name="Currency [0] 2 4 3 2 2 3" xfId="1494" xr:uid="{A9791DBC-8968-466F-BAA6-A2DA92B6ACB7}"/>
    <cellStyle name="Currency [0] 2 4 3 2 2 3 2" xfId="3414" xr:uid="{01C50AE1-EDDC-4FBE-A4A7-633CEE662B2C}"/>
    <cellStyle name="Currency [0] 2 4 3 2 2 3 2 2" xfId="7254" xr:uid="{97935A56-C6A4-4DFF-8FD8-65CC4AB72D86}"/>
    <cellStyle name="Currency [0] 2 4 3 2 2 3 2 2 2" xfId="14934" xr:uid="{42983353-8A24-4A14-8132-83DE7C05E0BB}"/>
    <cellStyle name="Currency [0] 2 4 3 2 2 3 2 2 2 2" xfId="30294" xr:uid="{53D20D7B-FF3F-466D-A92E-09EEA0901477}"/>
    <cellStyle name="Currency [0] 2 4 3 2 2 3 2 2 3" xfId="22614" xr:uid="{80746AF2-30D1-47F4-85D9-282B950E6714}"/>
    <cellStyle name="Currency [0] 2 4 3 2 2 3 2 3" xfId="11094" xr:uid="{7B828E89-159C-4597-9820-D50BF8515F6C}"/>
    <cellStyle name="Currency [0] 2 4 3 2 2 3 2 3 2" xfId="26454" xr:uid="{879E9BF2-40FE-43F2-ADBB-10609549895C}"/>
    <cellStyle name="Currency [0] 2 4 3 2 2 3 2 4" xfId="18774" xr:uid="{937515F6-4148-4685-B7A8-5692232F0E8E}"/>
    <cellStyle name="Currency [0] 2 4 3 2 2 3 3" xfId="5334" xr:uid="{8B184F90-88BE-4B3A-9592-5589D84DD3BD}"/>
    <cellStyle name="Currency [0] 2 4 3 2 2 3 3 2" xfId="13014" xr:uid="{DAF477D7-7835-404E-8E99-D646F46A38B1}"/>
    <cellStyle name="Currency [0] 2 4 3 2 2 3 3 2 2" xfId="28374" xr:uid="{9038791C-B0EF-4ED8-A0E6-EA149BEF4DBA}"/>
    <cellStyle name="Currency [0] 2 4 3 2 2 3 3 3" xfId="20694" xr:uid="{398425D3-719B-4115-B2E9-352CF1B0DE7B}"/>
    <cellStyle name="Currency [0] 2 4 3 2 2 3 4" xfId="9174" xr:uid="{25B7F298-6FA4-4F23-9770-0ED4218D4A1A}"/>
    <cellStyle name="Currency [0] 2 4 3 2 2 3 4 2" xfId="24534" xr:uid="{06459E4A-C3FF-44B6-8077-B279F245E69B}"/>
    <cellStyle name="Currency [0] 2 4 3 2 2 3 5" xfId="16854" xr:uid="{9C2AAAB1-CD08-4D38-B7AD-2308D4748F18}"/>
    <cellStyle name="Currency [0] 2 4 3 2 2 4" xfId="2454" xr:uid="{542A6982-1866-4ADA-AC4D-BCA1A97C587D}"/>
    <cellStyle name="Currency [0] 2 4 3 2 2 4 2" xfId="6294" xr:uid="{720793C3-E5D9-4714-A3A4-37C595A1DFD2}"/>
    <cellStyle name="Currency [0] 2 4 3 2 2 4 2 2" xfId="13974" xr:uid="{1089ECF3-68D6-452D-9E8D-01685F0D1C6D}"/>
    <cellStyle name="Currency [0] 2 4 3 2 2 4 2 2 2" xfId="29334" xr:uid="{2A03BD64-F8E8-4F98-BF0E-917C90B4EEFF}"/>
    <cellStyle name="Currency [0] 2 4 3 2 2 4 2 3" xfId="21654" xr:uid="{C67FDFBD-7D0D-4513-BC83-1816A50D052F}"/>
    <cellStyle name="Currency [0] 2 4 3 2 2 4 3" xfId="10134" xr:uid="{B2B7A43D-666D-42EB-94C0-B26DFA57D9A0}"/>
    <cellStyle name="Currency [0] 2 4 3 2 2 4 3 2" xfId="25494" xr:uid="{6714CCF8-D85E-4D1C-8C4B-11ED8A0BCB6E}"/>
    <cellStyle name="Currency [0] 2 4 3 2 2 4 4" xfId="17814" xr:uid="{E235792E-D117-4525-8932-D9AE5A974512}"/>
    <cellStyle name="Currency [0] 2 4 3 2 2 5" xfId="4374" xr:uid="{C25278A5-64F9-4631-8175-75BB75F16181}"/>
    <cellStyle name="Currency [0] 2 4 3 2 2 5 2" xfId="12054" xr:uid="{CBAF214A-C1AB-4C85-B901-50CFCEA75957}"/>
    <cellStyle name="Currency [0] 2 4 3 2 2 5 2 2" xfId="27414" xr:uid="{33F27451-A2C7-4819-8162-96511FC5DF53}"/>
    <cellStyle name="Currency [0] 2 4 3 2 2 5 3" xfId="19734" xr:uid="{322E44BA-9FFC-47AE-BE7B-5D7F17303A16}"/>
    <cellStyle name="Currency [0] 2 4 3 2 2 6" xfId="8214" xr:uid="{AB65C463-7C5F-4826-89E7-16717F2C3BB9}"/>
    <cellStyle name="Currency [0] 2 4 3 2 2 6 2" xfId="23574" xr:uid="{351B678F-F0AE-4639-8764-CA1F15FEA355}"/>
    <cellStyle name="Currency [0] 2 4 3 2 2 7" xfId="15894" xr:uid="{509E191F-B9B3-49DE-8FF9-1AC62DCA8B57}"/>
    <cellStyle name="Currency [0] 2 4 3 2 3" xfId="774" xr:uid="{160989E3-3366-4305-B950-08EC2B1B969A}"/>
    <cellStyle name="Currency [0] 2 4 3 2 3 2" xfId="1734" xr:uid="{A12943F8-3AE2-4F90-9334-AC40102691B4}"/>
    <cellStyle name="Currency [0] 2 4 3 2 3 2 2" xfId="3654" xr:uid="{20E7347D-D4F0-4F15-9D33-183CA6E8C66C}"/>
    <cellStyle name="Currency [0] 2 4 3 2 3 2 2 2" xfId="7494" xr:uid="{DF75D725-6892-4340-922A-157689048BEE}"/>
    <cellStyle name="Currency [0] 2 4 3 2 3 2 2 2 2" xfId="15174" xr:uid="{CEC14BB1-4AC8-4592-AB55-E2F306A59DE3}"/>
    <cellStyle name="Currency [0] 2 4 3 2 3 2 2 2 2 2" xfId="30534" xr:uid="{CED6CEAF-C8CE-47A6-BE5D-BE4C64C4C5CF}"/>
    <cellStyle name="Currency [0] 2 4 3 2 3 2 2 2 3" xfId="22854" xr:uid="{5A989621-57CF-4B1A-8C36-65D2CFA1A8AA}"/>
    <cellStyle name="Currency [0] 2 4 3 2 3 2 2 3" xfId="11334" xr:uid="{AE839A87-FB21-4D41-90CA-575E1EF23CB8}"/>
    <cellStyle name="Currency [0] 2 4 3 2 3 2 2 3 2" xfId="26694" xr:uid="{A8F903A6-DEC1-4653-8EAE-58929AF585FB}"/>
    <cellStyle name="Currency [0] 2 4 3 2 3 2 2 4" xfId="19014" xr:uid="{8B0B11FE-425F-4A09-A751-EEEFD0DDA0F8}"/>
    <cellStyle name="Currency [0] 2 4 3 2 3 2 3" xfId="5574" xr:uid="{30C8CFDC-A0D3-48B9-B159-A9B1CB12C28A}"/>
    <cellStyle name="Currency [0] 2 4 3 2 3 2 3 2" xfId="13254" xr:uid="{BC5C3213-F876-43A4-8ACB-F4067860994F}"/>
    <cellStyle name="Currency [0] 2 4 3 2 3 2 3 2 2" xfId="28614" xr:uid="{EF6D6C8D-C792-428C-8908-14A462524C76}"/>
    <cellStyle name="Currency [0] 2 4 3 2 3 2 3 3" xfId="20934" xr:uid="{2C37895A-078F-4F46-8351-BD4FE6209701}"/>
    <cellStyle name="Currency [0] 2 4 3 2 3 2 4" xfId="9414" xr:uid="{5C315F2C-B4CB-4625-89DB-12CD0319417B}"/>
    <cellStyle name="Currency [0] 2 4 3 2 3 2 4 2" xfId="24774" xr:uid="{BBE04DB8-7F57-409C-AF39-892418CAFAC7}"/>
    <cellStyle name="Currency [0] 2 4 3 2 3 2 5" xfId="17094" xr:uid="{5560EF80-3957-411A-B1BE-6E9F11D6F4BF}"/>
    <cellStyle name="Currency [0] 2 4 3 2 3 3" xfId="2694" xr:uid="{AD893E5E-E64B-4CDA-BBE0-6E1D99BAB9F5}"/>
    <cellStyle name="Currency [0] 2 4 3 2 3 3 2" xfId="6534" xr:uid="{198F9968-B84D-47AE-B9E8-BFBD17ED715F}"/>
    <cellStyle name="Currency [0] 2 4 3 2 3 3 2 2" xfId="14214" xr:uid="{D5DBB99B-D26F-4210-9DE2-EF27F6798414}"/>
    <cellStyle name="Currency [0] 2 4 3 2 3 3 2 2 2" xfId="29574" xr:uid="{095324A6-892D-4532-B637-98C58A6B7B5C}"/>
    <cellStyle name="Currency [0] 2 4 3 2 3 3 2 3" xfId="21894" xr:uid="{F38D73E0-E035-4512-A65E-078874D8674D}"/>
    <cellStyle name="Currency [0] 2 4 3 2 3 3 3" xfId="10374" xr:uid="{D4998F97-0889-46C5-A4E2-6082E616FD3B}"/>
    <cellStyle name="Currency [0] 2 4 3 2 3 3 3 2" xfId="25734" xr:uid="{5D6DB3A3-D18F-458E-BD17-C6DE5BEAB14B}"/>
    <cellStyle name="Currency [0] 2 4 3 2 3 3 4" xfId="18054" xr:uid="{5CBC1BAD-32A7-437D-A6B1-964A22BDF8A8}"/>
    <cellStyle name="Currency [0] 2 4 3 2 3 4" xfId="4614" xr:uid="{9CDC7721-7180-4889-811A-42569127DF1D}"/>
    <cellStyle name="Currency [0] 2 4 3 2 3 4 2" xfId="12294" xr:uid="{3E3B1BDD-A199-4833-9020-1E3580161A37}"/>
    <cellStyle name="Currency [0] 2 4 3 2 3 4 2 2" xfId="27654" xr:uid="{0275EA08-557F-4221-8D1A-941AAAC88D15}"/>
    <cellStyle name="Currency [0] 2 4 3 2 3 4 3" xfId="19974" xr:uid="{BE9822C8-275F-49B0-9E9C-AB564CE0D277}"/>
    <cellStyle name="Currency [0] 2 4 3 2 3 5" xfId="8454" xr:uid="{F4B8CD35-0643-4795-AC13-F6858AEAA9A8}"/>
    <cellStyle name="Currency [0] 2 4 3 2 3 5 2" xfId="23814" xr:uid="{58EA587C-C909-4660-A254-AE7E032BF9A8}"/>
    <cellStyle name="Currency [0] 2 4 3 2 3 6" xfId="16134" xr:uid="{1BA07DA0-7C88-4D66-82FA-C1986F5371F5}"/>
    <cellStyle name="Currency [0] 2 4 3 2 4" xfId="1254" xr:uid="{419AF3E4-7D21-4817-BD9A-1BD82E102EA8}"/>
    <cellStyle name="Currency [0] 2 4 3 2 4 2" xfId="3174" xr:uid="{66BE9C44-9904-4195-A262-A8596E081911}"/>
    <cellStyle name="Currency [0] 2 4 3 2 4 2 2" xfId="7014" xr:uid="{8267CB69-C930-4ADF-A7A6-DDB6F30FDDCB}"/>
    <cellStyle name="Currency [0] 2 4 3 2 4 2 2 2" xfId="14694" xr:uid="{AA4F828B-2B89-4CC8-B5D2-BEE24D57B071}"/>
    <cellStyle name="Currency [0] 2 4 3 2 4 2 2 2 2" xfId="30054" xr:uid="{D2CC6574-994C-432B-AF98-A06B79C4087B}"/>
    <cellStyle name="Currency [0] 2 4 3 2 4 2 2 3" xfId="22374" xr:uid="{7C6A6CAB-A86D-4685-A3B4-EF2D4D978884}"/>
    <cellStyle name="Currency [0] 2 4 3 2 4 2 3" xfId="10854" xr:uid="{138A67AE-C7D2-4C49-A6B6-99FC4BEFFF13}"/>
    <cellStyle name="Currency [0] 2 4 3 2 4 2 3 2" xfId="26214" xr:uid="{0B5EA078-BA0E-4876-9AA2-1CD7B7B86B75}"/>
    <cellStyle name="Currency [0] 2 4 3 2 4 2 4" xfId="18534" xr:uid="{9EFCE4AE-7C63-4899-8A94-323564F60187}"/>
    <cellStyle name="Currency [0] 2 4 3 2 4 3" xfId="5094" xr:uid="{6ECE0EA2-9ADB-4BFE-AE32-74D7214524BE}"/>
    <cellStyle name="Currency [0] 2 4 3 2 4 3 2" xfId="12774" xr:uid="{54E70DBB-295E-4D71-8880-006D9FA2A4D3}"/>
    <cellStyle name="Currency [0] 2 4 3 2 4 3 2 2" xfId="28134" xr:uid="{8E016F55-18A9-4C87-89CF-2A96B047DD9D}"/>
    <cellStyle name="Currency [0] 2 4 3 2 4 3 3" xfId="20454" xr:uid="{8AAA9593-DDC3-4167-8F4C-EA85B2377DD8}"/>
    <cellStyle name="Currency [0] 2 4 3 2 4 4" xfId="8934" xr:uid="{5C4A4E56-3940-4CD6-BF85-75194A1E821C}"/>
    <cellStyle name="Currency [0] 2 4 3 2 4 4 2" xfId="24294" xr:uid="{DC689A3C-6096-4061-BDC9-602F8D64F98E}"/>
    <cellStyle name="Currency [0] 2 4 3 2 4 5" xfId="16614" xr:uid="{90C06245-688A-4469-874B-A108943B4E0F}"/>
    <cellStyle name="Currency [0] 2 4 3 2 5" xfId="2214" xr:uid="{863BDB77-A742-49AF-B12B-F79C6041FC9D}"/>
    <cellStyle name="Currency [0] 2 4 3 2 5 2" xfId="6054" xr:uid="{49FB0E82-037A-429A-8D00-953672731D1F}"/>
    <cellStyle name="Currency [0] 2 4 3 2 5 2 2" xfId="13734" xr:uid="{D84A0E7D-6FB3-4EAD-A9CA-0A0F560F04CF}"/>
    <cellStyle name="Currency [0] 2 4 3 2 5 2 2 2" xfId="29094" xr:uid="{F30FD9CC-D705-4F5B-AC96-E8F89F00133D}"/>
    <cellStyle name="Currency [0] 2 4 3 2 5 2 3" xfId="21414" xr:uid="{0B50621C-CC6F-4B83-9F7F-81DED7DFC66A}"/>
    <cellStyle name="Currency [0] 2 4 3 2 5 3" xfId="9894" xr:uid="{E1B51A93-1619-4D43-9F7D-007AA0134B99}"/>
    <cellStyle name="Currency [0] 2 4 3 2 5 3 2" xfId="25254" xr:uid="{7FC1A251-6E66-409E-AA83-40215A59EF7B}"/>
    <cellStyle name="Currency [0] 2 4 3 2 5 4" xfId="17574" xr:uid="{F9C21A08-04FD-4048-AAE1-2672054A915E}"/>
    <cellStyle name="Currency [0] 2 4 3 2 6" xfId="4134" xr:uid="{B144AF8F-D5B6-4918-8BED-8659DE035C22}"/>
    <cellStyle name="Currency [0] 2 4 3 2 6 2" xfId="11814" xr:uid="{479A77B5-D050-4300-99B6-03104495AFA0}"/>
    <cellStyle name="Currency [0] 2 4 3 2 6 2 2" xfId="27174" xr:uid="{85907E8A-75D2-403D-999F-A3772A04F201}"/>
    <cellStyle name="Currency [0] 2 4 3 2 6 3" xfId="19494" xr:uid="{819A9321-CBFB-425D-A83D-EA49E21DFFBF}"/>
    <cellStyle name="Currency [0] 2 4 3 2 7" xfId="7974" xr:uid="{DB088B82-B074-48C9-B995-C9B00648FF59}"/>
    <cellStyle name="Currency [0] 2 4 3 2 7 2" xfId="23334" xr:uid="{E83C2EDD-EED7-4C9D-8E6B-025EFE37E717}"/>
    <cellStyle name="Currency [0] 2 4 3 2 8" xfId="15654" xr:uid="{B8D48E82-2BE8-4F7F-9BD0-D95DD838B9B0}"/>
    <cellStyle name="Currency [0] 2 4 3 3" xfId="414" xr:uid="{CA5D2C85-DA27-47BD-B68F-4C12546397D7}"/>
    <cellStyle name="Currency [0] 2 4 3 3 2" xfId="894" xr:uid="{84AA5BD6-84FB-4DE9-AA6D-664FA96F6B35}"/>
    <cellStyle name="Currency [0] 2 4 3 3 2 2" xfId="1854" xr:uid="{65B93F94-F959-4367-BAD1-454656E26847}"/>
    <cellStyle name="Currency [0] 2 4 3 3 2 2 2" xfId="3774" xr:uid="{26BBB348-26C0-4CD4-924D-1AA58962FF2E}"/>
    <cellStyle name="Currency [0] 2 4 3 3 2 2 2 2" xfId="7614" xr:uid="{EC36E9F6-1035-48EA-9FC6-A0364F275CBD}"/>
    <cellStyle name="Currency [0] 2 4 3 3 2 2 2 2 2" xfId="15294" xr:uid="{94F4B9B6-1EE0-475C-B066-265D3DF11EC5}"/>
    <cellStyle name="Currency [0] 2 4 3 3 2 2 2 2 2 2" xfId="30654" xr:uid="{3B465301-DC12-4B2F-8CC2-5A1F7FA06D12}"/>
    <cellStyle name="Currency [0] 2 4 3 3 2 2 2 2 3" xfId="22974" xr:uid="{6BE76056-E974-4086-9E69-ECA06C73077C}"/>
    <cellStyle name="Currency [0] 2 4 3 3 2 2 2 3" xfId="11454" xr:uid="{05ED604B-C2C9-472C-B54F-A4DC265234C9}"/>
    <cellStyle name="Currency [0] 2 4 3 3 2 2 2 3 2" xfId="26814" xr:uid="{E1EF3C52-DFF4-4194-90EE-90B54EBA5DFD}"/>
    <cellStyle name="Currency [0] 2 4 3 3 2 2 2 4" xfId="19134" xr:uid="{1A5D9988-D4BE-4566-A01E-027BB360B332}"/>
    <cellStyle name="Currency [0] 2 4 3 3 2 2 3" xfId="5694" xr:uid="{02D8D38F-FE44-4801-9C0C-0D8293C25EE2}"/>
    <cellStyle name="Currency [0] 2 4 3 3 2 2 3 2" xfId="13374" xr:uid="{EE944354-7F9A-459F-A200-965C74867B70}"/>
    <cellStyle name="Currency [0] 2 4 3 3 2 2 3 2 2" xfId="28734" xr:uid="{DE8C8F81-72E6-43DD-8037-03A55DC1AA76}"/>
    <cellStyle name="Currency [0] 2 4 3 3 2 2 3 3" xfId="21054" xr:uid="{D121CA73-2644-407A-9CCB-82774CFF0049}"/>
    <cellStyle name="Currency [0] 2 4 3 3 2 2 4" xfId="9534" xr:uid="{16363FE1-6566-4BEC-8C4F-1C6986DA1850}"/>
    <cellStyle name="Currency [0] 2 4 3 3 2 2 4 2" xfId="24894" xr:uid="{54036D33-52CE-4202-8910-AE1EB7C41905}"/>
    <cellStyle name="Currency [0] 2 4 3 3 2 2 5" xfId="17214" xr:uid="{AE7E7DC1-3718-4975-B447-E972CFCE4048}"/>
    <cellStyle name="Currency [0] 2 4 3 3 2 3" xfId="2814" xr:uid="{0A3A228B-6C4D-40C2-82AA-C1E14DEB4500}"/>
    <cellStyle name="Currency [0] 2 4 3 3 2 3 2" xfId="6654" xr:uid="{F10D97CE-5FC2-417B-8D30-2EB583CC567F}"/>
    <cellStyle name="Currency [0] 2 4 3 3 2 3 2 2" xfId="14334" xr:uid="{1751A49C-855F-42AB-898A-CFB4C34548CF}"/>
    <cellStyle name="Currency [0] 2 4 3 3 2 3 2 2 2" xfId="29694" xr:uid="{CEC97145-F971-4A64-869E-606F82E5FC42}"/>
    <cellStyle name="Currency [0] 2 4 3 3 2 3 2 3" xfId="22014" xr:uid="{18F1AB79-C548-4096-A763-C95FC42B281A}"/>
    <cellStyle name="Currency [0] 2 4 3 3 2 3 3" xfId="10494" xr:uid="{0E38F7D5-B162-4B6A-A9CA-275D1DAAF806}"/>
    <cellStyle name="Currency [0] 2 4 3 3 2 3 3 2" xfId="25854" xr:uid="{EC6FEA3B-57FF-4A2E-BC10-1E0FCCA78E86}"/>
    <cellStyle name="Currency [0] 2 4 3 3 2 3 4" xfId="18174" xr:uid="{8ECA6E9C-1B84-4911-A4C0-9C737AD20EC4}"/>
    <cellStyle name="Currency [0] 2 4 3 3 2 4" xfId="4734" xr:uid="{5B7E38C7-1E50-485F-A8F9-6FFDA56AAE98}"/>
    <cellStyle name="Currency [0] 2 4 3 3 2 4 2" xfId="12414" xr:uid="{8A9F2867-6728-4A8F-82D2-DBF7F29594C2}"/>
    <cellStyle name="Currency [0] 2 4 3 3 2 4 2 2" xfId="27774" xr:uid="{004DD3B7-7C9F-4577-A785-4AB587D9ACC0}"/>
    <cellStyle name="Currency [0] 2 4 3 3 2 4 3" xfId="20094" xr:uid="{72ED435B-EB27-4059-845A-954340363708}"/>
    <cellStyle name="Currency [0] 2 4 3 3 2 5" xfId="8574" xr:uid="{0DFA1C6D-091F-4C59-B966-1FB16B67755B}"/>
    <cellStyle name="Currency [0] 2 4 3 3 2 5 2" xfId="23934" xr:uid="{ED82C4B2-E649-4CB2-8D9B-17F33D03FA8A}"/>
    <cellStyle name="Currency [0] 2 4 3 3 2 6" xfId="16254" xr:uid="{D1A0A189-09D7-4020-9133-DD7D9CDED38E}"/>
    <cellStyle name="Currency [0] 2 4 3 3 3" xfId="1374" xr:uid="{A81DD323-CD03-4280-AA5E-7E23DB7D0125}"/>
    <cellStyle name="Currency [0] 2 4 3 3 3 2" xfId="3294" xr:uid="{35A1CDA4-BE0D-49E9-8A31-A7A0B7A2DB67}"/>
    <cellStyle name="Currency [0] 2 4 3 3 3 2 2" xfId="7134" xr:uid="{FA0A4A01-9BF3-4C0F-9743-A911BFA6D384}"/>
    <cellStyle name="Currency [0] 2 4 3 3 3 2 2 2" xfId="14814" xr:uid="{C63BFA10-884A-4574-AD41-8E6E1DD3D54C}"/>
    <cellStyle name="Currency [0] 2 4 3 3 3 2 2 2 2" xfId="30174" xr:uid="{C5C68A74-6F2B-4C4F-924E-344814FBB51A}"/>
    <cellStyle name="Currency [0] 2 4 3 3 3 2 2 3" xfId="22494" xr:uid="{B6549426-1102-4D5F-A4AD-03BF11F33E78}"/>
    <cellStyle name="Currency [0] 2 4 3 3 3 2 3" xfId="10974" xr:uid="{D090AC72-DAC8-47AD-8C28-5EA4046E351E}"/>
    <cellStyle name="Currency [0] 2 4 3 3 3 2 3 2" xfId="26334" xr:uid="{A4086A27-4720-4E1B-B66E-C3FA088E1D85}"/>
    <cellStyle name="Currency [0] 2 4 3 3 3 2 4" xfId="18654" xr:uid="{E8EA85E4-81A5-43F4-91E8-4E50F1CEE4ED}"/>
    <cellStyle name="Currency [0] 2 4 3 3 3 3" xfId="5214" xr:uid="{32AC3D6D-85A9-497E-9606-AD28DA449573}"/>
    <cellStyle name="Currency [0] 2 4 3 3 3 3 2" xfId="12894" xr:uid="{9728C619-00DA-42B1-B490-BEB40E2C303E}"/>
    <cellStyle name="Currency [0] 2 4 3 3 3 3 2 2" xfId="28254" xr:uid="{60E38ECA-C28A-42C8-B342-4A7ACB73E3C7}"/>
    <cellStyle name="Currency [0] 2 4 3 3 3 3 3" xfId="20574" xr:uid="{2257E077-E28C-4EDF-946C-DA1660A88E17}"/>
    <cellStyle name="Currency [0] 2 4 3 3 3 4" xfId="9054" xr:uid="{8CD5E928-D3E3-4996-8946-CAA336D374E0}"/>
    <cellStyle name="Currency [0] 2 4 3 3 3 4 2" xfId="24414" xr:uid="{F333B481-7D51-4DF1-8CEC-E77A9816C9B2}"/>
    <cellStyle name="Currency [0] 2 4 3 3 3 5" xfId="16734" xr:uid="{71F06E47-07F2-4C18-A335-FC455ED76BBA}"/>
    <cellStyle name="Currency [0] 2 4 3 3 4" xfId="2334" xr:uid="{8FDB7C8B-EE75-4420-BB87-B5CDA8D1FCBD}"/>
    <cellStyle name="Currency [0] 2 4 3 3 4 2" xfId="6174" xr:uid="{626139D1-BA07-464E-B0F6-DBA1DA52A929}"/>
    <cellStyle name="Currency [0] 2 4 3 3 4 2 2" xfId="13854" xr:uid="{293ED4E6-0833-42F2-A57C-11CED4E44821}"/>
    <cellStyle name="Currency [0] 2 4 3 3 4 2 2 2" xfId="29214" xr:uid="{54397C86-B636-4F60-AF66-028E19FE81A2}"/>
    <cellStyle name="Currency [0] 2 4 3 3 4 2 3" xfId="21534" xr:uid="{6A1EDCBE-7D03-4978-83CA-F133704F80B7}"/>
    <cellStyle name="Currency [0] 2 4 3 3 4 3" xfId="10014" xr:uid="{E55CF369-03AE-4BA7-890C-953F73621A47}"/>
    <cellStyle name="Currency [0] 2 4 3 3 4 3 2" xfId="25374" xr:uid="{EE0EB359-3A99-4068-B841-DA30AC3F935A}"/>
    <cellStyle name="Currency [0] 2 4 3 3 4 4" xfId="17694" xr:uid="{4725B1F2-4785-4FB0-A822-874F68F29790}"/>
    <cellStyle name="Currency [0] 2 4 3 3 5" xfId="4254" xr:uid="{E2A26BEA-1CE0-4B5F-881D-3E50DA624D7F}"/>
    <cellStyle name="Currency [0] 2 4 3 3 5 2" xfId="11934" xr:uid="{F3DD2BDE-FDE0-4AD2-9A04-7B6413211A7F}"/>
    <cellStyle name="Currency [0] 2 4 3 3 5 2 2" xfId="27294" xr:uid="{6AB12BE3-EF27-4B98-9174-8FD8A568FA05}"/>
    <cellStyle name="Currency [0] 2 4 3 3 5 3" xfId="19614" xr:uid="{7356A5C9-5810-47A5-83BA-FF6776C0656D}"/>
    <cellStyle name="Currency [0] 2 4 3 3 6" xfId="8094" xr:uid="{CB301320-499A-456C-A3E8-89BA827C5706}"/>
    <cellStyle name="Currency [0] 2 4 3 3 6 2" xfId="23454" xr:uid="{DFF8B9FC-2DA1-4680-8672-23F209292DDC}"/>
    <cellStyle name="Currency [0] 2 4 3 3 7" xfId="15774" xr:uid="{D40303A3-CB1D-4DD6-8CBA-B8C5668A49EC}"/>
    <cellStyle name="Currency [0] 2 4 3 4" xfId="654" xr:uid="{AB38F502-BB7E-492F-9F36-7D918158EA14}"/>
    <cellStyle name="Currency [0] 2 4 3 4 2" xfId="1614" xr:uid="{8C25B1F4-7CA5-4F94-81F8-8540E2428987}"/>
    <cellStyle name="Currency [0] 2 4 3 4 2 2" xfId="3534" xr:uid="{67B55BD2-CF56-43E1-A7BC-9F578708398F}"/>
    <cellStyle name="Currency [0] 2 4 3 4 2 2 2" xfId="7374" xr:uid="{06D7F876-AFA9-44FD-B010-8FDDF7EF614E}"/>
    <cellStyle name="Currency [0] 2 4 3 4 2 2 2 2" xfId="15054" xr:uid="{5D4349D6-AFC5-48E0-AB7F-DA1C74461466}"/>
    <cellStyle name="Currency [0] 2 4 3 4 2 2 2 2 2" xfId="30414" xr:uid="{BBAA6D54-4052-4221-AE25-732DC75F2DC5}"/>
    <cellStyle name="Currency [0] 2 4 3 4 2 2 2 3" xfId="22734" xr:uid="{469C9F67-13D7-4BD5-AC82-105070901964}"/>
    <cellStyle name="Currency [0] 2 4 3 4 2 2 3" xfId="11214" xr:uid="{3F0F2324-446C-49AE-8664-076EFB45C703}"/>
    <cellStyle name="Currency [0] 2 4 3 4 2 2 3 2" xfId="26574" xr:uid="{89826AF6-5E5A-4062-B8C9-5B998B8FED61}"/>
    <cellStyle name="Currency [0] 2 4 3 4 2 2 4" xfId="18894" xr:uid="{0E6DBF2D-67C2-4745-8521-E5518A4444EF}"/>
    <cellStyle name="Currency [0] 2 4 3 4 2 3" xfId="5454" xr:uid="{83CC015E-EA03-4CE9-A527-FE9FD7FA9805}"/>
    <cellStyle name="Currency [0] 2 4 3 4 2 3 2" xfId="13134" xr:uid="{824E372E-D7DB-495D-879C-BDEEA34AD3E2}"/>
    <cellStyle name="Currency [0] 2 4 3 4 2 3 2 2" xfId="28494" xr:uid="{FE901525-C082-4C26-810F-9A217513E560}"/>
    <cellStyle name="Currency [0] 2 4 3 4 2 3 3" xfId="20814" xr:uid="{873D9C7B-34C7-4BAD-9E0F-798EBDD7FFE8}"/>
    <cellStyle name="Currency [0] 2 4 3 4 2 4" xfId="9294" xr:uid="{480A8856-2D19-4F72-81A1-C3B3A06281AA}"/>
    <cellStyle name="Currency [0] 2 4 3 4 2 4 2" xfId="24654" xr:uid="{FA2FB71C-9E3F-434A-8C17-D43EF1AED2B0}"/>
    <cellStyle name="Currency [0] 2 4 3 4 2 5" xfId="16974" xr:uid="{C2441690-71B5-4E37-95A6-12B396462487}"/>
    <cellStyle name="Currency [0] 2 4 3 4 3" xfId="2574" xr:uid="{B679AB3B-5CAB-4E09-AED5-9F00680C6428}"/>
    <cellStyle name="Currency [0] 2 4 3 4 3 2" xfId="6414" xr:uid="{440A8A42-C93A-40EE-9A98-BE755C34D6BE}"/>
    <cellStyle name="Currency [0] 2 4 3 4 3 2 2" xfId="14094" xr:uid="{7D4F2385-5288-4282-BA5E-D18EA9B96000}"/>
    <cellStyle name="Currency [0] 2 4 3 4 3 2 2 2" xfId="29454" xr:uid="{FC40CDB9-DF8C-40E0-9786-FED8F6B1D26E}"/>
    <cellStyle name="Currency [0] 2 4 3 4 3 2 3" xfId="21774" xr:uid="{F443E8D6-0AC6-4DD9-9795-BD1EFE3E452D}"/>
    <cellStyle name="Currency [0] 2 4 3 4 3 3" xfId="10254" xr:uid="{85D3ED5D-DCFD-4E34-B4EA-0E57FBC57CF8}"/>
    <cellStyle name="Currency [0] 2 4 3 4 3 3 2" xfId="25614" xr:uid="{6EC5263E-A73A-46A4-A4B5-940250590D1A}"/>
    <cellStyle name="Currency [0] 2 4 3 4 3 4" xfId="17934" xr:uid="{5D49A602-DDEC-48C3-91FE-C0717E5E43C2}"/>
    <cellStyle name="Currency [0] 2 4 3 4 4" xfId="4494" xr:uid="{C2332FB8-0C6D-401E-BB73-5129CFFEFC1D}"/>
    <cellStyle name="Currency [0] 2 4 3 4 4 2" xfId="12174" xr:uid="{B30396DE-9324-45B2-BF39-36E3219FD0F5}"/>
    <cellStyle name="Currency [0] 2 4 3 4 4 2 2" xfId="27534" xr:uid="{E9B0F230-2A91-4E5A-9979-62BC6CE9B598}"/>
    <cellStyle name="Currency [0] 2 4 3 4 4 3" xfId="19854" xr:uid="{D368A160-D0BF-48BE-BAB2-25910006732A}"/>
    <cellStyle name="Currency [0] 2 4 3 4 5" xfId="8334" xr:uid="{D4ECF92A-30F2-4E62-AE3E-48504EDFBCF9}"/>
    <cellStyle name="Currency [0] 2 4 3 4 5 2" xfId="23694" xr:uid="{29F57A4F-C3EB-4B81-83D0-CE54C8E556EB}"/>
    <cellStyle name="Currency [0] 2 4 3 4 6" xfId="16014" xr:uid="{E013ECAD-F315-41C2-85CF-22EC65FBFB1A}"/>
    <cellStyle name="Currency [0] 2 4 3 5" xfId="1134" xr:uid="{F82C5B4C-2D69-403C-87E6-6640452BB507}"/>
    <cellStyle name="Currency [0] 2 4 3 5 2" xfId="3054" xr:uid="{6427CF54-03D4-491B-B65A-C139F886F68B}"/>
    <cellStyle name="Currency [0] 2 4 3 5 2 2" xfId="6894" xr:uid="{EB460221-18E7-487B-8103-131CD6FC2E3A}"/>
    <cellStyle name="Currency [0] 2 4 3 5 2 2 2" xfId="14574" xr:uid="{44234D9B-07A7-48FB-A281-2A5EA574AA9A}"/>
    <cellStyle name="Currency [0] 2 4 3 5 2 2 2 2" xfId="29934" xr:uid="{05FA5DEF-70E1-4884-B477-32EB03A6B1C9}"/>
    <cellStyle name="Currency [0] 2 4 3 5 2 2 3" xfId="22254" xr:uid="{7F4E0436-A22A-4E43-B227-6F8B99D45961}"/>
    <cellStyle name="Currency [0] 2 4 3 5 2 3" xfId="10734" xr:uid="{B7DC4CB0-34A7-4C8B-99B6-54448907374F}"/>
    <cellStyle name="Currency [0] 2 4 3 5 2 3 2" xfId="26094" xr:uid="{7034F0D5-1A60-4820-BCB4-51FD778753E6}"/>
    <cellStyle name="Currency [0] 2 4 3 5 2 4" xfId="18414" xr:uid="{FB851AD0-FDBA-4DD5-9CA3-60015882E0FE}"/>
    <cellStyle name="Currency [0] 2 4 3 5 3" xfId="4974" xr:uid="{2B8938AA-9DA0-4EFA-83EF-C9D89CE15675}"/>
    <cellStyle name="Currency [0] 2 4 3 5 3 2" xfId="12654" xr:uid="{45B74600-61FE-489C-BF8E-BF2F352B910C}"/>
    <cellStyle name="Currency [0] 2 4 3 5 3 2 2" xfId="28014" xr:uid="{5CDE62A1-BC68-4E5E-B1D2-F70AA0412017}"/>
    <cellStyle name="Currency [0] 2 4 3 5 3 3" xfId="20334" xr:uid="{817AA83D-A4A9-4A76-9F19-3A8CBE8A8B12}"/>
    <cellStyle name="Currency [0] 2 4 3 5 4" xfId="8814" xr:uid="{4753D95E-4F4E-47C9-A1E1-17170846A739}"/>
    <cellStyle name="Currency [0] 2 4 3 5 4 2" xfId="24174" xr:uid="{48C15FF2-D25E-4D6B-9BE4-55E27AB3DE5D}"/>
    <cellStyle name="Currency [0] 2 4 3 5 5" xfId="16494" xr:uid="{7EBAB6F9-4A4D-47FD-9A09-69C9B9ADF364}"/>
    <cellStyle name="Currency [0] 2 4 3 6" xfId="2094" xr:uid="{18107E40-DC01-4942-B38B-7D7A9C70304E}"/>
    <cellStyle name="Currency [0] 2 4 3 6 2" xfId="5934" xr:uid="{A5A5EBFE-CFFB-473E-B18C-64C0EA0D33B4}"/>
    <cellStyle name="Currency [0] 2 4 3 6 2 2" xfId="13614" xr:uid="{BBD86E75-6A69-416E-883B-59D10A8595A3}"/>
    <cellStyle name="Currency [0] 2 4 3 6 2 2 2" xfId="28974" xr:uid="{6C835F47-B406-433F-A877-4C4F97F9C463}"/>
    <cellStyle name="Currency [0] 2 4 3 6 2 3" xfId="21294" xr:uid="{D4366F0A-923D-4ADD-BB4D-D3FDA7143389}"/>
    <cellStyle name="Currency [0] 2 4 3 6 3" xfId="9774" xr:uid="{7164B8C8-BDA1-4A8D-8562-3ED1404298EB}"/>
    <cellStyle name="Currency [0] 2 4 3 6 3 2" xfId="25134" xr:uid="{8CCD2AA3-4471-42E6-8E90-11C2A251BB3D}"/>
    <cellStyle name="Currency [0] 2 4 3 6 4" xfId="17454" xr:uid="{9E833705-AF0B-4C10-B164-A0A05F5F9FC7}"/>
    <cellStyle name="Currency [0] 2 4 3 7" xfId="4014" xr:uid="{23C19C92-F8CB-477D-9C8F-775829BFDF6B}"/>
    <cellStyle name="Currency [0] 2 4 3 7 2" xfId="11694" xr:uid="{938F3731-0B1D-4CC1-B1BA-F11333C7084B}"/>
    <cellStyle name="Currency [0] 2 4 3 7 2 2" xfId="27054" xr:uid="{894AF0FE-4949-44D2-AC18-1C04A74A1569}"/>
    <cellStyle name="Currency [0] 2 4 3 7 3" xfId="19374" xr:uid="{FF0BFDDD-9879-41C2-A68E-D2F57FB1E795}"/>
    <cellStyle name="Currency [0] 2 4 3 8" xfId="7854" xr:uid="{648C8D29-8629-4DA0-AD46-43EAE8B4A5DE}"/>
    <cellStyle name="Currency [0] 2 4 3 8 2" xfId="23214" xr:uid="{09DC0A63-236D-4465-8421-0AEDEC9EA010}"/>
    <cellStyle name="Currency [0] 2 4 3 9" xfId="15534" xr:uid="{EDFBA1A0-D5C5-4A76-BF19-907EE40E4871}"/>
    <cellStyle name="Currency [0] 2 4 4" xfId="234" xr:uid="{A87E09B5-1B5A-4B2A-91B9-E49760ED3E33}"/>
    <cellStyle name="Currency [0] 2 4 4 2" xfId="474" xr:uid="{975DEA8F-EFB4-4C3A-832C-2001DEBCE595}"/>
    <cellStyle name="Currency [0] 2 4 4 2 2" xfId="954" xr:uid="{62047A82-BAD2-4F86-B084-F11FFFE9C3B9}"/>
    <cellStyle name="Currency [0] 2 4 4 2 2 2" xfId="1914" xr:uid="{608A6072-6176-465B-8F96-8184022DF079}"/>
    <cellStyle name="Currency [0] 2 4 4 2 2 2 2" xfId="3834" xr:uid="{C93FD39F-3480-47EC-905A-D7E782456383}"/>
    <cellStyle name="Currency [0] 2 4 4 2 2 2 2 2" xfId="7674" xr:uid="{13717AB3-9988-41CB-A2E7-874984FD217B}"/>
    <cellStyle name="Currency [0] 2 4 4 2 2 2 2 2 2" xfId="15354" xr:uid="{05FBDCC0-B940-4C67-B229-54C4F9F28B52}"/>
    <cellStyle name="Currency [0] 2 4 4 2 2 2 2 2 2 2" xfId="30714" xr:uid="{03A28596-0797-4078-A1C2-BE0720F4E159}"/>
    <cellStyle name="Currency [0] 2 4 4 2 2 2 2 2 3" xfId="23034" xr:uid="{3FFD5465-1D93-4D0F-A9A3-2EB52F4ADFB7}"/>
    <cellStyle name="Currency [0] 2 4 4 2 2 2 2 3" xfId="11514" xr:uid="{13686F23-E95C-45FC-BE3B-73ADEDD6ABBD}"/>
    <cellStyle name="Currency [0] 2 4 4 2 2 2 2 3 2" xfId="26874" xr:uid="{6C5AC9BC-101B-478A-8EA2-E17B7CE24081}"/>
    <cellStyle name="Currency [0] 2 4 4 2 2 2 2 4" xfId="19194" xr:uid="{A45BE05D-C56C-40FE-ABEC-F25DB48F78C8}"/>
    <cellStyle name="Currency [0] 2 4 4 2 2 2 3" xfId="5754" xr:uid="{56891D1D-D6DB-4005-8415-7C27BFF2B225}"/>
    <cellStyle name="Currency [0] 2 4 4 2 2 2 3 2" xfId="13434" xr:uid="{ABDBF329-4243-4D74-9A6D-47FA4F4CBCAB}"/>
    <cellStyle name="Currency [0] 2 4 4 2 2 2 3 2 2" xfId="28794" xr:uid="{0CE8BAB0-5221-47C7-8592-383A0808BDF9}"/>
    <cellStyle name="Currency [0] 2 4 4 2 2 2 3 3" xfId="21114" xr:uid="{49FD0A16-452A-4A14-8B2C-84D2A59A40B0}"/>
    <cellStyle name="Currency [0] 2 4 4 2 2 2 4" xfId="9594" xr:uid="{FDF20EE9-D0AC-4E68-A820-DBBABF7275DC}"/>
    <cellStyle name="Currency [0] 2 4 4 2 2 2 4 2" xfId="24954" xr:uid="{8D80A1AB-FD50-4232-A770-855FD4C5B69B}"/>
    <cellStyle name="Currency [0] 2 4 4 2 2 2 5" xfId="17274" xr:uid="{86AD6DB8-8BD3-46AD-B492-59BAD26A2822}"/>
    <cellStyle name="Currency [0] 2 4 4 2 2 3" xfId="2874" xr:uid="{B6E17338-9D90-4887-8A3C-A0FA9A153445}"/>
    <cellStyle name="Currency [0] 2 4 4 2 2 3 2" xfId="6714" xr:uid="{274B911B-03AB-43F2-AB83-C39B6338FBB8}"/>
    <cellStyle name="Currency [0] 2 4 4 2 2 3 2 2" xfId="14394" xr:uid="{D1C073BF-C7A8-48D7-9679-C92A32A2BA09}"/>
    <cellStyle name="Currency [0] 2 4 4 2 2 3 2 2 2" xfId="29754" xr:uid="{7EEE40A3-1166-4ADE-9ACD-091971A3364A}"/>
    <cellStyle name="Currency [0] 2 4 4 2 2 3 2 3" xfId="22074" xr:uid="{A014EF48-F82E-4F11-AAAC-1A51A38C206B}"/>
    <cellStyle name="Currency [0] 2 4 4 2 2 3 3" xfId="10554" xr:uid="{B279E8F3-5C1D-4A1A-953F-A79D84ACE77E}"/>
    <cellStyle name="Currency [0] 2 4 4 2 2 3 3 2" xfId="25914" xr:uid="{8E9B3C74-D0B8-4B0E-A550-BEF61FFCBD8C}"/>
    <cellStyle name="Currency [0] 2 4 4 2 2 3 4" xfId="18234" xr:uid="{24692F23-683E-43B9-85EA-EE7A902C927C}"/>
    <cellStyle name="Currency [0] 2 4 4 2 2 4" xfId="4794" xr:uid="{6191D146-E3B5-44CB-B07F-01118A20132A}"/>
    <cellStyle name="Currency [0] 2 4 4 2 2 4 2" xfId="12474" xr:uid="{078A5812-ED54-4755-AFDA-D98C1B4CEC63}"/>
    <cellStyle name="Currency [0] 2 4 4 2 2 4 2 2" xfId="27834" xr:uid="{172E31CF-7137-4C35-AEDB-3FCE4F934FA7}"/>
    <cellStyle name="Currency [0] 2 4 4 2 2 4 3" xfId="20154" xr:uid="{34902FA9-4930-4469-B8B0-7CD9269794BB}"/>
    <cellStyle name="Currency [0] 2 4 4 2 2 5" xfId="8634" xr:uid="{9565C5ED-4770-4E3A-9B7F-D948399C1B8E}"/>
    <cellStyle name="Currency [0] 2 4 4 2 2 5 2" xfId="23994" xr:uid="{32761204-DF60-490F-AAF4-32497F2A33ED}"/>
    <cellStyle name="Currency [0] 2 4 4 2 2 6" xfId="16314" xr:uid="{E36F82B9-BF18-4886-B8BE-AC8B39DB83C6}"/>
    <cellStyle name="Currency [0] 2 4 4 2 3" xfId="1434" xr:uid="{1AF5A79D-7718-4243-BFA6-F02E96215E05}"/>
    <cellStyle name="Currency [0] 2 4 4 2 3 2" xfId="3354" xr:uid="{55317F22-A307-4DC6-AE1B-6DE91883117C}"/>
    <cellStyle name="Currency [0] 2 4 4 2 3 2 2" xfId="7194" xr:uid="{65B21A2E-EA3C-4E61-AB41-3441E2573439}"/>
    <cellStyle name="Currency [0] 2 4 4 2 3 2 2 2" xfId="14874" xr:uid="{5661B346-09EB-4A44-94F9-D7361C95DDBE}"/>
    <cellStyle name="Currency [0] 2 4 4 2 3 2 2 2 2" xfId="30234" xr:uid="{D34F322C-5765-42F5-865E-3CA3090672EE}"/>
    <cellStyle name="Currency [0] 2 4 4 2 3 2 2 3" xfId="22554" xr:uid="{824E7551-35D8-48B8-96BA-CAAD3FDEFCB7}"/>
    <cellStyle name="Currency [0] 2 4 4 2 3 2 3" xfId="11034" xr:uid="{00362B41-27E3-4119-B34F-11157A5DDDD0}"/>
    <cellStyle name="Currency [0] 2 4 4 2 3 2 3 2" xfId="26394" xr:uid="{1B0FCFD2-A145-4AD6-8700-4D3DF0EC633A}"/>
    <cellStyle name="Currency [0] 2 4 4 2 3 2 4" xfId="18714" xr:uid="{A82F49C7-576D-4C87-93B2-AED52EEEA287}"/>
    <cellStyle name="Currency [0] 2 4 4 2 3 3" xfId="5274" xr:uid="{B947264A-7335-4693-B672-6E8AB5D2CC9F}"/>
    <cellStyle name="Currency [0] 2 4 4 2 3 3 2" xfId="12954" xr:uid="{3FBD0010-37D0-4CD6-9ADC-B437D1E90387}"/>
    <cellStyle name="Currency [0] 2 4 4 2 3 3 2 2" xfId="28314" xr:uid="{B946533D-B85A-4920-9A84-70910517B94C}"/>
    <cellStyle name="Currency [0] 2 4 4 2 3 3 3" xfId="20634" xr:uid="{A6E7B72F-1513-4D96-880B-C5091D4B881C}"/>
    <cellStyle name="Currency [0] 2 4 4 2 3 4" xfId="9114" xr:uid="{72FFCB9B-70D8-4748-AE12-4BD4E5510F1F}"/>
    <cellStyle name="Currency [0] 2 4 4 2 3 4 2" xfId="24474" xr:uid="{8206FE22-59AD-418F-BEF5-7BB8477AF0D8}"/>
    <cellStyle name="Currency [0] 2 4 4 2 3 5" xfId="16794" xr:uid="{7E60D7B0-B9B8-4AE9-8C92-145B0AD96FA7}"/>
    <cellStyle name="Currency [0] 2 4 4 2 4" xfId="2394" xr:uid="{E4BA6AFB-F8F8-4937-B457-BB6B4DD0AF3B}"/>
    <cellStyle name="Currency [0] 2 4 4 2 4 2" xfId="6234" xr:uid="{B6C57DEC-DADF-48ED-A301-90A9A8E3D9D4}"/>
    <cellStyle name="Currency [0] 2 4 4 2 4 2 2" xfId="13914" xr:uid="{D4AA0BFC-0619-4172-95E9-E7458DCC0E10}"/>
    <cellStyle name="Currency [0] 2 4 4 2 4 2 2 2" xfId="29274" xr:uid="{F9099DAB-C6F6-4C89-AF9B-572AA937E516}"/>
    <cellStyle name="Currency [0] 2 4 4 2 4 2 3" xfId="21594" xr:uid="{52A57ADA-77B0-472F-B708-94BF147A7B99}"/>
    <cellStyle name="Currency [0] 2 4 4 2 4 3" xfId="10074" xr:uid="{138885ED-1871-466D-B6A8-509531EF2C7F}"/>
    <cellStyle name="Currency [0] 2 4 4 2 4 3 2" xfId="25434" xr:uid="{7624DF27-BBEE-4CAF-A381-AA13340FA505}"/>
    <cellStyle name="Currency [0] 2 4 4 2 4 4" xfId="17754" xr:uid="{FC2AACF2-B51E-4358-AB7D-303CA1F7C835}"/>
    <cellStyle name="Currency [0] 2 4 4 2 5" xfId="4314" xr:uid="{3AFAA2CB-2074-459A-A8AC-D695F346BE17}"/>
    <cellStyle name="Currency [0] 2 4 4 2 5 2" xfId="11994" xr:uid="{801221E7-AF22-4558-BD8A-D27C1870EC5C}"/>
    <cellStyle name="Currency [0] 2 4 4 2 5 2 2" xfId="27354" xr:uid="{70152938-B481-4C72-91F6-AA9294B3DB88}"/>
    <cellStyle name="Currency [0] 2 4 4 2 5 3" xfId="19674" xr:uid="{3CBD6DEE-A05B-4C4A-89E5-EA9D6877D8F9}"/>
    <cellStyle name="Currency [0] 2 4 4 2 6" xfId="8154" xr:uid="{4CA86FFD-72FF-4847-ABF8-05E08EDF2753}"/>
    <cellStyle name="Currency [0] 2 4 4 2 6 2" xfId="23514" xr:uid="{E7F43848-B9BC-4979-AD49-AE137D7FD146}"/>
    <cellStyle name="Currency [0] 2 4 4 2 7" xfId="15834" xr:uid="{246D973E-391D-4212-AF53-0F753D956083}"/>
    <cellStyle name="Currency [0] 2 4 4 3" xfId="714" xr:uid="{3D8DD523-5F1C-403C-B2D9-86EA5B17BB6A}"/>
    <cellStyle name="Currency [0] 2 4 4 3 2" xfId="1674" xr:uid="{F6849CB9-8364-431F-8E51-9F398F6A3B26}"/>
    <cellStyle name="Currency [0] 2 4 4 3 2 2" xfId="3594" xr:uid="{4B482DE0-710B-48B0-947A-A4C38F5191EE}"/>
    <cellStyle name="Currency [0] 2 4 4 3 2 2 2" xfId="7434" xr:uid="{3BAF0AD2-FAA3-49F6-A58C-94349574542E}"/>
    <cellStyle name="Currency [0] 2 4 4 3 2 2 2 2" xfId="15114" xr:uid="{689BE952-237A-42D8-88DA-7C567F5337E6}"/>
    <cellStyle name="Currency [0] 2 4 4 3 2 2 2 2 2" xfId="30474" xr:uid="{F2C5E315-6D2F-49A8-8A85-53B4825432EF}"/>
    <cellStyle name="Currency [0] 2 4 4 3 2 2 2 3" xfId="22794" xr:uid="{CA487092-5444-4073-BFF9-DCCBB3668F41}"/>
    <cellStyle name="Currency [0] 2 4 4 3 2 2 3" xfId="11274" xr:uid="{94D7C6D8-F03C-439E-9D76-061E9A3F9C38}"/>
    <cellStyle name="Currency [0] 2 4 4 3 2 2 3 2" xfId="26634" xr:uid="{F70F9264-71CE-468D-A549-868D4643A181}"/>
    <cellStyle name="Currency [0] 2 4 4 3 2 2 4" xfId="18954" xr:uid="{649E0B39-83C8-4ED4-864D-22C461FBCA0B}"/>
    <cellStyle name="Currency [0] 2 4 4 3 2 3" xfId="5514" xr:uid="{C65C7D8E-4C9E-4D25-BD1F-69B2094D1958}"/>
    <cellStyle name="Currency [0] 2 4 4 3 2 3 2" xfId="13194" xr:uid="{EF0C0616-AB32-4332-954A-1C6265D1A96C}"/>
    <cellStyle name="Currency [0] 2 4 4 3 2 3 2 2" xfId="28554" xr:uid="{1A5EBC85-1367-45A9-8DFD-9F5ED68BE64C}"/>
    <cellStyle name="Currency [0] 2 4 4 3 2 3 3" xfId="20874" xr:uid="{898FE8E0-F870-4F78-A7FB-EA30028FFAE1}"/>
    <cellStyle name="Currency [0] 2 4 4 3 2 4" xfId="9354" xr:uid="{32169A3E-8A00-4D01-957E-BB616A6DD557}"/>
    <cellStyle name="Currency [0] 2 4 4 3 2 4 2" xfId="24714" xr:uid="{614C6D2C-1154-42F2-AC05-D60653AFD5C9}"/>
    <cellStyle name="Currency [0] 2 4 4 3 2 5" xfId="17034" xr:uid="{EE948A5D-9460-490D-B160-9CD308039D34}"/>
    <cellStyle name="Currency [0] 2 4 4 3 3" xfId="2634" xr:uid="{424BF7C6-190E-47AF-B026-3805028E24B3}"/>
    <cellStyle name="Currency [0] 2 4 4 3 3 2" xfId="6474" xr:uid="{C0D6C94F-803F-40CC-B33F-AE1B862589D9}"/>
    <cellStyle name="Currency [0] 2 4 4 3 3 2 2" xfId="14154" xr:uid="{51B62260-3A6D-46BF-907D-89780E5A4BFB}"/>
    <cellStyle name="Currency [0] 2 4 4 3 3 2 2 2" xfId="29514" xr:uid="{6085AFE5-8F07-453E-9404-A320EA87DB31}"/>
    <cellStyle name="Currency [0] 2 4 4 3 3 2 3" xfId="21834" xr:uid="{90223523-4B4C-4052-AC80-A01D75F7BB19}"/>
    <cellStyle name="Currency [0] 2 4 4 3 3 3" xfId="10314" xr:uid="{B1C519CB-69AF-464C-A7CE-08E158816324}"/>
    <cellStyle name="Currency [0] 2 4 4 3 3 3 2" xfId="25674" xr:uid="{218A5C0C-030F-4FFD-8BC2-6E209BF821BA}"/>
    <cellStyle name="Currency [0] 2 4 4 3 3 4" xfId="17994" xr:uid="{B17E1337-F474-4422-B1F8-5095A0537C73}"/>
    <cellStyle name="Currency [0] 2 4 4 3 4" xfId="4554" xr:uid="{D12DDD2C-0ED7-4AAA-8F5B-712A38C5674E}"/>
    <cellStyle name="Currency [0] 2 4 4 3 4 2" xfId="12234" xr:uid="{2CEC9DF0-9C55-4A1E-BFA0-DD565B77ED76}"/>
    <cellStyle name="Currency [0] 2 4 4 3 4 2 2" xfId="27594" xr:uid="{E713AAA7-FBF0-4942-90E6-B65A57310DD2}"/>
    <cellStyle name="Currency [0] 2 4 4 3 4 3" xfId="19914" xr:uid="{D6938615-63C4-4C32-B69F-084EEE4774D3}"/>
    <cellStyle name="Currency [0] 2 4 4 3 5" xfId="8394" xr:uid="{3EFF10EB-923B-4C69-92D4-31927890A60B}"/>
    <cellStyle name="Currency [0] 2 4 4 3 5 2" xfId="23754" xr:uid="{B2CC428F-2308-4624-A35F-A053CA71288B}"/>
    <cellStyle name="Currency [0] 2 4 4 3 6" xfId="16074" xr:uid="{4FFED185-D7C6-4434-8E43-257B9B2282F6}"/>
    <cellStyle name="Currency [0] 2 4 4 4" xfId="1194" xr:uid="{65532A96-68A8-49D6-9D1D-C65EB9751947}"/>
    <cellStyle name="Currency [0] 2 4 4 4 2" xfId="3114" xr:uid="{DDC640EC-AE7E-4309-8FA2-0E343429D407}"/>
    <cellStyle name="Currency [0] 2 4 4 4 2 2" xfId="6954" xr:uid="{64FDD320-785E-4A81-8F2D-F565501B60D9}"/>
    <cellStyle name="Currency [0] 2 4 4 4 2 2 2" xfId="14634" xr:uid="{43E25FC0-3879-4B89-B36C-D53F7026BC94}"/>
    <cellStyle name="Currency [0] 2 4 4 4 2 2 2 2" xfId="29994" xr:uid="{F235EA3A-721C-450C-9463-D469880B6092}"/>
    <cellStyle name="Currency [0] 2 4 4 4 2 2 3" xfId="22314" xr:uid="{EF5C4902-EFAC-4C65-BB2D-E0A0C9CB0E40}"/>
    <cellStyle name="Currency [0] 2 4 4 4 2 3" xfId="10794" xr:uid="{55C172EC-B2DC-4CC9-8D0B-A3213F722FE6}"/>
    <cellStyle name="Currency [0] 2 4 4 4 2 3 2" xfId="26154" xr:uid="{BAD0C7CC-044B-4F36-AE10-E8238A510010}"/>
    <cellStyle name="Currency [0] 2 4 4 4 2 4" xfId="18474" xr:uid="{2266F1D3-0070-465D-B609-89FBA8F9733D}"/>
    <cellStyle name="Currency [0] 2 4 4 4 3" xfId="5034" xr:uid="{A46757FB-42EE-4A35-8578-88FE69EC52BA}"/>
    <cellStyle name="Currency [0] 2 4 4 4 3 2" xfId="12714" xr:uid="{F93435D4-0176-4C48-874C-C9B7B7949753}"/>
    <cellStyle name="Currency [0] 2 4 4 4 3 2 2" xfId="28074" xr:uid="{BDE6FC27-B5F8-4CBC-9DFA-7BBDAB544D2D}"/>
    <cellStyle name="Currency [0] 2 4 4 4 3 3" xfId="20394" xr:uid="{B3423251-C28E-421F-90C8-0DADBB6BC743}"/>
    <cellStyle name="Currency [0] 2 4 4 4 4" xfId="8874" xr:uid="{A1FBF8DE-1401-4B50-9C56-BF9DD7C230F1}"/>
    <cellStyle name="Currency [0] 2 4 4 4 4 2" xfId="24234" xr:uid="{CA17B512-1DAF-48C4-8E39-2B600268B0C8}"/>
    <cellStyle name="Currency [0] 2 4 4 4 5" xfId="16554" xr:uid="{D4117043-CA13-4151-96EC-3F6F096BAB77}"/>
    <cellStyle name="Currency [0] 2 4 4 5" xfId="2154" xr:uid="{6FFB4260-A8E1-4897-8B37-462F258C308D}"/>
    <cellStyle name="Currency [0] 2 4 4 5 2" xfId="5994" xr:uid="{C0C388C3-FA87-41FE-99B0-7D2B97511EE2}"/>
    <cellStyle name="Currency [0] 2 4 4 5 2 2" xfId="13674" xr:uid="{21B1E3D7-1DDB-4C99-922A-A3E565327528}"/>
    <cellStyle name="Currency [0] 2 4 4 5 2 2 2" xfId="29034" xr:uid="{52D1AA07-B93A-4E68-854E-6A2FA0FA1DFA}"/>
    <cellStyle name="Currency [0] 2 4 4 5 2 3" xfId="21354" xr:uid="{B73DA1F4-68B6-45F6-8F1B-6183E4ED30B7}"/>
    <cellStyle name="Currency [0] 2 4 4 5 3" xfId="9834" xr:uid="{F5F2D643-C3A1-4F2F-88E0-738E6FD6FE71}"/>
    <cellStyle name="Currency [0] 2 4 4 5 3 2" xfId="25194" xr:uid="{143F02BB-543C-4F55-98BB-B1701E151955}"/>
    <cellStyle name="Currency [0] 2 4 4 5 4" xfId="17514" xr:uid="{DD126C04-E336-4908-888F-C4ECE2A4FD61}"/>
    <cellStyle name="Currency [0] 2 4 4 6" xfId="4074" xr:uid="{C647B068-9074-438A-9FAD-529523059A57}"/>
    <cellStyle name="Currency [0] 2 4 4 6 2" xfId="11754" xr:uid="{6482EBCE-3D06-4ED7-B4B9-2DB50E77C1AA}"/>
    <cellStyle name="Currency [0] 2 4 4 6 2 2" xfId="27114" xr:uid="{1726F65B-C023-4C2D-8A07-77C376D11FB2}"/>
    <cellStyle name="Currency [0] 2 4 4 6 3" xfId="19434" xr:uid="{68E71FE0-0C6A-4103-A0D4-043E312403D1}"/>
    <cellStyle name="Currency [0] 2 4 4 7" xfId="7914" xr:uid="{DC3DF76F-A8FC-4BF5-8F6C-2A71E7E78000}"/>
    <cellStyle name="Currency [0] 2 4 4 7 2" xfId="23274" xr:uid="{BC69A834-FCEC-48C3-8C6B-EF7AC1D72944}"/>
    <cellStyle name="Currency [0] 2 4 4 8" xfId="15594" xr:uid="{33B41EAC-E1FC-4402-AF05-CFF101119F7C}"/>
    <cellStyle name="Currency [0] 2 4 5" xfId="354" xr:uid="{D194B279-6B3C-4F47-9921-F5E2BDACFC17}"/>
    <cellStyle name="Currency [0] 2 4 5 2" xfId="834" xr:uid="{83F2B56D-745F-40BF-B3D0-72FEF2BDAB77}"/>
    <cellStyle name="Currency [0] 2 4 5 2 2" xfId="1794" xr:uid="{AF802135-31A2-4263-909B-54755AA02E94}"/>
    <cellStyle name="Currency [0] 2 4 5 2 2 2" xfId="3714" xr:uid="{4763857D-F175-4ADD-BB58-145566501B91}"/>
    <cellStyle name="Currency [0] 2 4 5 2 2 2 2" xfId="7554" xr:uid="{625C2121-4FD8-41CD-9609-F7702DE37598}"/>
    <cellStyle name="Currency [0] 2 4 5 2 2 2 2 2" xfId="15234" xr:uid="{D06A9DF3-C581-4136-98BC-DD7019EBA837}"/>
    <cellStyle name="Currency [0] 2 4 5 2 2 2 2 2 2" xfId="30594" xr:uid="{CD8757CF-9983-49C8-9F3C-D701808E7FB3}"/>
    <cellStyle name="Currency [0] 2 4 5 2 2 2 2 3" xfId="22914" xr:uid="{969AD714-6AEB-4812-AB3A-EB75CFB0E2A4}"/>
    <cellStyle name="Currency [0] 2 4 5 2 2 2 3" xfId="11394" xr:uid="{8705FCF3-0B17-44A2-AE64-079230A36470}"/>
    <cellStyle name="Currency [0] 2 4 5 2 2 2 3 2" xfId="26754" xr:uid="{2557FE5B-3A8D-46DA-8685-ED398698D02F}"/>
    <cellStyle name="Currency [0] 2 4 5 2 2 2 4" xfId="19074" xr:uid="{2A3A7525-1F73-45C5-953F-09B3892E7956}"/>
    <cellStyle name="Currency [0] 2 4 5 2 2 3" xfId="5634" xr:uid="{69418FF0-230A-431C-BE8E-0D37652063F6}"/>
    <cellStyle name="Currency [0] 2 4 5 2 2 3 2" xfId="13314" xr:uid="{1B72E26B-54B3-4AF6-8232-BB3ECA498F51}"/>
    <cellStyle name="Currency [0] 2 4 5 2 2 3 2 2" xfId="28674" xr:uid="{8E33156F-4E97-4E3E-8548-11644AC8505C}"/>
    <cellStyle name="Currency [0] 2 4 5 2 2 3 3" xfId="20994" xr:uid="{C1F1759F-7731-48C5-A833-2DB34456318F}"/>
    <cellStyle name="Currency [0] 2 4 5 2 2 4" xfId="9474" xr:uid="{4DC42A00-BE9C-46AE-BB4C-A0C6A81C55F0}"/>
    <cellStyle name="Currency [0] 2 4 5 2 2 4 2" xfId="24834" xr:uid="{1BEDE7AD-80CF-4575-8244-900FA4EF0334}"/>
    <cellStyle name="Currency [0] 2 4 5 2 2 5" xfId="17154" xr:uid="{F6DC07FA-7232-4405-AC94-46E327184359}"/>
    <cellStyle name="Currency [0] 2 4 5 2 3" xfId="2754" xr:uid="{C0E39300-0304-40A0-970D-37A6E2FCBE0F}"/>
    <cellStyle name="Currency [0] 2 4 5 2 3 2" xfId="6594" xr:uid="{F1B7E564-F2BE-42B0-B555-0AE77A57D465}"/>
    <cellStyle name="Currency [0] 2 4 5 2 3 2 2" xfId="14274" xr:uid="{1B92DC26-7664-4C9A-B7A0-34335D93C2B9}"/>
    <cellStyle name="Currency [0] 2 4 5 2 3 2 2 2" xfId="29634" xr:uid="{DD7CCB5C-DD61-43B5-B97C-7626BBB1056E}"/>
    <cellStyle name="Currency [0] 2 4 5 2 3 2 3" xfId="21954" xr:uid="{46E165D6-749C-4FC2-B09E-C822E1F05117}"/>
    <cellStyle name="Currency [0] 2 4 5 2 3 3" xfId="10434" xr:uid="{DDA7BC0D-D3CD-4341-B7BA-8299A4D84D51}"/>
    <cellStyle name="Currency [0] 2 4 5 2 3 3 2" xfId="25794" xr:uid="{7D8C7C57-413D-4524-89CB-02867745C38E}"/>
    <cellStyle name="Currency [0] 2 4 5 2 3 4" xfId="18114" xr:uid="{51F201A8-B818-4657-8ECD-C4A2BA921E89}"/>
    <cellStyle name="Currency [0] 2 4 5 2 4" xfId="4674" xr:uid="{4B7749D4-B1A3-4C18-896F-2034D49A22DF}"/>
    <cellStyle name="Currency [0] 2 4 5 2 4 2" xfId="12354" xr:uid="{C30F9F78-C32B-459E-AA8E-C3F66D690043}"/>
    <cellStyle name="Currency [0] 2 4 5 2 4 2 2" xfId="27714" xr:uid="{CC310082-DDF1-4D49-B579-1291CF4D356C}"/>
    <cellStyle name="Currency [0] 2 4 5 2 4 3" xfId="20034" xr:uid="{07721988-8569-4B44-BF70-DEA088F4702C}"/>
    <cellStyle name="Currency [0] 2 4 5 2 5" xfId="8514" xr:uid="{BCEE01EA-83E8-4BEC-8126-21B8C691DA89}"/>
    <cellStyle name="Currency [0] 2 4 5 2 5 2" xfId="23874" xr:uid="{AC1BF6AC-7C68-474D-B4A7-98EDBB67AF27}"/>
    <cellStyle name="Currency [0] 2 4 5 2 6" xfId="16194" xr:uid="{11399F9C-9CA8-4C62-B132-A6367EBD28C9}"/>
    <cellStyle name="Currency [0] 2 4 5 3" xfId="1314" xr:uid="{657F65C2-DC58-441E-8714-92E42C97A457}"/>
    <cellStyle name="Currency [0] 2 4 5 3 2" xfId="3234" xr:uid="{527C4081-CA7E-4659-A780-325EB673490C}"/>
    <cellStyle name="Currency [0] 2 4 5 3 2 2" xfId="7074" xr:uid="{79D70B8A-EFD5-43E6-9BFF-9350BF37333D}"/>
    <cellStyle name="Currency [0] 2 4 5 3 2 2 2" xfId="14754" xr:uid="{3B32AB14-8564-4B89-A1A3-2975E9150023}"/>
    <cellStyle name="Currency [0] 2 4 5 3 2 2 2 2" xfId="30114" xr:uid="{EEF4AA46-A014-4AB7-8275-E6A006DBC72B}"/>
    <cellStyle name="Currency [0] 2 4 5 3 2 2 3" xfId="22434" xr:uid="{F9FF4880-D779-4323-B9CD-3D7667A82CFE}"/>
    <cellStyle name="Currency [0] 2 4 5 3 2 3" xfId="10914" xr:uid="{A0CAA42F-61BD-4465-915F-215ABD19F139}"/>
    <cellStyle name="Currency [0] 2 4 5 3 2 3 2" xfId="26274" xr:uid="{16C00399-60C7-4C51-8B4A-D0A4D3E2E55E}"/>
    <cellStyle name="Currency [0] 2 4 5 3 2 4" xfId="18594" xr:uid="{5E1F971F-5A63-46C8-A017-B1E0A49205C8}"/>
    <cellStyle name="Currency [0] 2 4 5 3 3" xfId="5154" xr:uid="{3D1687A5-4DA8-46CC-8AB5-878E5195A115}"/>
    <cellStyle name="Currency [0] 2 4 5 3 3 2" xfId="12834" xr:uid="{5EAA6D8E-D291-4E2C-A499-AF12D3542627}"/>
    <cellStyle name="Currency [0] 2 4 5 3 3 2 2" xfId="28194" xr:uid="{DC5FDFE7-2973-471F-B0CC-C52DAEEE35B6}"/>
    <cellStyle name="Currency [0] 2 4 5 3 3 3" xfId="20514" xr:uid="{B389B067-0447-4D3B-8133-6671F211D103}"/>
    <cellStyle name="Currency [0] 2 4 5 3 4" xfId="8994" xr:uid="{24DBFBE4-720E-41BE-9F51-8FB572F0E891}"/>
    <cellStyle name="Currency [0] 2 4 5 3 4 2" xfId="24354" xr:uid="{6E8F0A9E-4481-4B9C-8917-9A6865B9A94B}"/>
    <cellStyle name="Currency [0] 2 4 5 3 5" xfId="16674" xr:uid="{14FA0F3B-8C59-485E-B2EC-BE8B41FE6167}"/>
    <cellStyle name="Currency [0] 2 4 5 4" xfId="2274" xr:uid="{0F6FA5F2-2CAC-43E5-A1E7-D560656B7516}"/>
    <cellStyle name="Currency [0] 2 4 5 4 2" xfId="6114" xr:uid="{8E15DC74-4E6D-4327-BD5C-68AF989F14D6}"/>
    <cellStyle name="Currency [0] 2 4 5 4 2 2" xfId="13794" xr:uid="{AD977A25-3A91-4546-B6E5-A6CD5592200D}"/>
    <cellStyle name="Currency [0] 2 4 5 4 2 2 2" xfId="29154" xr:uid="{5A622B46-248F-4101-B133-FA0081F0A18F}"/>
    <cellStyle name="Currency [0] 2 4 5 4 2 3" xfId="21474" xr:uid="{961C9E2F-95A2-4A16-BD1C-4D0DEA53719F}"/>
    <cellStyle name="Currency [0] 2 4 5 4 3" xfId="9954" xr:uid="{02D659FD-43E3-4D76-8EB7-1D98CF8A6EDF}"/>
    <cellStyle name="Currency [0] 2 4 5 4 3 2" xfId="25314" xr:uid="{913B9F49-20B5-4D84-AADB-97EAF5D59120}"/>
    <cellStyle name="Currency [0] 2 4 5 4 4" xfId="17634" xr:uid="{BE12AE13-4225-4BD6-B21D-86970A039DFE}"/>
    <cellStyle name="Currency [0] 2 4 5 5" xfId="4194" xr:uid="{2FBE7C5E-DFF7-4A21-9AC1-3DE2CE9E528F}"/>
    <cellStyle name="Currency [0] 2 4 5 5 2" xfId="11874" xr:uid="{ABB78B6B-D605-4777-AE2E-84DB74B1ADA7}"/>
    <cellStyle name="Currency [0] 2 4 5 5 2 2" xfId="27234" xr:uid="{1EC51E79-59E4-4266-98E0-11F9171CC78D}"/>
    <cellStyle name="Currency [0] 2 4 5 5 3" xfId="19554" xr:uid="{2380CB6C-E332-40E2-ABB8-B875F31A5E5A}"/>
    <cellStyle name="Currency [0] 2 4 5 6" xfId="8034" xr:uid="{042AD20E-1A0E-46EB-830A-101C89411228}"/>
    <cellStyle name="Currency [0] 2 4 5 6 2" xfId="23394" xr:uid="{0BB0890C-D05B-433B-ADF5-99BE27EAB13A}"/>
    <cellStyle name="Currency [0] 2 4 5 7" xfId="15714" xr:uid="{D200519D-9A68-4A28-AB88-DF95804525C4}"/>
    <cellStyle name="Currency [0] 2 4 6" xfId="594" xr:uid="{0C8DA226-13F9-42BB-B19F-FCFD42B8B1F6}"/>
    <cellStyle name="Currency [0] 2 4 6 2" xfId="1554" xr:uid="{326FD651-AE3D-43BC-83A0-901D375F8E6A}"/>
    <cellStyle name="Currency [0] 2 4 6 2 2" xfId="3474" xr:uid="{878E8159-C330-4420-A8E4-55F4D0F27C8F}"/>
    <cellStyle name="Currency [0] 2 4 6 2 2 2" xfId="7314" xr:uid="{8C5C465D-405F-4B51-877E-D00D71B8F3E9}"/>
    <cellStyle name="Currency [0] 2 4 6 2 2 2 2" xfId="14994" xr:uid="{B1526212-8FE0-4297-A5A5-BC55BD5D8B4C}"/>
    <cellStyle name="Currency [0] 2 4 6 2 2 2 2 2" xfId="30354" xr:uid="{776C9674-D07C-48F8-B4BC-30875F6D8D3F}"/>
    <cellStyle name="Currency [0] 2 4 6 2 2 2 3" xfId="22674" xr:uid="{E37F292D-7ED1-43D8-82DF-31F09E71887D}"/>
    <cellStyle name="Currency [0] 2 4 6 2 2 3" xfId="11154" xr:uid="{53CD4BA9-0068-4CE9-8B24-60BAD56D3869}"/>
    <cellStyle name="Currency [0] 2 4 6 2 2 3 2" xfId="26514" xr:uid="{C35BF76A-45E7-4B9E-8624-91F2A1AE3B9A}"/>
    <cellStyle name="Currency [0] 2 4 6 2 2 4" xfId="18834" xr:uid="{5FAF90AD-4B45-45F5-8F8B-C756CB8B3B29}"/>
    <cellStyle name="Currency [0] 2 4 6 2 3" xfId="5394" xr:uid="{63D5CEF0-4F58-4A32-9821-28476338D789}"/>
    <cellStyle name="Currency [0] 2 4 6 2 3 2" xfId="13074" xr:uid="{70C1C434-6D79-4E72-8D1A-D337756695A9}"/>
    <cellStyle name="Currency [0] 2 4 6 2 3 2 2" xfId="28434" xr:uid="{5BBC04F5-77F9-4C90-9A82-730A33983F75}"/>
    <cellStyle name="Currency [0] 2 4 6 2 3 3" xfId="20754" xr:uid="{6808BAD3-6BE5-45C7-BFFE-E55B590163B1}"/>
    <cellStyle name="Currency [0] 2 4 6 2 4" xfId="9234" xr:uid="{8E06F6AF-3C22-4FCF-9BD9-B65D3FA354B1}"/>
    <cellStyle name="Currency [0] 2 4 6 2 4 2" xfId="24594" xr:uid="{C10BB9AE-DCEC-4D52-8673-4E909ECB7E19}"/>
    <cellStyle name="Currency [0] 2 4 6 2 5" xfId="16914" xr:uid="{3B9007A5-AB80-4E84-9607-58E9768A60BD}"/>
    <cellStyle name="Currency [0] 2 4 6 3" xfId="2514" xr:uid="{33D26B18-AE0D-4E1F-8600-7CA3807E3687}"/>
    <cellStyle name="Currency [0] 2 4 6 3 2" xfId="6354" xr:uid="{DFFC261B-1B10-4FE8-91EE-C93D10C3C9FC}"/>
    <cellStyle name="Currency [0] 2 4 6 3 2 2" xfId="14034" xr:uid="{7882DAED-14AB-43B0-9F80-07BDB3C1E8EC}"/>
    <cellStyle name="Currency [0] 2 4 6 3 2 2 2" xfId="29394" xr:uid="{571A7392-A57D-410F-8780-6B4F6E8E58C2}"/>
    <cellStyle name="Currency [0] 2 4 6 3 2 3" xfId="21714" xr:uid="{B2D80412-0F00-49C5-BC03-234A300AE206}"/>
    <cellStyle name="Currency [0] 2 4 6 3 3" xfId="10194" xr:uid="{BC23E360-AF2E-4D84-B276-713113FE1457}"/>
    <cellStyle name="Currency [0] 2 4 6 3 3 2" xfId="25554" xr:uid="{E5C85756-12F1-4D93-A983-0C660F6B2DA0}"/>
    <cellStyle name="Currency [0] 2 4 6 3 4" xfId="17874" xr:uid="{81F44E55-88C0-44EB-88AC-FEA552DFF491}"/>
    <cellStyle name="Currency [0] 2 4 6 4" xfId="4434" xr:uid="{E2C92059-FDD6-4197-A083-895ED2B0D775}"/>
    <cellStyle name="Currency [0] 2 4 6 4 2" xfId="12114" xr:uid="{2C714BDA-7902-4B13-8FFE-BDBF70DD0762}"/>
    <cellStyle name="Currency [0] 2 4 6 4 2 2" xfId="27474" xr:uid="{8772357B-BB63-4B78-9283-50BBEB96C151}"/>
    <cellStyle name="Currency [0] 2 4 6 4 3" xfId="19794" xr:uid="{908529D7-57D8-4DAA-82B8-A07F46C68E62}"/>
    <cellStyle name="Currency [0] 2 4 6 5" xfId="8274" xr:uid="{7165E220-8325-4417-B014-D4AEC687594C}"/>
    <cellStyle name="Currency [0] 2 4 6 5 2" xfId="23634" xr:uid="{BCE064AE-74AC-4307-A189-D925393B006A}"/>
    <cellStyle name="Currency [0] 2 4 6 6" xfId="15954" xr:uid="{83951BD6-46B0-4662-8703-D07A6F09AB72}"/>
    <cellStyle name="Currency [0] 2 4 7" xfId="1074" xr:uid="{B5ED5051-8F34-45C5-9C93-509ADC08A7D5}"/>
    <cellStyle name="Currency [0] 2 4 7 2" xfId="2994" xr:uid="{B74871C5-CB5D-40D8-A0A3-94CBCE47CF83}"/>
    <cellStyle name="Currency [0] 2 4 7 2 2" xfId="6834" xr:uid="{4A4FA27B-60CD-45A7-B7CA-5EC1D25C0477}"/>
    <cellStyle name="Currency [0] 2 4 7 2 2 2" xfId="14514" xr:uid="{9F6CE48B-343A-4C0D-9025-3D8B20386395}"/>
    <cellStyle name="Currency [0] 2 4 7 2 2 2 2" xfId="29874" xr:uid="{CF9BA065-9342-4A6E-95A5-09416E9F1FAD}"/>
    <cellStyle name="Currency [0] 2 4 7 2 2 3" xfId="22194" xr:uid="{509BE47A-379A-4E44-909C-7A60E82DE655}"/>
    <cellStyle name="Currency [0] 2 4 7 2 3" xfId="10674" xr:uid="{CAD61A4B-F453-4F28-8F7C-90DA9262491D}"/>
    <cellStyle name="Currency [0] 2 4 7 2 3 2" xfId="26034" xr:uid="{443E9736-BB7B-493C-890B-D6481C1AFA00}"/>
    <cellStyle name="Currency [0] 2 4 7 2 4" xfId="18354" xr:uid="{6F518EE6-D9A7-4C56-A994-0CC677D04B90}"/>
    <cellStyle name="Currency [0] 2 4 7 3" xfId="4914" xr:uid="{DCE15BA4-2AD5-4FBC-811E-EF28566D2109}"/>
    <cellStyle name="Currency [0] 2 4 7 3 2" xfId="12594" xr:uid="{D01269BB-95EB-417D-A777-2399C2F6661C}"/>
    <cellStyle name="Currency [0] 2 4 7 3 2 2" xfId="27954" xr:uid="{04BAEE6A-7425-4FD5-81E4-BB3C8CC4A768}"/>
    <cellStyle name="Currency [0] 2 4 7 3 3" xfId="20274" xr:uid="{7CF2FAD6-D4CC-47AD-BF4F-1F33FFD7A7E7}"/>
    <cellStyle name="Currency [0] 2 4 7 4" xfId="8754" xr:uid="{5CC1969A-6DA8-4466-9B26-ADB74B1FE672}"/>
    <cellStyle name="Currency [0] 2 4 7 4 2" xfId="24114" xr:uid="{AB8A289E-F88E-47A3-99BB-5F3837E84780}"/>
    <cellStyle name="Currency [0] 2 4 7 5" xfId="16434" xr:uid="{68F2C752-529B-468E-B7CE-9CF7030404DA}"/>
    <cellStyle name="Currency [0] 2 4 8" xfId="2034" xr:uid="{723FB3E3-0269-4F0C-B1F0-CE22AD8C0B5E}"/>
    <cellStyle name="Currency [0] 2 4 8 2" xfId="5874" xr:uid="{F46C3C2B-E7FE-4238-A7E5-1E03041CF478}"/>
    <cellStyle name="Currency [0] 2 4 8 2 2" xfId="13554" xr:uid="{7BA6A458-08C4-4906-AF79-1E44589EC343}"/>
    <cellStyle name="Currency [0] 2 4 8 2 2 2" xfId="28914" xr:uid="{44237CF0-BE97-4CB7-95E2-0ACD4048358A}"/>
    <cellStyle name="Currency [0] 2 4 8 2 3" xfId="21234" xr:uid="{19678ED2-75A6-48A1-8392-E045A47DA207}"/>
    <cellStyle name="Currency [0] 2 4 8 3" xfId="9714" xr:uid="{48C4B3D2-A108-46B8-8FA1-F9B9110EFD25}"/>
    <cellStyle name="Currency [0] 2 4 8 3 2" xfId="25074" xr:uid="{DA6EC87D-4915-4751-907E-077CFD2FA065}"/>
    <cellStyle name="Currency [0] 2 4 8 4" xfId="17394" xr:uid="{78CF9F2B-EE83-483A-B539-1CB4D74ED2A8}"/>
    <cellStyle name="Currency [0] 2 4 9" xfId="3954" xr:uid="{23CD8FEF-596C-44BA-B36D-3DA9E5CC544F}"/>
    <cellStyle name="Currency [0] 2 4 9 2" xfId="11634" xr:uid="{8CD53948-6953-433C-A307-634D7C635786}"/>
    <cellStyle name="Currency [0] 2 4 9 2 2" xfId="26994" xr:uid="{478AC014-244C-441A-B14C-29293CECF100}"/>
    <cellStyle name="Currency [0] 2 4 9 3" xfId="19314" xr:uid="{C023DEC9-F380-48C2-A870-1D52E6C82888}"/>
    <cellStyle name="Currency [0] 2 5" xfId="129" xr:uid="{7126D3E4-0D93-4E3B-AEB3-55CAD34FC713}"/>
    <cellStyle name="Currency [0] 2 5 10" xfId="15489" xr:uid="{852209B5-750E-4D1C-8662-127645D2A45A}"/>
    <cellStyle name="Currency [0] 2 5 2" xfId="189" xr:uid="{4B9B3AE5-BEF3-4A53-BE4A-F204422354BB}"/>
    <cellStyle name="Currency [0] 2 5 2 2" xfId="309" xr:uid="{96E5AC1D-61E2-43A4-9817-A1E463BB721D}"/>
    <cellStyle name="Currency [0] 2 5 2 2 2" xfId="549" xr:uid="{A77662EF-3410-404E-B4A0-C02DBE5F4301}"/>
    <cellStyle name="Currency [0] 2 5 2 2 2 2" xfId="1029" xr:uid="{041644BB-944F-4AAC-9195-67CDFFB2770E}"/>
    <cellStyle name="Currency [0] 2 5 2 2 2 2 2" xfId="1989" xr:uid="{AE426FB2-ACA1-4FCC-92E1-AB2B4D572E95}"/>
    <cellStyle name="Currency [0] 2 5 2 2 2 2 2 2" xfId="3909" xr:uid="{D7A08438-96CC-4571-86F2-BA5F4C59CD71}"/>
    <cellStyle name="Currency [0] 2 5 2 2 2 2 2 2 2" xfId="7749" xr:uid="{2D368BBC-9CD9-465A-A88A-9EBA640F3329}"/>
    <cellStyle name="Currency [0] 2 5 2 2 2 2 2 2 2 2" xfId="15429" xr:uid="{58FD20D4-A9C5-4817-A5F0-A813AA9ECA1E}"/>
    <cellStyle name="Currency [0] 2 5 2 2 2 2 2 2 2 2 2" xfId="30789" xr:uid="{41F5544D-04D6-4B8D-B3D1-2D210D05332F}"/>
    <cellStyle name="Currency [0] 2 5 2 2 2 2 2 2 2 3" xfId="23109" xr:uid="{D51E30A5-704C-4858-A4B3-B36043B42A90}"/>
    <cellStyle name="Currency [0] 2 5 2 2 2 2 2 2 3" xfId="11589" xr:uid="{3D93E506-F947-434B-A89D-45FB37AAFEE2}"/>
    <cellStyle name="Currency [0] 2 5 2 2 2 2 2 2 3 2" xfId="26949" xr:uid="{F8EA63BB-A7F5-419A-B3F8-05BECA6E0B36}"/>
    <cellStyle name="Currency [0] 2 5 2 2 2 2 2 2 4" xfId="19269" xr:uid="{3111FEC1-2E66-4665-8C7E-6F8942624FC0}"/>
    <cellStyle name="Currency [0] 2 5 2 2 2 2 2 3" xfId="5829" xr:uid="{DDA1C2CE-0ECF-40DB-86B7-6922E526CC1B}"/>
    <cellStyle name="Currency [0] 2 5 2 2 2 2 2 3 2" xfId="13509" xr:uid="{4558A466-463E-421C-AF84-A5EE6905235A}"/>
    <cellStyle name="Currency [0] 2 5 2 2 2 2 2 3 2 2" xfId="28869" xr:uid="{72C91E6B-217E-4CC2-9947-A75F02DE4661}"/>
    <cellStyle name="Currency [0] 2 5 2 2 2 2 2 3 3" xfId="21189" xr:uid="{439109A9-B016-440C-BA21-3905C067E49A}"/>
    <cellStyle name="Currency [0] 2 5 2 2 2 2 2 4" xfId="9669" xr:uid="{66297533-43A7-4E43-A663-49654345DDC5}"/>
    <cellStyle name="Currency [0] 2 5 2 2 2 2 2 4 2" xfId="25029" xr:uid="{EA213827-F724-4989-9904-63244A43849D}"/>
    <cellStyle name="Currency [0] 2 5 2 2 2 2 2 5" xfId="17349" xr:uid="{A1FB8D8D-27D4-4566-B8D7-EFEE2DE83491}"/>
    <cellStyle name="Currency [0] 2 5 2 2 2 2 3" xfId="2949" xr:uid="{1329DC05-6DC5-49E2-B0D2-D1675FEB28F0}"/>
    <cellStyle name="Currency [0] 2 5 2 2 2 2 3 2" xfId="6789" xr:uid="{C5ABF3AF-E24A-43F1-A43B-991C74E07E7B}"/>
    <cellStyle name="Currency [0] 2 5 2 2 2 2 3 2 2" xfId="14469" xr:uid="{EDEAD342-9C6C-4FAC-808F-37810F6145E5}"/>
    <cellStyle name="Currency [0] 2 5 2 2 2 2 3 2 2 2" xfId="29829" xr:uid="{343FE075-63B0-4F8E-996F-7DA191CA8331}"/>
    <cellStyle name="Currency [0] 2 5 2 2 2 2 3 2 3" xfId="22149" xr:uid="{05A35E6C-F96F-4B55-9B99-DD46341DBF6C}"/>
    <cellStyle name="Currency [0] 2 5 2 2 2 2 3 3" xfId="10629" xr:uid="{652944A6-CD17-4E81-A25C-D2D96467AB42}"/>
    <cellStyle name="Currency [0] 2 5 2 2 2 2 3 3 2" xfId="25989" xr:uid="{5D3C8F66-E1DB-470A-80FB-419E899B0861}"/>
    <cellStyle name="Currency [0] 2 5 2 2 2 2 3 4" xfId="18309" xr:uid="{5594B1FB-C956-4651-B2C1-0BCC45747DE1}"/>
    <cellStyle name="Currency [0] 2 5 2 2 2 2 4" xfId="4869" xr:uid="{B456D623-EC38-416C-A009-CAC84E17ADF4}"/>
    <cellStyle name="Currency [0] 2 5 2 2 2 2 4 2" xfId="12549" xr:uid="{CD563504-137E-4574-8F6E-5E1D585A81F8}"/>
    <cellStyle name="Currency [0] 2 5 2 2 2 2 4 2 2" xfId="27909" xr:uid="{D1737EF4-A312-4634-9FC3-60B638E15C56}"/>
    <cellStyle name="Currency [0] 2 5 2 2 2 2 4 3" xfId="20229" xr:uid="{50DA82BB-6150-496F-BA9D-66D3FFA57FB9}"/>
    <cellStyle name="Currency [0] 2 5 2 2 2 2 5" xfId="8709" xr:uid="{5B34E6C3-A321-4828-95F1-FF5045A7C2D6}"/>
    <cellStyle name="Currency [0] 2 5 2 2 2 2 5 2" xfId="24069" xr:uid="{32F7FFDA-4F1D-45AA-A512-A902C838BDD4}"/>
    <cellStyle name="Currency [0] 2 5 2 2 2 2 6" xfId="16389" xr:uid="{F10EA111-BB07-41E6-BAB2-FB4C31502878}"/>
    <cellStyle name="Currency [0] 2 5 2 2 2 3" xfId="1509" xr:uid="{E1DED074-4C63-49A0-B7B4-3EFD6E475F43}"/>
    <cellStyle name="Currency [0] 2 5 2 2 2 3 2" xfId="3429" xr:uid="{317D95F6-98D6-48E9-9D7D-2ECA0122FDC5}"/>
    <cellStyle name="Currency [0] 2 5 2 2 2 3 2 2" xfId="7269" xr:uid="{513F977E-111C-49C3-9CA1-70AA65F2FCB3}"/>
    <cellStyle name="Currency [0] 2 5 2 2 2 3 2 2 2" xfId="14949" xr:uid="{937989E5-887B-434A-971F-DCA9DF6CA19C}"/>
    <cellStyle name="Currency [0] 2 5 2 2 2 3 2 2 2 2" xfId="30309" xr:uid="{FDCAB20E-B9B0-439E-8A50-CC1FA851D434}"/>
    <cellStyle name="Currency [0] 2 5 2 2 2 3 2 2 3" xfId="22629" xr:uid="{1DD37040-E05F-47DF-B094-932C37347511}"/>
    <cellStyle name="Currency [0] 2 5 2 2 2 3 2 3" xfId="11109" xr:uid="{E1117354-BB40-40E2-A0F9-F0AA9A85778D}"/>
    <cellStyle name="Currency [0] 2 5 2 2 2 3 2 3 2" xfId="26469" xr:uid="{5526D287-8E97-4A8F-B294-90F0D5A017FB}"/>
    <cellStyle name="Currency [0] 2 5 2 2 2 3 2 4" xfId="18789" xr:uid="{478E491F-5AEC-48D9-8532-9092E60CE86B}"/>
    <cellStyle name="Currency [0] 2 5 2 2 2 3 3" xfId="5349" xr:uid="{496C8957-8D6D-4A05-9D1F-BC974A9339DD}"/>
    <cellStyle name="Currency [0] 2 5 2 2 2 3 3 2" xfId="13029" xr:uid="{1AAF0852-777C-4B0D-975E-A735E86486CF}"/>
    <cellStyle name="Currency [0] 2 5 2 2 2 3 3 2 2" xfId="28389" xr:uid="{51D4267F-BA1B-4E27-BF30-3FF0D9BFFCDD}"/>
    <cellStyle name="Currency [0] 2 5 2 2 2 3 3 3" xfId="20709" xr:uid="{916A8E29-7F04-482D-8CEC-9600562CD5F5}"/>
    <cellStyle name="Currency [0] 2 5 2 2 2 3 4" xfId="9189" xr:uid="{0D696AFD-4C74-46CE-A69C-9CD2BF1ACCBA}"/>
    <cellStyle name="Currency [0] 2 5 2 2 2 3 4 2" xfId="24549" xr:uid="{9BBF2EC6-BE9E-4E3C-821D-3CCD98A8C00F}"/>
    <cellStyle name="Currency [0] 2 5 2 2 2 3 5" xfId="16869" xr:uid="{501B9AD2-7610-441F-80CC-08648E4D166B}"/>
    <cellStyle name="Currency [0] 2 5 2 2 2 4" xfId="2469" xr:uid="{93566910-21EF-437D-9798-DF672EC86063}"/>
    <cellStyle name="Currency [0] 2 5 2 2 2 4 2" xfId="6309" xr:uid="{75101A44-A768-4073-84B5-507A5262CCD2}"/>
    <cellStyle name="Currency [0] 2 5 2 2 2 4 2 2" xfId="13989" xr:uid="{E54718F6-DCF8-43D9-8A52-4250D78FA177}"/>
    <cellStyle name="Currency [0] 2 5 2 2 2 4 2 2 2" xfId="29349" xr:uid="{C46DD482-B2B0-4D8D-9A08-84B228B1374D}"/>
    <cellStyle name="Currency [0] 2 5 2 2 2 4 2 3" xfId="21669" xr:uid="{62FA58BB-A0A5-491F-963A-F2ED0AFB096B}"/>
    <cellStyle name="Currency [0] 2 5 2 2 2 4 3" xfId="10149" xr:uid="{46691A0A-50A6-4B84-976E-45DF34DCA2C1}"/>
    <cellStyle name="Currency [0] 2 5 2 2 2 4 3 2" xfId="25509" xr:uid="{A23F5E6F-CE17-48B8-9671-72908E8D7D28}"/>
    <cellStyle name="Currency [0] 2 5 2 2 2 4 4" xfId="17829" xr:uid="{29637E90-4EE7-4B58-A1C0-83E79E37471E}"/>
    <cellStyle name="Currency [0] 2 5 2 2 2 5" xfId="4389" xr:uid="{893F14DF-41FB-409A-A51A-81A9872BC48C}"/>
    <cellStyle name="Currency [0] 2 5 2 2 2 5 2" xfId="12069" xr:uid="{B83494A2-9F92-4693-927B-729B44E5826F}"/>
    <cellStyle name="Currency [0] 2 5 2 2 2 5 2 2" xfId="27429" xr:uid="{C0A4F941-036F-4BE0-88B0-E5A938DE7C32}"/>
    <cellStyle name="Currency [0] 2 5 2 2 2 5 3" xfId="19749" xr:uid="{1741CABF-98C9-4EC3-98E0-7726B3E38F11}"/>
    <cellStyle name="Currency [0] 2 5 2 2 2 6" xfId="8229" xr:uid="{FC9F6F39-D9AF-47A4-9AEF-CC98EC72A8BC}"/>
    <cellStyle name="Currency [0] 2 5 2 2 2 6 2" xfId="23589" xr:uid="{16004456-F66A-473C-B2A7-EAE77075FEAF}"/>
    <cellStyle name="Currency [0] 2 5 2 2 2 7" xfId="15909" xr:uid="{07C3D243-7AD7-4582-95A9-FC2D1C9E0E59}"/>
    <cellStyle name="Currency [0] 2 5 2 2 3" xfId="789" xr:uid="{E302AB3A-AA12-4B16-91A0-EAC8B1331D66}"/>
    <cellStyle name="Currency [0] 2 5 2 2 3 2" xfId="1749" xr:uid="{31E4B7F1-51F1-4B07-B7BF-19AB6294BE42}"/>
    <cellStyle name="Currency [0] 2 5 2 2 3 2 2" xfId="3669" xr:uid="{0166F95A-088A-4EA3-BF6D-C4ADDE46B242}"/>
    <cellStyle name="Currency [0] 2 5 2 2 3 2 2 2" xfId="7509" xr:uid="{F54F5D25-0DA4-4965-89BA-0B41EE1AE3B9}"/>
    <cellStyle name="Currency [0] 2 5 2 2 3 2 2 2 2" xfId="15189" xr:uid="{5037FE2B-166B-4394-B8F9-3E15689B6203}"/>
    <cellStyle name="Currency [0] 2 5 2 2 3 2 2 2 2 2" xfId="30549" xr:uid="{A8195B97-C284-4D97-A377-4C247D2F3F68}"/>
    <cellStyle name="Currency [0] 2 5 2 2 3 2 2 2 3" xfId="22869" xr:uid="{0BB474C4-C9BC-4D91-A06A-0405D0B387A9}"/>
    <cellStyle name="Currency [0] 2 5 2 2 3 2 2 3" xfId="11349" xr:uid="{41876C4A-C268-4E94-9E24-DDB178155E27}"/>
    <cellStyle name="Currency [0] 2 5 2 2 3 2 2 3 2" xfId="26709" xr:uid="{AB50C73F-5B08-4901-8B7E-35439EE29792}"/>
    <cellStyle name="Currency [0] 2 5 2 2 3 2 2 4" xfId="19029" xr:uid="{DD1658B3-AEB5-4D71-8E54-E17CB33310B2}"/>
    <cellStyle name="Currency [0] 2 5 2 2 3 2 3" xfId="5589" xr:uid="{B28D9085-6186-4C50-B538-9258BA445C4B}"/>
    <cellStyle name="Currency [0] 2 5 2 2 3 2 3 2" xfId="13269" xr:uid="{C0B6970B-5773-4221-AE79-D1F853421637}"/>
    <cellStyle name="Currency [0] 2 5 2 2 3 2 3 2 2" xfId="28629" xr:uid="{AA7F597B-ED93-4A3C-85E0-BDDBF0795B6E}"/>
    <cellStyle name="Currency [0] 2 5 2 2 3 2 3 3" xfId="20949" xr:uid="{70DE2259-3B14-4206-A4DE-E3772F397D17}"/>
    <cellStyle name="Currency [0] 2 5 2 2 3 2 4" xfId="9429" xr:uid="{BE393CE8-3B0C-4DA8-8AD0-8E137CFEECD6}"/>
    <cellStyle name="Currency [0] 2 5 2 2 3 2 4 2" xfId="24789" xr:uid="{074AF5AD-0309-4554-9F04-352D7B0DECFB}"/>
    <cellStyle name="Currency [0] 2 5 2 2 3 2 5" xfId="17109" xr:uid="{1FA45147-D296-4039-A744-1F345F7A1DB2}"/>
    <cellStyle name="Currency [0] 2 5 2 2 3 3" xfId="2709" xr:uid="{5CC267A2-EB77-42C6-8065-69DCB77DC025}"/>
    <cellStyle name="Currency [0] 2 5 2 2 3 3 2" xfId="6549" xr:uid="{19DFD84A-F543-4348-B5D3-F5212A575C4F}"/>
    <cellStyle name="Currency [0] 2 5 2 2 3 3 2 2" xfId="14229" xr:uid="{2D0277BF-772B-4E66-8335-F792331FAAD0}"/>
    <cellStyle name="Currency [0] 2 5 2 2 3 3 2 2 2" xfId="29589" xr:uid="{A71C82C3-BE93-4FDD-AE75-97728FF36CF5}"/>
    <cellStyle name="Currency [0] 2 5 2 2 3 3 2 3" xfId="21909" xr:uid="{88970982-B6CB-4479-855C-E0ECAE25F470}"/>
    <cellStyle name="Currency [0] 2 5 2 2 3 3 3" xfId="10389" xr:uid="{20FB09D0-67F5-48E2-81AC-172D06304F20}"/>
    <cellStyle name="Currency [0] 2 5 2 2 3 3 3 2" xfId="25749" xr:uid="{27A936FA-5E56-4771-A45D-D527A93BD54C}"/>
    <cellStyle name="Currency [0] 2 5 2 2 3 3 4" xfId="18069" xr:uid="{A4363ABE-C167-43B7-911D-1421EB20F00B}"/>
    <cellStyle name="Currency [0] 2 5 2 2 3 4" xfId="4629" xr:uid="{B3F67389-AB52-49AC-B9FD-1CA567FBC253}"/>
    <cellStyle name="Currency [0] 2 5 2 2 3 4 2" xfId="12309" xr:uid="{019DD471-F286-43D2-8831-5802DEA1B5DF}"/>
    <cellStyle name="Currency [0] 2 5 2 2 3 4 2 2" xfId="27669" xr:uid="{F594A4F7-63CE-4E36-AA6F-C983463D77E0}"/>
    <cellStyle name="Currency [0] 2 5 2 2 3 4 3" xfId="19989" xr:uid="{D646B826-3EBA-4C70-966A-388965A841D6}"/>
    <cellStyle name="Currency [0] 2 5 2 2 3 5" xfId="8469" xr:uid="{FC15FD44-1873-4D8F-9A2C-9BA67DCF5BAE}"/>
    <cellStyle name="Currency [0] 2 5 2 2 3 5 2" xfId="23829" xr:uid="{0011DA0D-D5A4-4901-B08F-46C7A2E38359}"/>
    <cellStyle name="Currency [0] 2 5 2 2 3 6" xfId="16149" xr:uid="{6C2BE20C-5714-4D8B-8156-6EC17F8FC4CA}"/>
    <cellStyle name="Currency [0] 2 5 2 2 4" xfId="1269" xr:uid="{51918297-32BB-44B5-8824-118B5E4C5627}"/>
    <cellStyle name="Currency [0] 2 5 2 2 4 2" xfId="3189" xr:uid="{03D22D5D-2563-4E94-B91A-8C53FE921D11}"/>
    <cellStyle name="Currency [0] 2 5 2 2 4 2 2" xfId="7029" xr:uid="{51DDBE1C-970D-40C3-BE93-B5D49AAD1CD4}"/>
    <cellStyle name="Currency [0] 2 5 2 2 4 2 2 2" xfId="14709" xr:uid="{FA4F6AF8-B0C1-4095-BFED-8FDDA9C0F2AC}"/>
    <cellStyle name="Currency [0] 2 5 2 2 4 2 2 2 2" xfId="30069" xr:uid="{94D4D870-4582-44F9-A76F-6E9D98699E66}"/>
    <cellStyle name="Currency [0] 2 5 2 2 4 2 2 3" xfId="22389" xr:uid="{CE834BB8-5E61-487D-8FA9-2F7FF8847BEB}"/>
    <cellStyle name="Currency [0] 2 5 2 2 4 2 3" xfId="10869" xr:uid="{007CD9F6-9697-4D96-9DE5-C227447FAF29}"/>
    <cellStyle name="Currency [0] 2 5 2 2 4 2 3 2" xfId="26229" xr:uid="{FB6CE3FE-AC1B-4D2E-B398-3127307CF3BF}"/>
    <cellStyle name="Currency [0] 2 5 2 2 4 2 4" xfId="18549" xr:uid="{520E691A-B8F3-4062-A2CC-649BBF6D748D}"/>
    <cellStyle name="Currency [0] 2 5 2 2 4 3" xfId="5109" xr:uid="{DCFA40BC-83C2-4064-AB7B-2E5E26C193FD}"/>
    <cellStyle name="Currency [0] 2 5 2 2 4 3 2" xfId="12789" xr:uid="{4FA72C0C-917C-4C51-ADB7-6EC28FFFCFC5}"/>
    <cellStyle name="Currency [0] 2 5 2 2 4 3 2 2" xfId="28149" xr:uid="{394AF82D-D8D5-45CF-9E79-5B49DF089A95}"/>
    <cellStyle name="Currency [0] 2 5 2 2 4 3 3" xfId="20469" xr:uid="{8EEEE870-5477-4B74-91FF-19EB85AA808D}"/>
    <cellStyle name="Currency [0] 2 5 2 2 4 4" xfId="8949" xr:uid="{AEB3F0F3-EB5C-4513-9B61-B8760320840A}"/>
    <cellStyle name="Currency [0] 2 5 2 2 4 4 2" xfId="24309" xr:uid="{D24AE35A-88D3-4C81-82B2-2595389E613F}"/>
    <cellStyle name="Currency [0] 2 5 2 2 4 5" xfId="16629" xr:uid="{D0CF1A2A-4E1F-4626-AD84-6FC9A802F2B6}"/>
    <cellStyle name="Currency [0] 2 5 2 2 5" xfId="2229" xr:uid="{386ABA96-90DE-4D72-8FC1-15DB3DD8849E}"/>
    <cellStyle name="Currency [0] 2 5 2 2 5 2" xfId="6069" xr:uid="{826ECF89-7C8D-43EB-AAC4-82B4781F38B7}"/>
    <cellStyle name="Currency [0] 2 5 2 2 5 2 2" xfId="13749" xr:uid="{BFEAC94A-1BC9-40FC-9789-0B19209D7CF4}"/>
    <cellStyle name="Currency [0] 2 5 2 2 5 2 2 2" xfId="29109" xr:uid="{DEEF9DB8-AABF-4CC8-99B9-ABC0E4A2D651}"/>
    <cellStyle name="Currency [0] 2 5 2 2 5 2 3" xfId="21429" xr:uid="{DCDCDB4D-9AD9-4F62-8361-16C9D628AD28}"/>
    <cellStyle name="Currency [0] 2 5 2 2 5 3" xfId="9909" xr:uid="{BD340B61-39FD-4C16-9336-372544B0040C}"/>
    <cellStyle name="Currency [0] 2 5 2 2 5 3 2" xfId="25269" xr:uid="{C7BCC825-06AC-4CE8-AAE8-6B762A8BB636}"/>
    <cellStyle name="Currency [0] 2 5 2 2 5 4" xfId="17589" xr:uid="{F1EB0840-2653-4075-968F-E0033150DD04}"/>
    <cellStyle name="Currency [0] 2 5 2 2 6" xfId="4149" xr:uid="{C35F02FB-D3F0-46F3-9BFF-B35107D16234}"/>
    <cellStyle name="Currency [0] 2 5 2 2 6 2" xfId="11829" xr:uid="{4E8DD64C-CEA0-4F5E-BCA5-F92390BE78A7}"/>
    <cellStyle name="Currency [0] 2 5 2 2 6 2 2" xfId="27189" xr:uid="{2083D15F-71D8-4838-A371-9273B703CAE3}"/>
    <cellStyle name="Currency [0] 2 5 2 2 6 3" xfId="19509" xr:uid="{ACF1A0B8-DF5D-4727-884D-F67B9C1366F7}"/>
    <cellStyle name="Currency [0] 2 5 2 2 7" xfId="7989" xr:uid="{840AC9B4-D473-4815-B260-B27AF869B5D0}"/>
    <cellStyle name="Currency [0] 2 5 2 2 7 2" xfId="23349" xr:uid="{8FC588D8-5639-40BB-812A-2506867884B7}"/>
    <cellStyle name="Currency [0] 2 5 2 2 8" xfId="15669" xr:uid="{4E90FE7B-E46C-48AA-AA05-68042AD5B6E9}"/>
    <cellStyle name="Currency [0] 2 5 2 3" xfId="429" xr:uid="{E751C477-4345-4ADF-8A51-64C9C1226969}"/>
    <cellStyle name="Currency [0] 2 5 2 3 2" xfId="909" xr:uid="{EE076EA8-475E-4E08-9151-70E0C2A045E8}"/>
    <cellStyle name="Currency [0] 2 5 2 3 2 2" xfId="1869" xr:uid="{6D4895FE-9E01-4CD3-BD97-C3AE094428E8}"/>
    <cellStyle name="Currency [0] 2 5 2 3 2 2 2" xfId="3789" xr:uid="{A7BC33D2-74A9-400E-9556-BF2CDA54CBC3}"/>
    <cellStyle name="Currency [0] 2 5 2 3 2 2 2 2" xfId="7629" xr:uid="{16CDF025-DFA2-4205-95D9-853ED471AE2C}"/>
    <cellStyle name="Currency [0] 2 5 2 3 2 2 2 2 2" xfId="15309" xr:uid="{0A1177A0-F3DC-4F8F-A2AF-62BB5525FA4E}"/>
    <cellStyle name="Currency [0] 2 5 2 3 2 2 2 2 2 2" xfId="30669" xr:uid="{6131DC46-D9F3-4FE4-96E6-1CEB0DB4533F}"/>
    <cellStyle name="Currency [0] 2 5 2 3 2 2 2 2 3" xfId="22989" xr:uid="{153B0F75-DEC1-42A8-ACEE-ADE2515786A8}"/>
    <cellStyle name="Currency [0] 2 5 2 3 2 2 2 3" xfId="11469" xr:uid="{09D4B74A-911E-44A1-9165-B25F11481E63}"/>
    <cellStyle name="Currency [0] 2 5 2 3 2 2 2 3 2" xfId="26829" xr:uid="{A5EFF0A5-54A9-490F-8BCC-BB177A35A9CE}"/>
    <cellStyle name="Currency [0] 2 5 2 3 2 2 2 4" xfId="19149" xr:uid="{E484626C-347A-48FA-9DFD-57E28FBB7B35}"/>
    <cellStyle name="Currency [0] 2 5 2 3 2 2 3" xfId="5709" xr:uid="{AEB81A34-5FEB-4182-A468-011F49C970EE}"/>
    <cellStyle name="Currency [0] 2 5 2 3 2 2 3 2" xfId="13389" xr:uid="{862A923A-0145-49BF-962F-3D80B3D0D6DB}"/>
    <cellStyle name="Currency [0] 2 5 2 3 2 2 3 2 2" xfId="28749" xr:uid="{E741FB64-8764-48CF-BA25-E8938940E546}"/>
    <cellStyle name="Currency [0] 2 5 2 3 2 2 3 3" xfId="21069" xr:uid="{48640F53-1561-49EA-A1CF-065E0FCFFEB5}"/>
    <cellStyle name="Currency [0] 2 5 2 3 2 2 4" xfId="9549" xr:uid="{6D04DA8C-20E5-4F38-9F8F-D16AC0F733D8}"/>
    <cellStyle name="Currency [0] 2 5 2 3 2 2 4 2" xfId="24909" xr:uid="{98787636-C71A-4C89-AAEC-23FDC6F4389E}"/>
    <cellStyle name="Currency [0] 2 5 2 3 2 2 5" xfId="17229" xr:uid="{56316E64-99B0-45CE-B5F4-DFA960D87319}"/>
    <cellStyle name="Currency [0] 2 5 2 3 2 3" xfId="2829" xr:uid="{E7921BCB-1E6B-4EFF-B5DD-D8287DB997D9}"/>
    <cellStyle name="Currency [0] 2 5 2 3 2 3 2" xfId="6669" xr:uid="{9CC83396-6BAC-46D4-B429-DE1FBDAB3488}"/>
    <cellStyle name="Currency [0] 2 5 2 3 2 3 2 2" xfId="14349" xr:uid="{0D7C163D-0C1A-4906-8286-EA46B97F6C18}"/>
    <cellStyle name="Currency [0] 2 5 2 3 2 3 2 2 2" xfId="29709" xr:uid="{EED36638-AB0D-45D1-8571-50603CCFF4B6}"/>
    <cellStyle name="Currency [0] 2 5 2 3 2 3 2 3" xfId="22029" xr:uid="{549E668F-690C-43C0-95EC-F0C3250C17C8}"/>
    <cellStyle name="Currency [0] 2 5 2 3 2 3 3" xfId="10509" xr:uid="{14A6E185-3DEE-4E8C-AD74-2FE70B83CE0E}"/>
    <cellStyle name="Currency [0] 2 5 2 3 2 3 3 2" xfId="25869" xr:uid="{226C6CC8-2793-40A5-AF84-2B40392A661D}"/>
    <cellStyle name="Currency [0] 2 5 2 3 2 3 4" xfId="18189" xr:uid="{25C27A53-6C24-4BB4-9EB9-FA80841DFA6C}"/>
    <cellStyle name="Currency [0] 2 5 2 3 2 4" xfId="4749" xr:uid="{6F89163D-F380-4159-8E5D-6B331E939846}"/>
    <cellStyle name="Currency [0] 2 5 2 3 2 4 2" xfId="12429" xr:uid="{44B2E827-1200-4247-B912-AE7A6661F327}"/>
    <cellStyle name="Currency [0] 2 5 2 3 2 4 2 2" xfId="27789" xr:uid="{F6BFB438-87D4-4CC2-AA7B-80450DFE96D3}"/>
    <cellStyle name="Currency [0] 2 5 2 3 2 4 3" xfId="20109" xr:uid="{C0F9BCDA-CD27-4F91-AB1D-F52F29731419}"/>
    <cellStyle name="Currency [0] 2 5 2 3 2 5" xfId="8589" xr:uid="{9E71CFF4-0318-4FDE-8671-A2408868B6F0}"/>
    <cellStyle name="Currency [0] 2 5 2 3 2 5 2" xfId="23949" xr:uid="{B65099C3-4AF6-4D37-A389-9154EBF5CE41}"/>
    <cellStyle name="Currency [0] 2 5 2 3 2 6" xfId="16269" xr:uid="{FF464D04-5D31-4B0D-9D37-DE7B76474077}"/>
    <cellStyle name="Currency [0] 2 5 2 3 3" xfId="1389" xr:uid="{D1FC6CD0-FAFB-4775-91FD-31AC1125FC7C}"/>
    <cellStyle name="Currency [0] 2 5 2 3 3 2" xfId="3309" xr:uid="{F5B794B0-84AE-43D2-BA19-FFE611C43352}"/>
    <cellStyle name="Currency [0] 2 5 2 3 3 2 2" xfId="7149" xr:uid="{DE30F398-BCCD-4058-89FF-222CC15F6431}"/>
    <cellStyle name="Currency [0] 2 5 2 3 3 2 2 2" xfId="14829" xr:uid="{8E9539F4-0C7B-47C5-8523-6DE822F0F4D5}"/>
    <cellStyle name="Currency [0] 2 5 2 3 3 2 2 2 2" xfId="30189" xr:uid="{C7C4E146-59FA-4E29-9073-304A2F9FB04C}"/>
    <cellStyle name="Currency [0] 2 5 2 3 3 2 2 3" xfId="22509" xr:uid="{9EE46151-F589-4E35-8723-4C296CC6AD98}"/>
    <cellStyle name="Currency [0] 2 5 2 3 3 2 3" xfId="10989" xr:uid="{3BF060BC-ABD1-43A4-A70E-E6CB89F29C73}"/>
    <cellStyle name="Currency [0] 2 5 2 3 3 2 3 2" xfId="26349" xr:uid="{2990BB3B-DFAC-4AFE-9213-1BCE7E14639B}"/>
    <cellStyle name="Currency [0] 2 5 2 3 3 2 4" xfId="18669" xr:uid="{49603145-8606-49CA-A4D6-B895D8D43706}"/>
    <cellStyle name="Currency [0] 2 5 2 3 3 3" xfId="5229" xr:uid="{88F25F20-FA9D-40E9-BA97-13EE31306FCE}"/>
    <cellStyle name="Currency [0] 2 5 2 3 3 3 2" xfId="12909" xr:uid="{49251989-B572-461B-B298-B878BD88674D}"/>
    <cellStyle name="Currency [0] 2 5 2 3 3 3 2 2" xfId="28269" xr:uid="{EA50D365-2182-4573-A550-E38BC88D8006}"/>
    <cellStyle name="Currency [0] 2 5 2 3 3 3 3" xfId="20589" xr:uid="{D760BF84-F838-4E98-B35A-19F4B5CAB2E9}"/>
    <cellStyle name="Currency [0] 2 5 2 3 3 4" xfId="9069" xr:uid="{459C0467-C73E-4343-A455-FE0CD9F40418}"/>
    <cellStyle name="Currency [0] 2 5 2 3 3 4 2" xfId="24429" xr:uid="{D3D0EE8E-5AFD-4470-9ECF-00CF810828C8}"/>
    <cellStyle name="Currency [0] 2 5 2 3 3 5" xfId="16749" xr:uid="{02FB4196-50DF-4061-B314-17560D31022D}"/>
    <cellStyle name="Currency [0] 2 5 2 3 4" xfId="2349" xr:uid="{1D749832-C83B-471C-8DF7-DF5476FB908B}"/>
    <cellStyle name="Currency [0] 2 5 2 3 4 2" xfId="6189" xr:uid="{65B6EBC9-FEC1-4140-9ABE-13FF78A2300D}"/>
    <cellStyle name="Currency [0] 2 5 2 3 4 2 2" xfId="13869" xr:uid="{44B24EDD-343C-461D-BCCD-49CAAA994A73}"/>
    <cellStyle name="Currency [0] 2 5 2 3 4 2 2 2" xfId="29229" xr:uid="{1EE20D53-4380-41B1-B0AD-C8BB4DF9178F}"/>
    <cellStyle name="Currency [0] 2 5 2 3 4 2 3" xfId="21549" xr:uid="{E45AFA82-8348-4E4D-B859-24DFCCBB7D3C}"/>
    <cellStyle name="Currency [0] 2 5 2 3 4 3" xfId="10029" xr:uid="{7452E9ED-857F-405F-AD6C-84C9CADCB7B8}"/>
    <cellStyle name="Currency [0] 2 5 2 3 4 3 2" xfId="25389" xr:uid="{D481897D-0C4B-49CC-A6CD-A21E8A797A85}"/>
    <cellStyle name="Currency [0] 2 5 2 3 4 4" xfId="17709" xr:uid="{78F1239E-2390-46F0-BC00-556EFE14BF79}"/>
    <cellStyle name="Currency [0] 2 5 2 3 5" xfId="4269" xr:uid="{290EE4EE-1E34-4A15-B3F8-D5A4C1B08184}"/>
    <cellStyle name="Currency [0] 2 5 2 3 5 2" xfId="11949" xr:uid="{33542A50-DD6C-4EC7-A669-48A6D5B7ECC9}"/>
    <cellStyle name="Currency [0] 2 5 2 3 5 2 2" xfId="27309" xr:uid="{39810E64-5B77-499C-BF5B-A00DB1D0CD01}"/>
    <cellStyle name="Currency [0] 2 5 2 3 5 3" xfId="19629" xr:uid="{CDE83A2B-E749-44FB-B2B6-480DAAEA4261}"/>
    <cellStyle name="Currency [0] 2 5 2 3 6" xfId="8109" xr:uid="{0D00C9E7-7D4E-4278-BE3F-29F02957EC0B}"/>
    <cellStyle name="Currency [0] 2 5 2 3 6 2" xfId="23469" xr:uid="{DABE6FA4-CE1D-4BC0-B94E-31EEB20E5012}"/>
    <cellStyle name="Currency [0] 2 5 2 3 7" xfId="15789" xr:uid="{714BF1D6-862B-4614-9F6A-3D6F70479288}"/>
    <cellStyle name="Currency [0] 2 5 2 4" xfId="669" xr:uid="{47024A7F-977E-44A4-8811-4B3812A44CA8}"/>
    <cellStyle name="Currency [0] 2 5 2 4 2" xfId="1629" xr:uid="{9CB0CBB6-B6D1-427D-B6CE-622F6CE75400}"/>
    <cellStyle name="Currency [0] 2 5 2 4 2 2" xfId="3549" xr:uid="{D4AF7FC0-C357-4426-93E2-1DEC47E1732B}"/>
    <cellStyle name="Currency [0] 2 5 2 4 2 2 2" xfId="7389" xr:uid="{C281E9AE-A359-4087-9C1D-6264C35A26BC}"/>
    <cellStyle name="Currency [0] 2 5 2 4 2 2 2 2" xfId="15069" xr:uid="{A0207428-299D-4F9C-9F08-B0A878F7253E}"/>
    <cellStyle name="Currency [0] 2 5 2 4 2 2 2 2 2" xfId="30429" xr:uid="{4DF1CDBC-2BF6-4160-8E6B-E828A5065117}"/>
    <cellStyle name="Currency [0] 2 5 2 4 2 2 2 3" xfId="22749" xr:uid="{FA4E161B-CB04-4A2B-9886-BF1F87963925}"/>
    <cellStyle name="Currency [0] 2 5 2 4 2 2 3" xfId="11229" xr:uid="{0F241410-6F49-4519-88B4-7E858BE9E7C2}"/>
    <cellStyle name="Currency [0] 2 5 2 4 2 2 3 2" xfId="26589" xr:uid="{F5995630-942C-4AAF-9271-8A236AC0266F}"/>
    <cellStyle name="Currency [0] 2 5 2 4 2 2 4" xfId="18909" xr:uid="{DF1751EB-E8F1-4848-B012-1DA83754EADB}"/>
    <cellStyle name="Currency [0] 2 5 2 4 2 3" xfId="5469" xr:uid="{D3C0BFA4-6082-4902-B519-282D82C1DB68}"/>
    <cellStyle name="Currency [0] 2 5 2 4 2 3 2" xfId="13149" xr:uid="{1FA8C4ED-26EE-4DC8-B6D8-2FA79060DA92}"/>
    <cellStyle name="Currency [0] 2 5 2 4 2 3 2 2" xfId="28509" xr:uid="{EBB7FF85-214F-4DC2-978C-4F0171FA3E18}"/>
    <cellStyle name="Currency [0] 2 5 2 4 2 3 3" xfId="20829" xr:uid="{C929CF6C-D62F-4166-A3CE-0E9AE3A466FA}"/>
    <cellStyle name="Currency [0] 2 5 2 4 2 4" xfId="9309" xr:uid="{3FADA1A3-DBA1-410A-A9EF-4D644E049DB5}"/>
    <cellStyle name="Currency [0] 2 5 2 4 2 4 2" xfId="24669" xr:uid="{B6A611E7-F0E1-42E4-A02F-DF5BDFAA8120}"/>
    <cellStyle name="Currency [0] 2 5 2 4 2 5" xfId="16989" xr:uid="{A54A1BA2-013A-4F34-9725-1080BE491F62}"/>
    <cellStyle name="Currency [0] 2 5 2 4 3" xfId="2589" xr:uid="{48401CDB-B425-4B98-89A1-16F9AAC3F946}"/>
    <cellStyle name="Currency [0] 2 5 2 4 3 2" xfId="6429" xr:uid="{A856C592-8062-4040-8AAD-52B2A0C1D38D}"/>
    <cellStyle name="Currency [0] 2 5 2 4 3 2 2" xfId="14109" xr:uid="{E9346F09-2A90-4B56-BF09-C44C9C80B060}"/>
    <cellStyle name="Currency [0] 2 5 2 4 3 2 2 2" xfId="29469" xr:uid="{27E415A4-8934-4747-A8B5-FB3B66A43172}"/>
    <cellStyle name="Currency [0] 2 5 2 4 3 2 3" xfId="21789" xr:uid="{8E606B88-E8CA-45A3-A157-AA488BA1AAE9}"/>
    <cellStyle name="Currency [0] 2 5 2 4 3 3" xfId="10269" xr:uid="{901B8A3B-B9D4-4228-A98E-9AEF2300CB6A}"/>
    <cellStyle name="Currency [0] 2 5 2 4 3 3 2" xfId="25629" xr:uid="{D6C7CD1A-4738-4922-A3FA-DE31D27511C6}"/>
    <cellStyle name="Currency [0] 2 5 2 4 3 4" xfId="17949" xr:uid="{AE18B6EF-B45A-40E3-A582-72E46BF7B239}"/>
    <cellStyle name="Currency [0] 2 5 2 4 4" xfId="4509" xr:uid="{8DE066C0-891C-44F4-B78B-2EACC3C26EBD}"/>
    <cellStyle name="Currency [0] 2 5 2 4 4 2" xfId="12189" xr:uid="{B2D0FB9C-84B1-4C6C-B191-B08E61A45A19}"/>
    <cellStyle name="Currency [0] 2 5 2 4 4 2 2" xfId="27549" xr:uid="{D1A84FCC-1E88-4ACF-84A0-8BFA9DA2D0FA}"/>
    <cellStyle name="Currency [0] 2 5 2 4 4 3" xfId="19869" xr:uid="{43CDCE3D-97A5-4BA9-9C8B-4ECB2D4EF109}"/>
    <cellStyle name="Currency [0] 2 5 2 4 5" xfId="8349" xr:uid="{CAFD8081-4E7C-45DB-ACC1-0BEA2AB087FB}"/>
    <cellStyle name="Currency [0] 2 5 2 4 5 2" xfId="23709" xr:uid="{01FFE55E-70B4-4ED7-8F32-B053CC4F135A}"/>
    <cellStyle name="Currency [0] 2 5 2 4 6" xfId="16029" xr:uid="{55E7540C-8906-4110-80C5-E6741936F7FE}"/>
    <cellStyle name="Currency [0] 2 5 2 5" xfId="1149" xr:uid="{4C954179-A1F6-49FC-A742-892F4EAECF9C}"/>
    <cellStyle name="Currency [0] 2 5 2 5 2" xfId="3069" xr:uid="{9879F0AE-823C-473C-B33D-EA86841DA227}"/>
    <cellStyle name="Currency [0] 2 5 2 5 2 2" xfId="6909" xr:uid="{AC6E7E81-40E5-4AE1-B8D3-F9D7A13366FC}"/>
    <cellStyle name="Currency [0] 2 5 2 5 2 2 2" xfId="14589" xr:uid="{303ECB04-A5C4-4F3D-AF88-1DF00BE1619B}"/>
    <cellStyle name="Currency [0] 2 5 2 5 2 2 2 2" xfId="29949" xr:uid="{0A7A5FB5-540A-4469-8CF9-C0DA3F377DBC}"/>
    <cellStyle name="Currency [0] 2 5 2 5 2 2 3" xfId="22269" xr:uid="{4A55E42F-1A94-48D1-BF43-8D8BA79C35A1}"/>
    <cellStyle name="Currency [0] 2 5 2 5 2 3" xfId="10749" xr:uid="{1431164A-1A67-4814-94FF-FCE6228582AF}"/>
    <cellStyle name="Currency [0] 2 5 2 5 2 3 2" xfId="26109" xr:uid="{5FA1D934-8D0F-4E75-BB6C-81CBAFAC3294}"/>
    <cellStyle name="Currency [0] 2 5 2 5 2 4" xfId="18429" xr:uid="{4EB7759A-B6FE-4017-A33B-C2BB640401BD}"/>
    <cellStyle name="Currency [0] 2 5 2 5 3" xfId="4989" xr:uid="{81CBD006-DB10-4018-BB93-00581B441668}"/>
    <cellStyle name="Currency [0] 2 5 2 5 3 2" xfId="12669" xr:uid="{368CEED2-9F80-4287-AA7A-0F866F377E39}"/>
    <cellStyle name="Currency [0] 2 5 2 5 3 2 2" xfId="28029" xr:uid="{CCE05210-A2F0-477E-A6FD-4B6C5E974E49}"/>
    <cellStyle name="Currency [0] 2 5 2 5 3 3" xfId="20349" xr:uid="{236208DF-093A-4CCC-B31C-0C7C4CAE71C6}"/>
    <cellStyle name="Currency [0] 2 5 2 5 4" xfId="8829" xr:uid="{B849A583-574D-48C5-9FDF-AB3F714A465F}"/>
    <cellStyle name="Currency [0] 2 5 2 5 4 2" xfId="24189" xr:uid="{B9DD7412-417C-4E1D-B481-3361F52125A3}"/>
    <cellStyle name="Currency [0] 2 5 2 5 5" xfId="16509" xr:uid="{3E62A22D-E945-4333-9CF5-0F23C51EBB1E}"/>
    <cellStyle name="Currency [0] 2 5 2 6" xfId="2109" xr:uid="{6A236733-1F09-4A7E-A6E4-82B9887D80A0}"/>
    <cellStyle name="Currency [0] 2 5 2 6 2" xfId="5949" xr:uid="{969F34EE-3A27-4B0B-A3F0-FB989064A2A2}"/>
    <cellStyle name="Currency [0] 2 5 2 6 2 2" xfId="13629" xr:uid="{5DF990B1-BCF9-470C-982D-435317FE13E4}"/>
    <cellStyle name="Currency [0] 2 5 2 6 2 2 2" xfId="28989" xr:uid="{846B290E-747A-4856-A499-43A17EB9DC34}"/>
    <cellStyle name="Currency [0] 2 5 2 6 2 3" xfId="21309" xr:uid="{517C8CEC-FFC5-4539-8C93-CF140B8D9542}"/>
    <cellStyle name="Currency [0] 2 5 2 6 3" xfId="9789" xr:uid="{10235B82-38ED-4EB1-BFC5-FC8183B7BCE6}"/>
    <cellStyle name="Currency [0] 2 5 2 6 3 2" xfId="25149" xr:uid="{91C043C2-6721-4637-86F6-D68365E55A97}"/>
    <cellStyle name="Currency [0] 2 5 2 6 4" xfId="17469" xr:uid="{EF1220C3-99CB-4EE3-B64A-37395493151C}"/>
    <cellStyle name="Currency [0] 2 5 2 7" xfId="4029" xr:uid="{40D61E1D-E034-4FC4-A594-2A6B0B6F6032}"/>
    <cellStyle name="Currency [0] 2 5 2 7 2" xfId="11709" xr:uid="{ED412D26-2CE2-4B4A-BE53-A2ADF82B3FCA}"/>
    <cellStyle name="Currency [0] 2 5 2 7 2 2" xfId="27069" xr:uid="{A3EEDBB4-8C42-400B-ADBA-E1F5A444B083}"/>
    <cellStyle name="Currency [0] 2 5 2 7 3" xfId="19389" xr:uid="{E42341D8-5A0B-4554-ADE1-E56E1374EBB6}"/>
    <cellStyle name="Currency [0] 2 5 2 8" xfId="7869" xr:uid="{24F7BC62-8A3E-4003-9336-3A24C577F684}"/>
    <cellStyle name="Currency [0] 2 5 2 8 2" xfId="23229" xr:uid="{414C6FEB-19D4-4B2A-97C8-366D62AC1416}"/>
    <cellStyle name="Currency [0] 2 5 2 9" xfId="15549" xr:uid="{902CF776-ADAF-4DC4-BDCF-0AB1E6B6BA76}"/>
    <cellStyle name="Currency [0] 2 5 3" xfId="249" xr:uid="{FF262EEC-39D7-41AD-BF10-541CBB1AF52B}"/>
    <cellStyle name="Currency [0] 2 5 3 2" xfId="489" xr:uid="{FA11F849-A198-46B6-9B2A-E8723EE9A8C1}"/>
    <cellStyle name="Currency [0] 2 5 3 2 2" xfId="969" xr:uid="{BA11F897-2E6C-47FF-83AE-3C2CCCF4D99F}"/>
    <cellStyle name="Currency [0] 2 5 3 2 2 2" xfId="1929" xr:uid="{068930D2-E7C2-4D50-8A1E-1A99FB5045B1}"/>
    <cellStyle name="Currency [0] 2 5 3 2 2 2 2" xfId="3849" xr:uid="{175968D8-FEAF-49BC-88FF-431EF53FDE31}"/>
    <cellStyle name="Currency [0] 2 5 3 2 2 2 2 2" xfId="7689" xr:uid="{AA87C07A-7C5C-495D-A3A0-CF73816C052A}"/>
    <cellStyle name="Currency [0] 2 5 3 2 2 2 2 2 2" xfId="15369" xr:uid="{DC9DF5E1-1AF5-43D4-937A-2BE5F62919A3}"/>
    <cellStyle name="Currency [0] 2 5 3 2 2 2 2 2 2 2" xfId="30729" xr:uid="{56030922-FFA3-4908-9F3E-9DAFBE6ADFB7}"/>
    <cellStyle name="Currency [0] 2 5 3 2 2 2 2 2 3" xfId="23049" xr:uid="{171CED9F-2F6D-4E46-AECB-8D0F80057A8D}"/>
    <cellStyle name="Currency [0] 2 5 3 2 2 2 2 3" xfId="11529" xr:uid="{E888E169-7849-4103-AD3C-59DB86FA62E4}"/>
    <cellStyle name="Currency [0] 2 5 3 2 2 2 2 3 2" xfId="26889" xr:uid="{BCE3D4AC-7F8F-4CFF-9815-888DB719B585}"/>
    <cellStyle name="Currency [0] 2 5 3 2 2 2 2 4" xfId="19209" xr:uid="{998D0852-96DE-4F60-8CA4-5C9166C07526}"/>
    <cellStyle name="Currency [0] 2 5 3 2 2 2 3" xfId="5769" xr:uid="{AF066534-75D8-425D-95BD-C8DA533CD181}"/>
    <cellStyle name="Currency [0] 2 5 3 2 2 2 3 2" xfId="13449" xr:uid="{52F0D62F-9802-406A-88E0-A2B940CE2D08}"/>
    <cellStyle name="Currency [0] 2 5 3 2 2 2 3 2 2" xfId="28809" xr:uid="{9E135121-E64E-4F0E-BC89-604EAECB1540}"/>
    <cellStyle name="Currency [0] 2 5 3 2 2 2 3 3" xfId="21129" xr:uid="{0B76ACB0-D908-4362-863C-419254B54A68}"/>
    <cellStyle name="Currency [0] 2 5 3 2 2 2 4" xfId="9609" xr:uid="{87222DBF-FE84-4C14-BCF5-185931A143ED}"/>
    <cellStyle name="Currency [0] 2 5 3 2 2 2 4 2" xfId="24969" xr:uid="{81F40599-44A0-4F54-A1A4-DAC6207EA34D}"/>
    <cellStyle name="Currency [0] 2 5 3 2 2 2 5" xfId="17289" xr:uid="{2111C025-5EE5-4F81-BA9F-CCBABAD0E32B}"/>
    <cellStyle name="Currency [0] 2 5 3 2 2 3" xfId="2889" xr:uid="{A830CCA2-BA6C-49E6-8184-23AA180C3AB1}"/>
    <cellStyle name="Currency [0] 2 5 3 2 2 3 2" xfId="6729" xr:uid="{106E0D87-90CE-43E7-8654-451B3A1B6770}"/>
    <cellStyle name="Currency [0] 2 5 3 2 2 3 2 2" xfId="14409" xr:uid="{7FF1FBE4-74F8-438E-837E-D2EC4F3015AA}"/>
    <cellStyle name="Currency [0] 2 5 3 2 2 3 2 2 2" xfId="29769" xr:uid="{88C21C94-E3FF-48DE-BF26-EAAF0A9640A5}"/>
    <cellStyle name="Currency [0] 2 5 3 2 2 3 2 3" xfId="22089" xr:uid="{698503E9-C59E-4BDB-8BA0-2CAB50173F70}"/>
    <cellStyle name="Currency [0] 2 5 3 2 2 3 3" xfId="10569" xr:uid="{EB98A71C-4BF7-4584-9271-4A5520693EF6}"/>
    <cellStyle name="Currency [0] 2 5 3 2 2 3 3 2" xfId="25929" xr:uid="{B8A75F56-4E70-47BA-8A7F-C1E46C2E6810}"/>
    <cellStyle name="Currency [0] 2 5 3 2 2 3 4" xfId="18249" xr:uid="{92809EF0-ACA3-45D3-950B-4B701299C2A6}"/>
    <cellStyle name="Currency [0] 2 5 3 2 2 4" xfId="4809" xr:uid="{5E91316E-220C-483B-AE9E-742B08D834D3}"/>
    <cellStyle name="Currency [0] 2 5 3 2 2 4 2" xfId="12489" xr:uid="{7CBD2A45-CD00-486A-82D4-D72B48D7C5A3}"/>
    <cellStyle name="Currency [0] 2 5 3 2 2 4 2 2" xfId="27849" xr:uid="{574EBFA1-FDF1-479A-A023-0544D0820C46}"/>
    <cellStyle name="Currency [0] 2 5 3 2 2 4 3" xfId="20169" xr:uid="{7A5E9272-7570-4731-BADA-067D34ECE49F}"/>
    <cellStyle name="Currency [0] 2 5 3 2 2 5" xfId="8649" xr:uid="{A2DC2309-DFB4-4913-BFA4-682EA0B4A766}"/>
    <cellStyle name="Currency [0] 2 5 3 2 2 5 2" xfId="24009" xr:uid="{88DD3C5C-6DC9-4881-9189-4676FEC8BAFE}"/>
    <cellStyle name="Currency [0] 2 5 3 2 2 6" xfId="16329" xr:uid="{D6F4F388-031A-462D-B05C-E2C5023D9601}"/>
    <cellStyle name="Currency [0] 2 5 3 2 3" xfId="1449" xr:uid="{276C6943-0E5F-4CAA-9886-B5ABFF385393}"/>
    <cellStyle name="Currency [0] 2 5 3 2 3 2" xfId="3369" xr:uid="{31F51226-9FD5-4DF2-83E0-73F7EE28CCDC}"/>
    <cellStyle name="Currency [0] 2 5 3 2 3 2 2" xfId="7209" xr:uid="{4024228B-2A84-4839-9B1C-09498DA840D9}"/>
    <cellStyle name="Currency [0] 2 5 3 2 3 2 2 2" xfId="14889" xr:uid="{B5C78F18-0386-4FD6-A7F3-DE2CF6B98C7C}"/>
    <cellStyle name="Currency [0] 2 5 3 2 3 2 2 2 2" xfId="30249" xr:uid="{6B2B3128-301F-4882-AE65-8FF96C532F3A}"/>
    <cellStyle name="Currency [0] 2 5 3 2 3 2 2 3" xfId="22569" xr:uid="{D8BBF7BB-C45E-4052-95E1-BAF34300DE16}"/>
    <cellStyle name="Currency [0] 2 5 3 2 3 2 3" xfId="11049" xr:uid="{1B0475E0-75DE-480A-99B6-DF40494474D0}"/>
    <cellStyle name="Currency [0] 2 5 3 2 3 2 3 2" xfId="26409" xr:uid="{701ADB39-B0FD-4C27-B698-9BD2838A6C87}"/>
    <cellStyle name="Currency [0] 2 5 3 2 3 2 4" xfId="18729" xr:uid="{FF7B478C-B22B-4851-88FD-B59E390595E4}"/>
    <cellStyle name="Currency [0] 2 5 3 2 3 3" xfId="5289" xr:uid="{052E958C-8CBD-46DB-978B-DE36FC245165}"/>
    <cellStyle name="Currency [0] 2 5 3 2 3 3 2" xfId="12969" xr:uid="{50EE21EB-4C9D-4150-8C54-756143B8C9B8}"/>
    <cellStyle name="Currency [0] 2 5 3 2 3 3 2 2" xfId="28329" xr:uid="{C2D0B46D-C78F-4F8E-8B93-15BE3E0F9B51}"/>
    <cellStyle name="Currency [0] 2 5 3 2 3 3 3" xfId="20649" xr:uid="{1D36AFFA-8CB2-471F-88D6-E689BAAB7BEF}"/>
    <cellStyle name="Currency [0] 2 5 3 2 3 4" xfId="9129" xr:uid="{46810278-CA85-4437-898F-F65E1FF53253}"/>
    <cellStyle name="Currency [0] 2 5 3 2 3 4 2" xfId="24489" xr:uid="{0CD0BC4E-0D47-4320-8199-9F8CB31DE056}"/>
    <cellStyle name="Currency [0] 2 5 3 2 3 5" xfId="16809" xr:uid="{7B632C3F-B457-42F0-A43D-2E5E2324AC2E}"/>
    <cellStyle name="Currency [0] 2 5 3 2 4" xfId="2409" xr:uid="{52D44F54-C148-4812-AEEA-9C9AA5897FB7}"/>
    <cellStyle name="Currency [0] 2 5 3 2 4 2" xfId="6249" xr:uid="{8B011661-29E3-40EC-BD74-DB9DD6AFB113}"/>
    <cellStyle name="Currency [0] 2 5 3 2 4 2 2" xfId="13929" xr:uid="{5AFEE4A1-E947-4B04-94F8-063511AE96E8}"/>
    <cellStyle name="Currency [0] 2 5 3 2 4 2 2 2" xfId="29289" xr:uid="{CF6CA893-C59A-4F15-BC01-F4AAAAA3A5F1}"/>
    <cellStyle name="Currency [0] 2 5 3 2 4 2 3" xfId="21609" xr:uid="{5A6EC53F-FCD0-4C24-B899-8AC9B77BF25E}"/>
    <cellStyle name="Currency [0] 2 5 3 2 4 3" xfId="10089" xr:uid="{A7CDC626-CED2-4B93-89E5-43E93BDA84A4}"/>
    <cellStyle name="Currency [0] 2 5 3 2 4 3 2" xfId="25449" xr:uid="{A67F98B5-E44D-4622-941F-48C4C4B457DE}"/>
    <cellStyle name="Currency [0] 2 5 3 2 4 4" xfId="17769" xr:uid="{AFF82FE0-F55E-424F-B67B-A3003900DE0D}"/>
    <cellStyle name="Currency [0] 2 5 3 2 5" xfId="4329" xr:uid="{CCF6F816-EE86-4E82-A8F3-A88D1659D0D3}"/>
    <cellStyle name="Currency [0] 2 5 3 2 5 2" xfId="12009" xr:uid="{C7D1778D-6569-4EB2-A174-BB921F909E76}"/>
    <cellStyle name="Currency [0] 2 5 3 2 5 2 2" xfId="27369" xr:uid="{DB605D73-8A4F-4A22-92B8-F30EBB01AF46}"/>
    <cellStyle name="Currency [0] 2 5 3 2 5 3" xfId="19689" xr:uid="{6B60FF73-1044-4343-8945-72C5D5FF639B}"/>
    <cellStyle name="Currency [0] 2 5 3 2 6" xfId="8169" xr:uid="{F660C809-93C6-424D-A0F5-139B9C0EF43D}"/>
    <cellStyle name="Currency [0] 2 5 3 2 6 2" xfId="23529" xr:uid="{7BC158B5-0EDC-442C-A9C3-BF1CD4A5E7CD}"/>
    <cellStyle name="Currency [0] 2 5 3 2 7" xfId="15849" xr:uid="{3A30F117-CECB-420F-BD5E-547AD82BE7DE}"/>
    <cellStyle name="Currency [0] 2 5 3 3" xfId="729" xr:uid="{A65A4EF2-CC44-4959-882E-609EDC6120B4}"/>
    <cellStyle name="Currency [0] 2 5 3 3 2" xfId="1689" xr:uid="{9027A7D4-B151-4CFD-B01C-D877BE44A89A}"/>
    <cellStyle name="Currency [0] 2 5 3 3 2 2" xfId="3609" xr:uid="{FAF0F055-34F9-4B36-B75B-F9C12BDA8A9D}"/>
    <cellStyle name="Currency [0] 2 5 3 3 2 2 2" xfId="7449" xr:uid="{3532017A-D775-41DF-B404-C2DB30AF485C}"/>
    <cellStyle name="Currency [0] 2 5 3 3 2 2 2 2" xfId="15129" xr:uid="{6E48F822-3BB8-402B-B19D-822949F78BBB}"/>
    <cellStyle name="Currency [0] 2 5 3 3 2 2 2 2 2" xfId="30489" xr:uid="{CA4C530E-489D-43D0-BB34-6DE515CFB631}"/>
    <cellStyle name="Currency [0] 2 5 3 3 2 2 2 3" xfId="22809" xr:uid="{127C2C45-1178-44D2-82BB-65DE3EA00797}"/>
    <cellStyle name="Currency [0] 2 5 3 3 2 2 3" xfId="11289" xr:uid="{47B992FC-A832-4639-B4C5-CB56E1D1C923}"/>
    <cellStyle name="Currency [0] 2 5 3 3 2 2 3 2" xfId="26649" xr:uid="{93EC9D54-2C00-4ABC-A2FC-B3A2480B0E97}"/>
    <cellStyle name="Currency [0] 2 5 3 3 2 2 4" xfId="18969" xr:uid="{A8AA4B67-AF9C-423E-839B-5C9D45AE3ECA}"/>
    <cellStyle name="Currency [0] 2 5 3 3 2 3" xfId="5529" xr:uid="{290109C0-1E9B-4DAC-ABE0-AD0EB4F36EA9}"/>
    <cellStyle name="Currency [0] 2 5 3 3 2 3 2" xfId="13209" xr:uid="{60670897-FA20-43DF-B1EC-DAC4912AEF9C}"/>
    <cellStyle name="Currency [0] 2 5 3 3 2 3 2 2" xfId="28569" xr:uid="{EFECE113-0C2F-4BDF-9C7C-B09AE2E08510}"/>
    <cellStyle name="Currency [0] 2 5 3 3 2 3 3" xfId="20889" xr:uid="{3B708D7A-23E7-44C5-982D-5EE5775BD3D2}"/>
    <cellStyle name="Currency [0] 2 5 3 3 2 4" xfId="9369" xr:uid="{FF8CFCE5-3FC0-4461-9609-37BEF1AC4F49}"/>
    <cellStyle name="Currency [0] 2 5 3 3 2 4 2" xfId="24729" xr:uid="{14478B0F-A0EC-4163-BD8D-C8539485E9E6}"/>
    <cellStyle name="Currency [0] 2 5 3 3 2 5" xfId="17049" xr:uid="{0694797A-BE72-4FD0-BCD3-511146153302}"/>
    <cellStyle name="Currency [0] 2 5 3 3 3" xfId="2649" xr:uid="{FCC5A08E-1470-49AE-9EF0-2983EE2E91DE}"/>
    <cellStyle name="Currency [0] 2 5 3 3 3 2" xfId="6489" xr:uid="{95445AAF-D0DE-4141-A15D-9C5A5482F08D}"/>
    <cellStyle name="Currency [0] 2 5 3 3 3 2 2" xfId="14169" xr:uid="{A557B392-2736-4467-A35E-E1A14CC1B3BC}"/>
    <cellStyle name="Currency [0] 2 5 3 3 3 2 2 2" xfId="29529" xr:uid="{3E8D2092-F554-41CF-B959-8E457B4FCA50}"/>
    <cellStyle name="Currency [0] 2 5 3 3 3 2 3" xfId="21849" xr:uid="{306B6EDD-CEEE-4B49-AE4A-88AC8E73316F}"/>
    <cellStyle name="Currency [0] 2 5 3 3 3 3" xfId="10329" xr:uid="{96143AA1-5FDB-4814-9E4C-F206F97D8232}"/>
    <cellStyle name="Currency [0] 2 5 3 3 3 3 2" xfId="25689" xr:uid="{6A732044-35C5-4EDB-9926-B51A6FBFB39E}"/>
    <cellStyle name="Currency [0] 2 5 3 3 3 4" xfId="18009" xr:uid="{D0359D88-E0F8-41CF-BBEC-FA4EF668C2E3}"/>
    <cellStyle name="Currency [0] 2 5 3 3 4" xfId="4569" xr:uid="{F77112EA-CBE4-40A4-9253-26CB8716474D}"/>
    <cellStyle name="Currency [0] 2 5 3 3 4 2" xfId="12249" xr:uid="{2A9F7B6C-387D-47B3-8889-5FDC9AC2A266}"/>
    <cellStyle name="Currency [0] 2 5 3 3 4 2 2" xfId="27609" xr:uid="{5C50AE9B-4E01-47F2-AFF5-D2AC3FA7B521}"/>
    <cellStyle name="Currency [0] 2 5 3 3 4 3" xfId="19929" xr:uid="{0A4EDC19-0D46-417A-9B00-4A679C590AA2}"/>
    <cellStyle name="Currency [0] 2 5 3 3 5" xfId="8409" xr:uid="{1CB912A1-918D-4F1F-822F-0FD73B471781}"/>
    <cellStyle name="Currency [0] 2 5 3 3 5 2" xfId="23769" xr:uid="{057AC57E-AE71-42AA-A261-9BCAF03074A1}"/>
    <cellStyle name="Currency [0] 2 5 3 3 6" xfId="16089" xr:uid="{FB394A9F-F5A7-444B-A8F3-8E8DEB495C84}"/>
    <cellStyle name="Currency [0] 2 5 3 4" xfId="1209" xr:uid="{C3B47A44-4C6F-4442-9820-EF89C65D8D6B}"/>
    <cellStyle name="Currency [0] 2 5 3 4 2" xfId="3129" xr:uid="{C0D9D4B5-72DC-4193-9E6A-8DFFF1864865}"/>
    <cellStyle name="Currency [0] 2 5 3 4 2 2" xfId="6969" xr:uid="{A9345EB3-CAAD-4F1C-A1F8-E7094E2D2CD8}"/>
    <cellStyle name="Currency [0] 2 5 3 4 2 2 2" xfId="14649" xr:uid="{B7432DBE-5B4E-4B8D-B3D0-EB94B0A87722}"/>
    <cellStyle name="Currency [0] 2 5 3 4 2 2 2 2" xfId="30009" xr:uid="{009569A1-6FC4-4926-83FE-C6C4B44F9567}"/>
    <cellStyle name="Currency [0] 2 5 3 4 2 2 3" xfId="22329" xr:uid="{CD6D5D68-6502-4DCB-98DC-4BC580377DDF}"/>
    <cellStyle name="Currency [0] 2 5 3 4 2 3" xfId="10809" xr:uid="{6DAE7097-AC57-47AD-A791-3057F97CDDC2}"/>
    <cellStyle name="Currency [0] 2 5 3 4 2 3 2" xfId="26169" xr:uid="{9ADED90F-BA3D-49DC-9732-B4821E84A507}"/>
    <cellStyle name="Currency [0] 2 5 3 4 2 4" xfId="18489" xr:uid="{9B6ABEBF-0CA6-437A-9C4B-722DB7F32020}"/>
    <cellStyle name="Currency [0] 2 5 3 4 3" xfId="5049" xr:uid="{D7B71A84-EF12-41D4-B96E-01DB75AA4928}"/>
    <cellStyle name="Currency [0] 2 5 3 4 3 2" xfId="12729" xr:uid="{C74C4104-D5C2-4DB1-9D24-259B69836692}"/>
    <cellStyle name="Currency [0] 2 5 3 4 3 2 2" xfId="28089" xr:uid="{0EE5DAFB-F3AB-464A-B553-901BFAD4B7C8}"/>
    <cellStyle name="Currency [0] 2 5 3 4 3 3" xfId="20409" xr:uid="{0C44BAE3-9514-44BA-AEF2-2EEBE3C15C27}"/>
    <cellStyle name="Currency [0] 2 5 3 4 4" xfId="8889" xr:uid="{9CCFA4A0-9D00-49E7-B7AE-1B2AF9D1297F}"/>
    <cellStyle name="Currency [0] 2 5 3 4 4 2" xfId="24249" xr:uid="{9673A3EB-31E7-4A17-8B65-A2789137C111}"/>
    <cellStyle name="Currency [0] 2 5 3 4 5" xfId="16569" xr:uid="{33F00E5B-9DE8-4D5F-B169-2DEE84001492}"/>
    <cellStyle name="Currency [0] 2 5 3 5" xfId="2169" xr:uid="{AD1F31A5-BD25-414B-97A1-2721362278EE}"/>
    <cellStyle name="Currency [0] 2 5 3 5 2" xfId="6009" xr:uid="{53F54DDB-3CAC-44D1-9509-75223821567A}"/>
    <cellStyle name="Currency [0] 2 5 3 5 2 2" xfId="13689" xr:uid="{1953C21B-EB5D-412E-889D-DFC5A3080300}"/>
    <cellStyle name="Currency [0] 2 5 3 5 2 2 2" xfId="29049" xr:uid="{B4815E92-EE65-457A-B7A7-6DBFF26FD121}"/>
    <cellStyle name="Currency [0] 2 5 3 5 2 3" xfId="21369" xr:uid="{7A282727-D015-45E2-A52C-350D8967988B}"/>
    <cellStyle name="Currency [0] 2 5 3 5 3" xfId="9849" xr:uid="{EC83DD8C-57D1-4B85-9B3E-0E490F328F40}"/>
    <cellStyle name="Currency [0] 2 5 3 5 3 2" xfId="25209" xr:uid="{146D5B0E-4469-46CA-973F-5EA8B4A2B08D}"/>
    <cellStyle name="Currency [0] 2 5 3 5 4" xfId="17529" xr:uid="{6660B003-6220-43E4-B885-BC933305237A}"/>
    <cellStyle name="Currency [0] 2 5 3 6" xfId="4089" xr:uid="{C73194B5-9CE1-47C9-A4DF-60E2092ED185}"/>
    <cellStyle name="Currency [0] 2 5 3 6 2" xfId="11769" xr:uid="{2848DE47-86AA-4906-A22D-5D6C528E24E3}"/>
    <cellStyle name="Currency [0] 2 5 3 6 2 2" xfId="27129" xr:uid="{DC785F6C-8964-4B73-A86F-0770F1D0B800}"/>
    <cellStyle name="Currency [0] 2 5 3 6 3" xfId="19449" xr:uid="{80832549-CBDF-4FE7-A9AD-6A4836DFB905}"/>
    <cellStyle name="Currency [0] 2 5 3 7" xfId="7929" xr:uid="{C585B326-28CC-4A23-9E23-63D731882D51}"/>
    <cellStyle name="Currency [0] 2 5 3 7 2" xfId="23289" xr:uid="{AB0ECC36-DB78-48C1-882A-EE44A3D0A4F4}"/>
    <cellStyle name="Currency [0] 2 5 3 8" xfId="15609" xr:uid="{9B51F2DD-BF00-4FF9-90A1-75C3F2AAEDED}"/>
    <cellStyle name="Currency [0] 2 5 4" xfId="369" xr:uid="{FACF9A4B-2E10-4DA3-A178-137397995A40}"/>
    <cellStyle name="Currency [0] 2 5 4 2" xfId="849" xr:uid="{6B1EC7AA-B046-4A11-9259-93ACF75E9CD1}"/>
    <cellStyle name="Currency [0] 2 5 4 2 2" xfId="1809" xr:uid="{4D6A77B8-D3AF-416B-918C-FBF45357AD4D}"/>
    <cellStyle name="Currency [0] 2 5 4 2 2 2" xfId="3729" xr:uid="{241A9BAE-E84A-4A74-B77C-F4DA84CE5368}"/>
    <cellStyle name="Currency [0] 2 5 4 2 2 2 2" xfId="7569" xr:uid="{66ECD5F4-8A8D-4CB5-A181-B580AA1AFD47}"/>
    <cellStyle name="Currency [0] 2 5 4 2 2 2 2 2" xfId="15249" xr:uid="{CAF81E7E-49BD-411F-8881-51CB47C1F667}"/>
    <cellStyle name="Currency [0] 2 5 4 2 2 2 2 2 2" xfId="30609" xr:uid="{FB4B35B5-3880-42E0-AF34-35161D61BEAC}"/>
    <cellStyle name="Currency [0] 2 5 4 2 2 2 2 3" xfId="22929" xr:uid="{1C3E1089-8C94-4E1A-9C36-69AD291C8982}"/>
    <cellStyle name="Currency [0] 2 5 4 2 2 2 3" xfId="11409" xr:uid="{689FF3F5-DD9A-45F5-8147-84C29FAAED19}"/>
    <cellStyle name="Currency [0] 2 5 4 2 2 2 3 2" xfId="26769" xr:uid="{9E66D1C2-EF34-4494-8003-F989BDC56F2B}"/>
    <cellStyle name="Currency [0] 2 5 4 2 2 2 4" xfId="19089" xr:uid="{BF89D828-57DC-4596-B01E-A58DCA7BE089}"/>
    <cellStyle name="Currency [0] 2 5 4 2 2 3" xfId="5649" xr:uid="{49DA8990-9DED-4BEF-971C-79193E31E405}"/>
    <cellStyle name="Currency [0] 2 5 4 2 2 3 2" xfId="13329" xr:uid="{E290ADA7-5262-422B-BE22-B272C9B730DE}"/>
    <cellStyle name="Currency [0] 2 5 4 2 2 3 2 2" xfId="28689" xr:uid="{77FE8546-892F-4973-B7BE-8856D476CD22}"/>
    <cellStyle name="Currency [0] 2 5 4 2 2 3 3" xfId="21009" xr:uid="{E922226E-AAC0-4934-B8F3-52349F1FAF31}"/>
    <cellStyle name="Currency [0] 2 5 4 2 2 4" xfId="9489" xr:uid="{C783948D-1EE3-4E08-90DD-57F441058901}"/>
    <cellStyle name="Currency [0] 2 5 4 2 2 4 2" xfId="24849" xr:uid="{E06F7D29-9B34-4F01-B054-7F9DDB65DD5E}"/>
    <cellStyle name="Currency [0] 2 5 4 2 2 5" xfId="17169" xr:uid="{FF19CF24-327F-426B-B62E-02F57DB02EB8}"/>
    <cellStyle name="Currency [0] 2 5 4 2 3" xfId="2769" xr:uid="{E1E54D0E-4BFE-400F-9356-084ABF630C02}"/>
    <cellStyle name="Currency [0] 2 5 4 2 3 2" xfId="6609" xr:uid="{1EB1BF08-1979-412E-8EAB-F0C7C052B2BE}"/>
    <cellStyle name="Currency [0] 2 5 4 2 3 2 2" xfId="14289" xr:uid="{9DD24F47-5C90-4E7D-8436-BBB6B7D23D45}"/>
    <cellStyle name="Currency [0] 2 5 4 2 3 2 2 2" xfId="29649" xr:uid="{E0202FC9-9EE0-457B-8952-16B03FE58D9B}"/>
    <cellStyle name="Currency [0] 2 5 4 2 3 2 3" xfId="21969" xr:uid="{63646F62-F65C-408D-A33F-C2AE499257B6}"/>
    <cellStyle name="Currency [0] 2 5 4 2 3 3" xfId="10449" xr:uid="{D7FBA8D0-DC80-46EA-A55D-E2DB6BB70F56}"/>
    <cellStyle name="Currency [0] 2 5 4 2 3 3 2" xfId="25809" xr:uid="{C7ABEB78-286A-4027-BF55-CCBA11E0E888}"/>
    <cellStyle name="Currency [0] 2 5 4 2 3 4" xfId="18129" xr:uid="{E01F23DF-1B37-44AC-9FF1-ECFD7D08476A}"/>
    <cellStyle name="Currency [0] 2 5 4 2 4" xfId="4689" xr:uid="{6B5CD994-AE1C-4F58-B998-D59053CC0FA2}"/>
    <cellStyle name="Currency [0] 2 5 4 2 4 2" xfId="12369" xr:uid="{0F08AF62-FE84-445D-B374-7D1512CB5A5D}"/>
    <cellStyle name="Currency [0] 2 5 4 2 4 2 2" xfId="27729" xr:uid="{9E91BC80-9F7E-4D65-90C6-B19B97FF1D77}"/>
    <cellStyle name="Currency [0] 2 5 4 2 4 3" xfId="20049" xr:uid="{FE9FD111-8F71-4425-B222-50AB3349B4E9}"/>
    <cellStyle name="Currency [0] 2 5 4 2 5" xfId="8529" xr:uid="{E4E95773-2321-430B-A44C-E93B8C7AAECF}"/>
    <cellStyle name="Currency [0] 2 5 4 2 5 2" xfId="23889" xr:uid="{EDA408CB-DD5C-4CCE-8CA5-B929152887B6}"/>
    <cellStyle name="Currency [0] 2 5 4 2 6" xfId="16209" xr:uid="{F4F8A39A-FA15-43A7-AF37-3A1753E43CD9}"/>
    <cellStyle name="Currency [0] 2 5 4 3" xfId="1329" xr:uid="{658BE446-7652-4312-9A38-2BA52811C46D}"/>
    <cellStyle name="Currency [0] 2 5 4 3 2" xfId="3249" xr:uid="{494301DD-3305-4E38-9BCA-8B91D460CA49}"/>
    <cellStyle name="Currency [0] 2 5 4 3 2 2" xfId="7089" xr:uid="{55E2F089-949C-4AC1-80DA-8409F49A17BF}"/>
    <cellStyle name="Currency [0] 2 5 4 3 2 2 2" xfId="14769" xr:uid="{1D9DEDC7-D5A1-4D86-BE79-8D6E4B4C368B}"/>
    <cellStyle name="Currency [0] 2 5 4 3 2 2 2 2" xfId="30129" xr:uid="{297A7F0A-3A29-4507-A415-5002F960DAA5}"/>
    <cellStyle name="Currency [0] 2 5 4 3 2 2 3" xfId="22449" xr:uid="{824094E0-043B-41B9-87C4-49092A4C2C25}"/>
    <cellStyle name="Currency [0] 2 5 4 3 2 3" xfId="10929" xr:uid="{D0CF7123-B4CA-427A-B982-1FEEA4D1CB40}"/>
    <cellStyle name="Currency [0] 2 5 4 3 2 3 2" xfId="26289" xr:uid="{849AA646-0743-4DE4-B5C3-5D80D422330F}"/>
    <cellStyle name="Currency [0] 2 5 4 3 2 4" xfId="18609" xr:uid="{CF81CFAB-BE57-432E-8F4F-9B256EC2FE56}"/>
    <cellStyle name="Currency [0] 2 5 4 3 3" xfId="5169" xr:uid="{269ACE31-2C75-4E78-8665-F8DD1DA6EEAC}"/>
    <cellStyle name="Currency [0] 2 5 4 3 3 2" xfId="12849" xr:uid="{7090AD9C-803D-4030-A199-0780144CFCC4}"/>
    <cellStyle name="Currency [0] 2 5 4 3 3 2 2" xfId="28209" xr:uid="{024452E0-E9ED-4C3A-9A0F-F1C4B5D8771A}"/>
    <cellStyle name="Currency [0] 2 5 4 3 3 3" xfId="20529" xr:uid="{1428D2E1-80B7-4040-ABA7-70440B6A51FA}"/>
    <cellStyle name="Currency [0] 2 5 4 3 4" xfId="9009" xr:uid="{7B327131-EE0F-4694-9116-75E82752E74B}"/>
    <cellStyle name="Currency [0] 2 5 4 3 4 2" xfId="24369" xr:uid="{DF4972B1-063F-4E13-A52C-70215D2D2666}"/>
    <cellStyle name="Currency [0] 2 5 4 3 5" xfId="16689" xr:uid="{FDFBF6AC-0DA1-494E-9A88-405A309CDFFB}"/>
    <cellStyle name="Currency [0] 2 5 4 4" xfId="2289" xr:uid="{4DB59AC9-1D65-4357-90BF-656879222D19}"/>
    <cellStyle name="Currency [0] 2 5 4 4 2" xfId="6129" xr:uid="{025B40FB-F488-4050-B514-335301DA5D34}"/>
    <cellStyle name="Currency [0] 2 5 4 4 2 2" xfId="13809" xr:uid="{F89D6A1C-09A2-4ACB-AC7B-367EB12F2DAC}"/>
    <cellStyle name="Currency [0] 2 5 4 4 2 2 2" xfId="29169" xr:uid="{3498CCFE-A79E-4826-8F92-D2D7301E5DB6}"/>
    <cellStyle name="Currency [0] 2 5 4 4 2 3" xfId="21489" xr:uid="{4B91D80D-9992-4A57-A590-0286070238D5}"/>
    <cellStyle name="Currency [0] 2 5 4 4 3" xfId="9969" xr:uid="{ED77A2B0-29AF-48DB-8FF7-38494A9D8EE2}"/>
    <cellStyle name="Currency [0] 2 5 4 4 3 2" xfId="25329" xr:uid="{25D5F1F6-7469-4F2D-BE49-9B6D71508FDA}"/>
    <cellStyle name="Currency [0] 2 5 4 4 4" xfId="17649" xr:uid="{5FC9B291-70A7-4376-833B-96EB9654C9E0}"/>
    <cellStyle name="Currency [0] 2 5 4 5" xfId="4209" xr:uid="{1F49F806-719E-4C42-AF36-9B1F5EB984DD}"/>
    <cellStyle name="Currency [0] 2 5 4 5 2" xfId="11889" xr:uid="{B034B6A6-F0DF-4B5C-B3C0-15CA2B5F4C4D}"/>
    <cellStyle name="Currency [0] 2 5 4 5 2 2" xfId="27249" xr:uid="{1D4DC45F-7A0D-4595-B440-88C0A2B803CB}"/>
    <cellStyle name="Currency [0] 2 5 4 5 3" xfId="19569" xr:uid="{A4C68CCF-D856-444F-AF28-AE1D4594C81E}"/>
    <cellStyle name="Currency [0] 2 5 4 6" xfId="8049" xr:uid="{BB3D6695-54E4-4879-8944-63CBFCBDB26B}"/>
    <cellStyle name="Currency [0] 2 5 4 6 2" xfId="23409" xr:uid="{878D6C80-B7E6-4911-A160-9BB0107FCE07}"/>
    <cellStyle name="Currency [0] 2 5 4 7" xfId="15729" xr:uid="{03E456F2-C6EC-4769-BEBC-49F3CA26C9F6}"/>
    <cellStyle name="Currency [0] 2 5 5" xfId="609" xr:uid="{70729DD3-51B0-4D0A-B701-44C1A21D3C92}"/>
    <cellStyle name="Currency [0] 2 5 5 2" xfId="1569" xr:uid="{FDFB6371-864B-4984-A59F-A428634BEBBB}"/>
    <cellStyle name="Currency [0] 2 5 5 2 2" xfId="3489" xr:uid="{74EEA34B-AAF5-474D-899F-FC13FC6B33D0}"/>
    <cellStyle name="Currency [0] 2 5 5 2 2 2" xfId="7329" xr:uid="{6863BF7C-1569-49B9-83B4-FFEC4CF7C8DC}"/>
    <cellStyle name="Currency [0] 2 5 5 2 2 2 2" xfId="15009" xr:uid="{7733568D-36CD-4677-BD27-15A1E97B5531}"/>
    <cellStyle name="Currency [0] 2 5 5 2 2 2 2 2" xfId="30369" xr:uid="{954301BB-E9B5-4A83-89CE-EA854D91F77A}"/>
    <cellStyle name="Currency [0] 2 5 5 2 2 2 3" xfId="22689" xr:uid="{32455DA0-BD8F-4B33-82FE-DCF972A99823}"/>
    <cellStyle name="Currency [0] 2 5 5 2 2 3" xfId="11169" xr:uid="{68B841C4-E076-4F52-A531-745B749A801B}"/>
    <cellStyle name="Currency [0] 2 5 5 2 2 3 2" xfId="26529" xr:uid="{0154C2A5-07C4-4869-82F4-FB65C1F5CAF4}"/>
    <cellStyle name="Currency [0] 2 5 5 2 2 4" xfId="18849" xr:uid="{EED31D7E-72E4-43A6-96D1-325A51690096}"/>
    <cellStyle name="Currency [0] 2 5 5 2 3" xfId="5409" xr:uid="{0E9E2F54-71ED-4A90-8DA5-4DA61EC7112A}"/>
    <cellStyle name="Currency [0] 2 5 5 2 3 2" xfId="13089" xr:uid="{72118B55-5F79-4765-8CD8-D3B29A5D2173}"/>
    <cellStyle name="Currency [0] 2 5 5 2 3 2 2" xfId="28449" xr:uid="{32E22C9E-930E-4000-B831-5DB95EB6FD8D}"/>
    <cellStyle name="Currency [0] 2 5 5 2 3 3" xfId="20769" xr:uid="{B9C339AC-D044-497D-B61F-9556CEAAFAD0}"/>
    <cellStyle name="Currency [0] 2 5 5 2 4" xfId="9249" xr:uid="{6686EF63-9747-4005-8653-D0350269D7CD}"/>
    <cellStyle name="Currency [0] 2 5 5 2 4 2" xfId="24609" xr:uid="{01CABD3B-A335-4523-801F-BF4F716A716E}"/>
    <cellStyle name="Currency [0] 2 5 5 2 5" xfId="16929" xr:uid="{D0BEB351-9DB7-4810-A93F-DAE11E61DE54}"/>
    <cellStyle name="Currency [0] 2 5 5 3" xfId="2529" xr:uid="{AAA6B73E-0106-4134-A3DB-F07C4F40C40E}"/>
    <cellStyle name="Currency [0] 2 5 5 3 2" xfId="6369" xr:uid="{DCA5B8AB-EF81-4851-94B5-EEC8A8009BEA}"/>
    <cellStyle name="Currency [0] 2 5 5 3 2 2" xfId="14049" xr:uid="{B35D8F0F-4274-4988-AA29-E3A71C11C93C}"/>
    <cellStyle name="Currency [0] 2 5 5 3 2 2 2" xfId="29409" xr:uid="{F0F53A32-F4B9-4BAC-AAE2-1B949E862CF7}"/>
    <cellStyle name="Currency [0] 2 5 5 3 2 3" xfId="21729" xr:uid="{86FA44D3-9CF6-41D1-A0F6-FB5A6E8EFC91}"/>
    <cellStyle name="Currency [0] 2 5 5 3 3" xfId="10209" xr:uid="{89FB07E3-36FC-442B-8658-21D365E1002E}"/>
    <cellStyle name="Currency [0] 2 5 5 3 3 2" xfId="25569" xr:uid="{9A6489E6-8F32-4508-B313-516404009B87}"/>
    <cellStyle name="Currency [0] 2 5 5 3 4" xfId="17889" xr:uid="{7A4C9F44-8C9A-453A-8AEB-88FB33BAF6C0}"/>
    <cellStyle name="Currency [0] 2 5 5 4" xfId="4449" xr:uid="{01B9B4E8-9476-4770-BE74-A386D5AA6A9A}"/>
    <cellStyle name="Currency [0] 2 5 5 4 2" xfId="12129" xr:uid="{60D0B201-B8A0-4A31-AB47-7347CC6F018B}"/>
    <cellStyle name="Currency [0] 2 5 5 4 2 2" xfId="27489" xr:uid="{EBE7B7B5-F418-428B-B25E-4BE7E5E12F01}"/>
    <cellStyle name="Currency [0] 2 5 5 4 3" xfId="19809" xr:uid="{9CF755C8-60B4-4BDA-9887-BD04DD5AF4F6}"/>
    <cellStyle name="Currency [0] 2 5 5 5" xfId="8289" xr:uid="{BC4EDC42-29E8-4BC4-9F87-F86B07A2E3CD}"/>
    <cellStyle name="Currency [0] 2 5 5 5 2" xfId="23649" xr:uid="{0C35B0DE-AD77-44C6-9D51-EE18D933F6A5}"/>
    <cellStyle name="Currency [0] 2 5 5 6" xfId="15969" xr:uid="{3D31B53F-E7FF-4A49-B432-D7EFFABFD72A}"/>
    <cellStyle name="Currency [0] 2 5 6" xfId="1089" xr:uid="{1D48DE2B-82AF-4AAD-80E4-57F6C3CE6052}"/>
    <cellStyle name="Currency [0] 2 5 6 2" xfId="3009" xr:uid="{3CB0C2D8-BA75-4388-BDE5-634DC147C783}"/>
    <cellStyle name="Currency [0] 2 5 6 2 2" xfId="6849" xr:uid="{3FF8F6BF-BE03-43A7-8C85-89F4931CE180}"/>
    <cellStyle name="Currency [0] 2 5 6 2 2 2" xfId="14529" xr:uid="{F8BBE849-64A4-42C4-B3F0-55500419E2E8}"/>
    <cellStyle name="Currency [0] 2 5 6 2 2 2 2" xfId="29889" xr:uid="{D3EACAB8-B6BD-409D-81DD-3A2DB3512D94}"/>
    <cellStyle name="Currency [0] 2 5 6 2 2 3" xfId="22209" xr:uid="{341866C6-281C-4350-96C5-7FD9AEFABEF5}"/>
    <cellStyle name="Currency [0] 2 5 6 2 3" xfId="10689" xr:uid="{9B4B8F5C-C047-409E-B516-5AB4872717A1}"/>
    <cellStyle name="Currency [0] 2 5 6 2 3 2" xfId="26049" xr:uid="{DAC23819-EB24-4AE8-893B-069228420816}"/>
    <cellStyle name="Currency [0] 2 5 6 2 4" xfId="18369" xr:uid="{B50B741C-043D-4495-9424-B79B28F7FB99}"/>
    <cellStyle name="Currency [0] 2 5 6 3" xfId="4929" xr:uid="{FDDB4AE3-64E7-4F48-B2BA-861DC973FD6C}"/>
    <cellStyle name="Currency [0] 2 5 6 3 2" xfId="12609" xr:uid="{32660131-ECDD-491D-874D-E5D447451F57}"/>
    <cellStyle name="Currency [0] 2 5 6 3 2 2" xfId="27969" xr:uid="{63EADFA3-DAD1-43E4-AC6C-6E741C6FF0A4}"/>
    <cellStyle name="Currency [0] 2 5 6 3 3" xfId="20289" xr:uid="{749529EF-A8F8-4669-A4ED-876FCBC8FE38}"/>
    <cellStyle name="Currency [0] 2 5 6 4" xfId="8769" xr:uid="{6F3569B4-189D-42B4-97C8-AF546F77D30B}"/>
    <cellStyle name="Currency [0] 2 5 6 4 2" xfId="24129" xr:uid="{FE60621C-F579-4D51-A55B-096DF3CC9EDC}"/>
    <cellStyle name="Currency [0] 2 5 6 5" xfId="16449" xr:uid="{7877AC9C-464B-491F-AB5B-A9DCD1DB4881}"/>
    <cellStyle name="Currency [0] 2 5 7" xfId="2049" xr:uid="{F8F0A26A-6709-49AD-8A79-7D74B66A2EF9}"/>
    <cellStyle name="Currency [0] 2 5 7 2" xfId="5889" xr:uid="{D492240C-2723-46DA-8FCD-C445B5BCA363}"/>
    <cellStyle name="Currency [0] 2 5 7 2 2" xfId="13569" xr:uid="{6421F74A-8A54-42A2-9FA6-705AAD925795}"/>
    <cellStyle name="Currency [0] 2 5 7 2 2 2" xfId="28929" xr:uid="{50662E5C-1E36-44F0-BD59-857A99067EC1}"/>
    <cellStyle name="Currency [0] 2 5 7 2 3" xfId="21249" xr:uid="{B196661E-B553-4AD4-B647-C0542FCCE193}"/>
    <cellStyle name="Currency [0] 2 5 7 3" xfId="9729" xr:uid="{5106D713-B04B-453D-8893-1C3F9EFF74EF}"/>
    <cellStyle name="Currency [0] 2 5 7 3 2" xfId="25089" xr:uid="{6900CF2F-0D88-47EF-B7E0-868B87B7AF79}"/>
    <cellStyle name="Currency [0] 2 5 7 4" xfId="17409" xr:uid="{D331452C-1E84-4DDE-9CD2-334AC3F0E167}"/>
    <cellStyle name="Currency [0] 2 5 8" xfId="3969" xr:uid="{67A60715-FA66-4A93-A507-719C5F3FF680}"/>
    <cellStyle name="Currency [0] 2 5 8 2" xfId="11649" xr:uid="{78303532-8123-4EF6-BDBE-AC9961913462}"/>
    <cellStyle name="Currency [0] 2 5 8 2 2" xfId="27009" xr:uid="{4D5E28F8-B0E3-45AF-AA13-BBA651B54F19}"/>
    <cellStyle name="Currency [0] 2 5 8 3" xfId="19329" xr:uid="{F798AC7A-64AB-488D-B8F5-D1F5A8515771}"/>
    <cellStyle name="Currency [0] 2 5 9" xfId="7809" xr:uid="{F1D2567C-A809-4176-83FC-833978A5E578}"/>
    <cellStyle name="Currency [0] 2 5 9 2" xfId="23169" xr:uid="{2ABF8685-8E65-4D5A-8071-EC19EA9F9B32}"/>
    <cellStyle name="Currency [0] 2 6" xfId="159" xr:uid="{E84E8809-99E5-4295-885F-D01679448DD3}"/>
    <cellStyle name="Currency [0] 2 6 2" xfId="279" xr:uid="{A9C759E9-C4C5-4381-917E-2F7AA60E282F}"/>
    <cellStyle name="Currency [0] 2 6 2 2" xfId="519" xr:uid="{71E38D08-663E-4B65-8E64-2F48310E2397}"/>
    <cellStyle name="Currency [0] 2 6 2 2 2" xfId="999" xr:uid="{A3BFAE45-D673-4337-A850-E07B27E9C1AE}"/>
    <cellStyle name="Currency [0] 2 6 2 2 2 2" xfId="1959" xr:uid="{701B6FCE-B3F0-4071-A0CA-870549C7734D}"/>
    <cellStyle name="Currency [0] 2 6 2 2 2 2 2" xfId="3879" xr:uid="{5664A6F8-BE91-4E97-9DD0-EB6C09236E51}"/>
    <cellStyle name="Currency [0] 2 6 2 2 2 2 2 2" xfId="7719" xr:uid="{62469B1B-9923-4419-8317-DEB0D77B9886}"/>
    <cellStyle name="Currency [0] 2 6 2 2 2 2 2 2 2" xfId="15399" xr:uid="{4D76BD40-2E68-4A55-ABFF-2338E21A1CBB}"/>
    <cellStyle name="Currency [0] 2 6 2 2 2 2 2 2 2 2" xfId="30759" xr:uid="{71B48B6C-DB45-453B-A9E2-58055E0E4B4C}"/>
    <cellStyle name="Currency [0] 2 6 2 2 2 2 2 2 3" xfId="23079" xr:uid="{B270E89E-FFE3-4BD8-971F-45CFBA5C04D0}"/>
    <cellStyle name="Currency [0] 2 6 2 2 2 2 2 3" xfId="11559" xr:uid="{ABE34C94-CB5A-4839-9C10-F7D5B51905BB}"/>
    <cellStyle name="Currency [0] 2 6 2 2 2 2 2 3 2" xfId="26919" xr:uid="{D3E71354-1845-4702-8D37-3A4762A78136}"/>
    <cellStyle name="Currency [0] 2 6 2 2 2 2 2 4" xfId="19239" xr:uid="{A3CF45CE-6A4F-4B9A-B0DF-194779A93377}"/>
    <cellStyle name="Currency [0] 2 6 2 2 2 2 3" xfId="5799" xr:uid="{2BEC5CC0-A225-4E68-A6C5-C723361C91EF}"/>
    <cellStyle name="Currency [0] 2 6 2 2 2 2 3 2" xfId="13479" xr:uid="{4C9CF842-C52D-4037-94B9-DA28596227E4}"/>
    <cellStyle name="Currency [0] 2 6 2 2 2 2 3 2 2" xfId="28839" xr:uid="{400C2C74-12A3-490F-AEFF-6E4C4625F8F6}"/>
    <cellStyle name="Currency [0] 2 6 2 2 2 2 3 3" xfId="21159" xr:uid="{0086F16E-9047-4600-9DD9-3366EE3FCA78}"/>
    <cellStyle name="Currency [0] 2 6 2 2 2 2 4" xfId="9639" xr:uid="{7F2C3B76-8728-4898-B19C-75F10CA9BFE5}"/>
    <cellStyle name="Currency [0] 2 6 2 2 2 2 4 2" xfId="24999" xr:uid="{CEE62BAB-2BFF-4A63-BCF0-ADBE6E59ACAE}"/>
    <cellStyle name="Currency [0] 2 6 2 2 2 2 5" xfId="17319" xr:uid="{13647C9C-0968-4BB0-B2FE-D8DAFAF2A447}"/>
    <cellStyle name="Currency [0] 2 6 2 2 2 3" xfId="2919" xr:uid="{01F40A90-E3CC-4010-B7C7-8D2279E99AA2}"/>
    <cellStyle name="Currency [0] 2 6 2 2 2 3 2" xfId="6759" xr:uid="{35AF7E5A-4723-4390-95C7-3E6D8695B65F}"/>
    <cellStyle name="Currency [0] 2 6 2 2 2 3 2 2" xfId="14439" xr:uid="{BB00BBC4-CCB6-4619-8936-7A3F5F346A57}"/>
    <cellStyle name="Currency [0] 2 6 2 2 2 3 2 2 2" xfId="29799" xr:uid="{DE9C5CB5-12EC-4360-96EE-78C313A4283A}"/>
    <cellStyle name="Currency [0] 2 6 2 2 2 3 2 3" xfId="22119" xr:uid="{5AAB313B-64EE-4B1C-82DF-6BC5816F4140}"/>
    <cellStyle name="Currency [0] 2 6 2 2 2 3 3" xfId="10599" xr:uid="{53F24B3B-419E-4D0D-A817-D180E5F13E0C}"/>
    <cellStyle name="Currency [0] 2 6 2 2 2 3 3 2" xfId="25959" xr:uid="{B86F3216-7A34-425E-A646-2D6A516D6A23}"/>
    <cellStyle name="Currency [0] 2 6 2 2 2 3 4" xfId="18279" xr:uid="{4FAC80D7-D4EF-4927-B604-E760226F1BB0}"/>
    <cellStyle name="Currency [0] 2 6 2 2 2 4" xfId="4839" xr:uid="{D5797F80-103E-4A03-9347-03E290526D64}"/>
    <cellStyle name="Currency [0] 2 6 2 2 2 4 2" xfId="12519" xr:uid="{1CDA2DCF-CA1E-4324-8E9D-9B1D66CBFEE9}"/>
    <cellStyle name="Currency [0] 2 6 2 2 2 4 2 2" xfId="27879" xr:uid="{20DC97ED-27B8-4BD9-9656-DB6C2B92E802}"/>
    <cellStyle name="Currency [0] 2 6 2 2 2 4 3" xfId="20199" xr:uid="{51FD92B2-3D6D-448D-8F8D-82F0C778054A}"/>
    <cellStyle name="Currency [0] 2 6 2 2 2 5" xfId="8679" xr:uid="{8ABD1E06-9FA4-4FDE-897F-7231E7D58AF9}"/>
    <cellStyle name="Currency [0] 2 6 2 2 2 5 2" xfId="24039" xr:uid="{B32EBA34-6E85-4AE0-8C2A-A5BFD5A1CC0F}"/>
    <cellStyle name="Currency [0] 2 6 2 2 2 6" xfId="16359" xr:uid="{8FDEB872-6AAE-499E-8FAB-3BDD117254A3}"/>
    <cellStyle name="Currency [0] 2 6 2 2 3" xfId="1479" xr:uid="{A7FDBBE0-3441-4C9B-9C40-A0F475491BFC}"/>
    <cellStyle name="Currency [0] 2 6 2 2 3 2" xfId="3399" xr:uid="{E77A29B7-C58D-4FFB-AC49-FA39FD599C39}"/>
    <cellStyle name="Currency [0] 2 6 2 2 3 2 2" xfId="7239" xr:uid="{5D9C8FDA-4B06-473D-8006-CD8C1AE55EF3}"/>
    <cellStyle name="Currency [0] 2 6 2 2 3 2 2 2" xfId="14919" xr:uid="{D5024291-9B36-4BE1-A178-0BB2BC59187A}"/>
    <cellStyle name="Currency [0] 2 6 2 2 3 2 2 2 2" xfId="30279" xr:uid="{0EB85707-8E81-430C-8517-C1D3AC271782}"/>
    <cellStyle name="Currency [0] 2 6 2 2 3 2 2 3" xfId="22599" xr:uid="{1F52847E-5B68-4728-8B66-466162EEBB42}"/>
    <cellStyle name="Currency [0] 2 6 2 2 3 2 3" xfId="11079" xr:uid="{586A52C3-F75A-4A67-B6C9-EB41BA62B997}"/>
    <cellStyle name="Currency [0] 2 6 2 2 3 2 3 2" xfId="26439" xr:uid="{44C9CCB9-CD90-4848-A291-3FCD4B6946B9}"/>
    <cellStyle name="Currency [0] 2 6 2 2 3 2 4" xfId="18759" xr:uid="{0D76FA7F-9ADC-4E77-9485-E58D7976A16D}"/>
    <cellStyle name="Currency [0] 2 6 2 2 3 3" xfId="5319" xr:uid="{EF3225B3-091E-4352-9874-A29F998E919E}"/>
    <cellStyle name="Currency [0] 2 6 2 2 3 3 2" xfId="12999" xr:uid="{15E82BB0-854F-4CEF-90D5-F9C5B1E1065E}"/>
    <cellStyle name="Currency [0] 2 6 2 2 3 3 2 2" xfId="28359" xr:uid="{72DE9355-ABE6-44C6-8B78-0B3A1232F024}"/>
    <cellStyle name="Currency [0] 2 6 2 2 3 3 3" xfId="20679" xr:uid="{702D1390-8E06-4ED3-BF3D-9373651D920E}"/>
    <cellStyle name="Currency [0] 2 6 2 2 3 4" xfId="9159" xr:uid="{697F9591-B71C-48DE-AB00-C07CD3292190}"/>
    <cellStyle name="Currency [0] 2 6 2 2 3 4 2" xfId="24519" xr:uid="{78E4C23D-6F6B-4712-A555-B7FB92866984}"/>
    <cellStyle name="Currency [0] 2 6 2 2 3 5" xfId="16839" xr:uid="{DAF901ED-875B-4BAC-AA04-34B06A1DD780}"/>
    <cellStyle name="Currency [0] 2 6 2 2 4" xfId="2439" xr:uid="{AAD2427B-D5EF-407D-8203-034E324E4929}"/>
    <cellStyle name="Currency [0] 2 6 2 2 4 2" xfId="6279" xr:uid="{FC612C88-EA9F-49A0-BB85-32650E2EECDD}"/>
    <cellStyle name="Currency [0] 2 6 2 2 4 2 2" xfId="13959" xr:uid="{F7161E5E-0DB4-40E8-8F64-C70538CB442F}"/>
    <cellStyle name="Currency [0] 2 6 2 2 4 2 2 2" xfId="29319" xr:uid="{484D36E8-B55A-46AF-8840-673ACC878500}"/>
    <cellStyle name="Currency [0] 2 6 2 2 4 2 3" xfId="21639" xr:uid="{DD726158-8B70-452B-BDA3-6941D3F71F4B}"/>
    <cellStyle name="Currency [0] 2 6 2 2 4 3" xfId="10119" xr:uid="{6BD4C5C4-D2EF-4620-A29E-7234525A5800}"/>
    <cellStyle name="Currency [0] 2 6 2 2 4 3 2" xfId="25479" xr:uid="{2EC93D82-D9AD-4A59-A32C-21D04681D7AF}"/>
    <cellStyle name="Currency [0] 2 6 2 2 4 4" xfId="17799" xr:uid="{2214D6DE-3CD6-4135-A032-B9FE1153419C}"/>
    <cellStyle name="Currency [0] 2 6 2 2 5" xfId="4359" xr:uid="{E0FF29FC-8EEB-465E-8D7D-C01ACB212017}"/>
    <cellStyle name="Currency [0] 2 6 2 2 5 2" xfId="12039" xr:uid="{BBC855BD-9AE2-4EC6-8CF3-7F52EAA820D2}"/>
    <cellStyle name="Currency [0] 2 6 2 2 5 2 2" xfId="27399" xr:uid="{3EF600EC-5A97-4AF1-9112-44F4A9A1C177}"/>
    <cellStyle name="Currency [0] 2 6 2 2 5 3" xfId="19719" xr:uid="{907ABF63-EEBA-4BCB-B29F-1B41F40A95C0}"/>
    <cellStyle name="Currency [0] 2 6 2 2 6" xfId="8199" xr:uid="{E2CA34FB-E953-45D6-8837-C574D13D3964}"/>
    <cellStyle name="Currency [0] 2 6 2 2 6 2" xfId="23559" xr:uid="{F5C0D128-5E03-4260-A286-B563D9EE1C10}"/>
    <cellStyle name="Currency [0] 2 6 2 2 7" xfId="15879" xr:uid="{3459B8C5-98E9-4C1D-9467-F461B7762434}"/>
    <cellStyle name="Currency [0] 2 6 2 3" xfId="759" xr:uid="{A6861877-1567-4742-9D50-BE70BECF54A2}"/>
    <cellStyle name="Currency [0] 2 6 2 3 2" xfId="1719" xr:uid="{3F692C26-06CE-437A-B3B9-204136E2E1E5}"/>
    <cellStyle name="Currency [0] 2 6 2 3 2 2" xfId="3639" xr:uid="{2FCD19E5-B25E-4C6A-B5C0-93D4D1BEC6AA}"/>
    <cellStyle name="Currency [0] 2 6 2 3 2 2 2" xfId="7479" xr:uid="{85423330-0C30-4BC5-B3B8-7D049E27788D}"/>
    <cellStyle name="Currency [0] 2 6 2 3 2 2 2 2" xfId="15159" xr:uid="{83FFD8CB-F9E6-4C18-9EA0-DED2FABE8396}"/>
    <cellStyle name="Currency [0] 2 6 2 3 2 2 2 2 2" xfId="30519" xr:uid="{4D2DAE22-3873-4B00-AD07-B9CCBB706E7A}"/>
    <cellStyle name="Currency [0] 2 6 2 3 2 2 2 3" xfId="22839" xr:uid="{40C4908E-30AB-4E97-A345-165B1A2A258B}"/>
    <cellStyle name="Currency [0] 2 6 2 3 2 2 3" xfId="11319" xr:uid="{249BCEEE-5BA4-4A1E-B9BB-A93B3E8832C4}"/>
    <cellStyle name="Currency [0] 2 6 2 3 2 2 3 2" xfId="26679" xr:uid="{69A3E9AD-888F-4E38-86F7-82690C72B759}"/>
    <cellStyle name="Currency [0] 2 6 2 3 2 2 4" xfId="18999" xr:uid="{0A6BF5C1-8D31-42AE-8FB4-7FC81C599BBC}"/>
    <cellStyle name="Currency [0] 2 6 2 3 2 3" xfId="5559" xr:uid="{7F88A777-9C16-4CD3-93A6-7C3DE0DC598E}"/>
    <cellStyle name="Currency [0] 2 6 2 3 2 3 2" xfId="13239" xr:uid="{02CF9431-F4A6-4C73-9002-356660426072}"/>
    <cellStyle name="Currency [0] 2 6 2 3 2 3 2 2" xfId="28599" xr:uid="{0861EDD3-ED04-4624-B6CA-41C45AD0B76C}"/>
    <cellStyle name="Currency [0] 2 6 2 3 2 3 3" xfId="20919" xr:uid="{A014AD0E-19BC-4705-80BB-F84082731590}"/>
    <cellStyle name="Currency [0] 2 6 2 3 2 4" xfId="9399" xr:uid="{84BDA0E3-FBD7-4F25-9B89-61F3F7F759CF}"/>
    <cellStyle name="Currency [0] 2 6 2 3 2 4 2" xfId="24759" xr:uid="{341B75DE-48D6-4B99-9C3B-653FDE449AEA}"/>
    <cellStyle name="Currency [0] 2 6 2 3 2 5" xfId="17079" xr:uid="{13103AB0-0F6A-4549-81E4-79E29512BB6A}"/>
    <cellStyle name="Currency [0] 2 6 2 3 3" xfId="2679" xr:uid="{DF50389F-0318-410E-907E-922CF1A9460B}"/>
    <cellStyle name="Currency [0] 2 6 2 3 3 2" xfId="6519" xr:uid="{23A710F8-3E00-4876-97B4-EE22221F39C5}"/>
    <cellStyle name="Currency [0] 2 6 2 3 3 2 2" xfId="14199" xr:uid="{052FCCA0-011D-41CD-AC97-677944DDECF5}"/>
    <cellStyle name="Currency [0] 2 6 2 3 3 2 2 2" xfId="29559" xr:uid="{4B003DAA-FD6B-4ABB-A8B3-08BE20BDCB91}"/>
    <cellStyle name="Currency [0] 2 6 2 3 3 2 3" xfId="21879" xr:uid="{9F146B0F-294D-479E-92A7-B44A2D7260AB}"/>
    <cellStyle name="Currency [0] 2 6 2 3 3 3" xfId="10359" xr:uid="{94DF629A-21BC-4538-8DF5-AD02C9D14BD9}"/>
    <cellStyle name="Currency [0] 2 6 2 3 3 3 2" xfId="25719" xr:uid="{5B9B2D1A-DB46-4D3A-B535-12C9C29A90F8}"/>
    <cellStyle name="Currency [0] 2 6 2 3 3 4" xfId="18039" xr:uid="{1756006B-9A90-46C9-9650-24ED8E08BB55}"/>
    <cellStyle name="Currency [0] 2 6 2 3 4" xfId="4599" xr:uid="{B91E4EBC-D724-47A9-B95F-49FC92D203D7}"/>
    <cellStyle name="Currency [0] 2 6 2 3 4 2" xfId="12279" xr:uid="{B5A169BB-0B4F-4980-8114-C069FB781682}"/>
    <cellStyle name="Currency [0] 2 6 2 3 4 2 2" xfId="27639" xr:uid="{9EBBD1FC-AE61-4CCE-8600-635480E23999}"/>
    <cellStyle name="Currency [0] 2 6 2 3 4 3" xfId="19959" xr:uid="{FED88E1B-046A-41F0-8105-3AC98345D037}"/>
    <cellStyle name="Currency [0] 2 6 2 3 5" xfId="8439" xr:uid="{44170E2D-072C-4530-B04D-D2F7FBD92D3A}"/>
    <cellStyle name="Currency [0] 2 6 2 3 5 2" xfId="23799" xr:uid="{C7401342-A6CA-413B-ABDB-F625659989DB}"/>
    <cellStyle name="Currency [0] 2 6 2 3 6" xfId="16119" xr:uid="{947252B2-B788-4FB9-BA46-7AA3E7B06512}"/>
    <cellStyle name="Currency [0] 2 6 2 4" xfId="1239" xr:uid="{085F1D43-B33E-458E-8D67-466A0CF866C6}"/>
    <cellStyle name="Currency [0] 2 6 2 4 2" xfId="3159" xr:uid="{036680B3-43DB-46BA-A274-448DE8E04EC0}"/>
    <cellStyle name="Currency [0] 2 6 2 4 2 2" xfId="6999" xr:uid="{3F907811-DF66-404B-842E-25BDD619777D}"/>
    <cellStyle name="Currency [0] 2 6 2 4 2 2 2" xfId="14679" xr:uid="{BB69FB84-547A-4E9A-89FF-BBEDFA1D4EA0}"/>
    <cellStyle name="Currency [0] 2 6 2 4 2 2 2 2" xfId="30039" xr:uid="{AFAF4829-734E-4340-896C-9F99D0D7E7F8}"/>
    <cellStyle name="Currency [0] 2 6 2 4 2 2 3" xfId="22359" xr:uid="{886CE58F-18F5-4FC0-91FF-8A4FFB94ECAB}"/>
    <cellStyle name="Currency [0] 2 6 2 4 2 3" xfId="10839" xr:uid="{4300AA28-5FA9-4219-B176-5C5902B2AF90}"/>
    <cellStyle name="Currency [0] 2 6 2 4 2 3 2" xfId="26199" xr:uid="{CA1F6B1C-F6CB-4EA5-817E-691CC63AEECE}"/>
    <cellStyle name="Currency [0] 2 6 2 4 2 4" xfId="18519" xr:uid="{C8793DDB-32A9-4F8E-A694-8231168BBF55}"/>
    <cellStyle name="Currency [0] 2 6 2 4 3" xfId="5079" xr:uid="{CBE05AA2-CF1E-4192-B4C1-278CE1FB280D}"/>
    <cellStyle name="Currency [0] 2 6 2 4 3 2" xfId="12759" xr:uid="{F0D25DE3-834E-4B36-9EE9-04DDB001CCD1}"/>
    <cellStyle name="Currency [0] 2 6 2 4 3 2 2" xfId="28119" xr:uid="{7940B452-EC48-418E-A900-8185BBB5B530}"/>
    <cellStyle name="Currency [0] 2 6 2 4 3 3" xfId="20439" xr:uid="{3DF56DA6-9573-444E-9322-70B9BDAE0B92}"/>
    <cellStyle name="Currency [0] 2 6 2 4 4" xfId="8919" xr:uid="{A782EDEA-769D-45C6-ACF3-CE8BC45C7F63}"/>
    <cellStyle name="Currency [0] 2 6 2 4 4 2" xfId="24279" xr:uid="{6FACC458-C5C5-47B0-A139-D82112CD6424}"/>
    <cellStyle name="Currency [0] 2 6 2 4 5" xfId="16599" xr:uid="{E4FAFE55-9DEC-446A-8C39-036FD3B4B48E}"/>
    <cellStyle name="Currency [0] 2 6 2 5" xfId="2199" xr:uid="{57D9E30B-41FC-4283-97DE-FC3D067D7764}"/>
    <cellStyle name="Currency [0] 2 6 2 5 2" xfId="6039" xr:uid="{CE97FE7C-307E-4071-9EA0-27E17E1ED892}"/>
    <cellStyle name="Currency [0] 2 6 2 5 2 2" xfId="13719" xr:uid="{58E4F74A-DFF5-41A7-BA71-9C863AA14E6C}"/>
    <cellStyle name="Currency [0] 2 6 2 5 2 2 2" xfId="29079" xr:uid="{0387DB65-5121-4AB8-84B4-0C6701C0D4F1}"/>
    <cellStyle name="Currency [0] 2 6 2 5 2 3" xfId="21399" xr:uid="{DA1E9278-19E5-4A3C-A90B-6159C43E760A}"/>
    <cellStyle name="Currency [0] 2 6 2 5 3" xfId="9879" xr:uid="{60475AD1-0397-41AD-93F3-2BE1487A5721}"/>
    <cellStyle name="Currency [0] 2 6 2 5 3 2" xfId="25239" xr:uid="{E2E2DA4F-1FEC-4DB6-9B96-EBCF36407BF3}"/>
    <cellStyle name="Currency [0] 2 6 2 5 4" xfId="17559" xr:uid="{C235AD18-8CA0-4E38-8861-D29C1549CC51}"/>
    <cellStyle name="Currency [0] 2 6 2 6" xfId="4119" xr:uid="{3510BD74-C58F-49F3-93B8-7260D45B6EE7}"/>
    <cellStyle name="Currency [0] 2 6 2 6 2" xfId="11799" xr:uid="{49894BD8-8F4E-46BB-BBF9-E04EB0BB84D6}"/>
    <cellStyle name="Currency [0] 2 6 2 6 2 2" xfId="27159" xr:uid="{4671CE93-18BF-44CC-A07D-E968393B6C3C}"/>
    <cellStyle name="Currency [0] 2 6 2 6 3" xfId="19479" xr:uid="{B6B43200-CE6E-483E-88A9-7555A2EAED06}"/>
    <cellStyle name="Currency [0] 2 6 2 7" xfId="7959" xr:uid="{B7E2A285-C9DE-4914-98F0-5F4855DFF521}"/>
    <cellStyle name="Currency [0] 2 6 2 7 2" xfId="23319" xr:uid="{52F819A9-5417-4E39-B46C-3D968FAD9C5D}"/>
    <cellStyle name="Currency [0] 2 6 2 8" xfId="15639" xr:uid="{34899F7E-A2A1-4232-BB23-A445DB5FB16E}"/>
    <cellStyle name="Currency [0] 2 6 3" xfId="399" xr:uid="{1716CB59-06F9-4CA5-A153-FF81255E287B}"/>
    <cellStyle name="Currency [0] 2 6 3 2" xfId="879" xr:uid="{A3250917-176F-46A9-87B4-025FF8428B54}"/>
    <cellStyle name="Currency [0] 2 6 3 2 2" xfId="1839" xr:uid="{741B371F-4A4C-4318-A4DD-69A74ECD2A2E}"/>
    <cellStyle name="Currency [0] 2 6 3 2 2 2" xfId="3759" xr:uid="{5BD318DD-9BAA-44B7-A80D-04DEC75D2BEE}"/>
    <cellStyle name="Currency [0] 2 6 3 2 2 2 2" xfId="7599" xr:uid="{61ACCB43-2E1D-4786-B59A-00584E098CAF}"/>
    <cellStyle name="Currency [0] 2 6 3 2 2 2 2 2" xfId="15279" xr:uid="{C93A975D-4184-4125-96F6-A85F972E92C7}"/>
    <cellStyle name="Currency [0] 2 6 3 2 2 2 2 2 2" xfId="30639" xr:uid="{E8935D60-AB66-4300-B4E2-312A7A875BF0}"/>
    <cellStyle name="Currency [0] 2 6 3 2 2 2 2 3" xfId="22959" xr:uid="{FB327E5B-45D9-45E5-9029-A705B87611F4}"/>
    <cellStyle name="Currency [0] 2 6 3 2 2 2 3" xfId="11439" xr:uid="{2F9D0B9B-1A6F-47FD-A495-0954066628D5}"/>
    <cellStyle name="Currency [0] 2 6 3 2 2 2 3 2" xfId="26799" xr:uid="{2C953BFC-E55F-402F-A0BE-FF058E3BF291}"/>
    <cellStyle name="Currency [0] 2 6 3 2 2 2 4" xfId="19119" xr:uid="{2B2AAE94-AAC2-48E6-B2A0-72AEA64DDEF8}"/>
    <cellStyle name="Currency [0] 2 6 3 2 2 3" xfId="5679" xr:uid="{9DF73BD0-3A0E-4C3C-B40B-031BD21B54B2}"/>
    <cellStyle name="Currency [0] 2 6 3 2 2 3 2" xfId="13359" xr:uid="{FEEFB7DB-40DD-4D6A-B82B-8CCF853D9678}"/>
    <cellStyle name="Currency [0] 2 6 3 2 2 3 2 2" xfId="28719" xr:uid="{43756B8D-E18E-4E16-B2E0-6CF3257C9160}"/>
    <cellStyle name="Currency [0] 2 6 3 2 2 3 3" xfId="21039" xr:uid="{C966A28C-9D47-4860-9494-8C30277204B7}"/>
    <cellStyle name="Currency [0] 2 6 3 2 2 4" xfId="9519" xr:uid="{88784D4D-D814-4DAF-9487-C652F40FD6A4}"/>
    <cellStyle name="Currency [0] 2 6 3 2 2 4 2" xfId="24879" xr:uid="{7504D3A8-1F6C-4184-B70B-3B3DED8025DE}"/>
    <cellStyle name="Currency [0] 2 6 3 2 2 5" xfId="17199" xr:uid="{81710EC4-0E26-44D7-82C0-70D0596251DC}"/>
    <cellStyle name="Currency [0] 2 6 3 2 3" xfId="2799" xr:uid="{53961E38-FBEE-4A59-BFCC-C2163B98DC49}"/>
    <cellStyle name="Currency [0] 2 6 3 2 3 2" xfId="6639" xr:uid="{4102CA17-89CC-4EE8-9F5E-F21D7B276633}"/>
    <cellStyle name="Currency [0] 2 6 3 2 3 2 2" xfId="14319" xr:uid="{7BD9D547-BD99-460C-8500-1D3BE72AB9E7}"/>
    <cellStyle name="Currency [0] 2 6 3 2 3 2 2 2" xfId="29679" xr:uid="{A001E44C-A72F-4897-9E5F-6646E7CE17E4}"/>
    <cellStyle name="Currency [0] 2 6 3 2 3 2 3" xfId="21999" xr:uid="{5CA3FB56-3B89-434B-BADC-35C070A42445}"/>
    <cellStyle name="Currency [0] 2 6 3 2 3 3" xfId="10479" xr:uid="{5A9A4D78-533A-4C03-98DA-2F0E8EF50821}"/>
    <cellStyle name="Currency [0] 2 6 3 2 3 3 2" xfId="25839" xr:uid="{7D2B4EBE-D62D-43DE-9A27-97A34E7A954A}"/>
    <cellStyle name="Currency [0] 2 6 3 2 3 4" xfId="18159" xr:uid="{46C3CAB1-1556-4037-8826-AC27006B6DE6}"/>
    <cellStyle name="Currency [0] 2 6 3 2 4" xfId="4719" xr:uid="{4D74BE25-D30D-4E72-9304-5EF896CB57F6}"/>
    <cellStyle name="Currency [0] 2 6 3 2 4 2" xfId="12399" xr:uid="{EDFF9A2D-A7FB-45FF-9CBE-92E09552ECA2}"/>
    <cellStyle name="Currency [0] 2 6 3 2 4 2 2" xfId="27759" xr:uid="{8829773D-4743-4A63-99FB-37281FAAA768}"/>
    <cellStyle name="Currency [0] 2 6 3 2 4 3" xfId="20079" xr:uid="{853E6E8C-14F1-4730-B6F1-840ED7BE4930}"/>
    <cellStyle name="Currency [0] 2 6 3 2 5" xfId="8559" xr:uid="{8618D634-59C5-4A68-8C5C-313B039E8A54}"/>
    <cellStyle name="Currency [0] 2 6 3 2 5 2" xfId="23919" xr:uid="{C7515ED1-4387-43D4-B3B9-77DB8C3BCB8A}"/>
    <cellStyle name="Currency [0] 2 6 3 2 6" xfId="16239" xr:uid="{E116EF47-8839-406F-8659-1DF68E0DA8B7}"/>
    <cellStyle name="Currency [0] 2 6 3 3" xfId="1359" xr:uid="{EC251E44-416D-4F45-BF82-9565DE054423}"/>
    <cellStyle name="Currency [0] 2 6 3 3 2" xfId="3279" xr:uid="{EF49DEB3-4273-45C1-B7C6-BA63ABAA1D8E}"/>
    <cellStyle name="Currency [0] 2 6 3 3 2 2" xfId="7119" xr:uid="{089EE548-8179-411E-BCA8-78FDA75F510C}"/>
    <cellStyle name="Currency [0] 2 6 3 3 2 2 2" xfId="14799" xr:uid="{54C08ACA-43A0-4084-A54D-B4B5BBB22100}"/>
    <cellStyle name="Currency [0] 2 6 3 3 2 2 2 2" xfId="30159" xr:uid="{0D949D8D-EF0F-41A5-B5A4-F9EB1E0A65CE}"/>
    <cellStyle name="Currency [0] 2 6 3 3 2 2 3" xfId="22479" xr:uid="{680CA68B-A65B-45CF-B3C0-6097061836ED}"/>
    <cellStyle name="Currency [0] 2 6 3 3 2 3" xfId="10959" xr:uid="{8D0CCD48-77FF-40EF-B687-817B7C6B304A}"/>
    <cellStyle name="Currency [0] 2 6 3 3 2 3 2" xfId="26319" xr:uid="{7ABB7B52-CBC1-4340-A0C2-C9B98E7C01F7}"/>
    <cellStyle name="Currency [0] 2 6 3 3 2 4" xfId="18639" xr:uid="{F3A49BCE-21FD-46CF-A118-7D075525D0E6}"/>
    <cellStyle name="Currency [0] 2 6 3 3 3" xfId="5199" xr:uid="{5E703FEC-D42F-4A76-8AE0-39758FF00FB5}"/>
    <cellStyle name="Currency [0] 2 6 3 3 3 2" xfId="12879" xr:uid="{B1E3B0C6-EC82-47EE-89CB-83C57D58533E}"/>
    <cellStyle name="Currency [0] 2 6 3 3 3 2 2" xfId="28239" xr:uid="{DA5ED079-311F-4011-85A9-B6568A64F607}"/>
    <cellStyle name="Currency [0] 2 6 3 3 3 3" xfId="20559" xr:uid="{9136A00C-16E3-4F30-A130-89F116BC8601}"/>
    <cellStyle name="Currency [0] 2 6 3 3 4" xfId="9039" xr:uid="{1E902928-B7CC-4659-90E7-03E0DA3BC0C8}"/>
    <cellStyle name="Currency [0] 2 6 3 3 4 2" xfId="24399" xr:uid="{E4D6B9F8-C6CF-4726-9A60-AC8DD55F9BED}"/>
    <cellStyle name="Currency [0] 2 6 3 3 5" xfId="16719" xr:uid="{AD429B98-D603-4E1A-9846-D9A845D89A51}"/>
    <cellStyle name="Currency [0] 2 6 3 4" xfId="2319" xr:uid="{C9319B6F-D0DC-436E-8DC9-F90EE8AFEB50}"/>
    <cellStyle name="Currency [0] 2 6 3 4 2" xfId="6159" xr:uid="{E6ED14D8-D4D1-4696-A168-2E35D8C37A50}"/>
    <cellStyle name="Currency [0] 2 6 3 4 2 2" xfId="13839" xr:uid="{A1FA0D20-D339-4D0E-B58C-E9AFE4D7C34B}"/>
    <cellStyle name="Currency [0] 2 6 3 4 2 2 2" xfId="29199" xr:uid="{CF960648-E845-4C44-BE1D-CA76A80036C1}"/>
    <cellStyle name="Currency [0] 2 6 3 4 2 3" xfId="21519" xr:uid="{54682BCF-79B7-4F45-A979-374D2E3E216E}"/>
    <cellStyle name="Currency [0] 2 6 3 4 3" xfId="9999" xr:uid="{89EEAB45-91E9-4855-9F17-5A55966809F9}"/>
    <cellStyle name="Currency [0] 2 6 3 4 3 2" xfId="25359" xr:uid="{722A4DF1-D81D-4A7F-BBB3-CDEC43121646}"/>
    <cellStyle name="Currency [0] 2 6 3 4 4" xfId="17679" xr:uid="{CC86F0B4-01AF-43CF-A0E3-9315001388F9}"/>
    <cellStyle name="Currency [0] 2 6 3 5" xfId="4239" xr:uid="{99DE1C1F-1BF7-4219-9AAE-8F410F493C2B}"/>
    <cellStyle name="Currency [0] 2 6 3 5 2" xfId="11919" xr:uid="{7224DE83-C058-41B9-80CF-84840583233C}"/>
    <cellStyle name="Currency [0] 2 6 3 5 2 2" xfId="27279" xr:uid="{ADEEBF83-CF0A-47AF-BA96-A0DC643F21A7}"/>
    <cellStyle name="Currency [0] 2 6 3 5 3" xfId="19599" xr:uid="{83593CBC-0798-4072-9D5F-04BFA70E6A93}"/>
    <cellStyle name="Currency [0] 2 6 3 6" xfId="8079" xr:uid="{8362CBE9-BE5B-419F-BDAD-59CFB082FA83}"/>
    <cellStyle name="Currency [0] 2 6 3 6 2" xfId="23439" xr:uid="{06F5D35C-C11A-4B3D-A0DD-A88CE2F34C2A}"/>
    <cellStyle name="Currency [0] 2 6 3 7" xfId="15759" xr:uid="{C0D015E2-2654-4E9E-B479-2EC2B9AFB615}"/>
    <cellStyle name="Currency [0] 2 6 4" xfId="639" xr:uid="{89A24FFB-11C1-4FF3-BC77-0FD3AC15E89B}"/>
    <cellStyle name="Currency [0] 2 6 4 2" xfId="1599" xr:uid="{A305EDFA-9E9F-410C-A269-63081B0C4F9A}"/>
    <cellStyle name="Currency [0] 2 6 4 2 2" xfId="3519" xr:uid="{56B8C5CC-95E7-413D-B8FD-1F378AC6C3DE}"/>
    <cellStyle name="Currency [0] 2 6 4 2 2 2" xfId="7359" xr:uid="{04206B37-4DE7-4ABC-8B98-758DE89F9106}"/>
    <cellStyle name="Currency [0] 2 6 4 2 2 2 2" xfId="15039" xr:uid="{412A642E-3E5D-4376-A0C2-4DAB1F8AF419}"/>
    <cellStyle name="Currency [0] 2 6 4 2 2 2 2 2" xfId="30399" xr:uid="{E8943919-F052-4D44-BA28-6F268979E15B}"/>
    <cellStyle name="Currency [0] 2 6 4 2 2 2 3" xfId="22719" xr:uid="{7127A5E5-2F42-439D-BC5E-8356DCE28625}"/>
    <cellStyle name="Currency [0] 2 6 4 2 2 3" xfId="11199" xr:uid="{C647C3FE-D966-42ED-9714-5A519DD518F2}"/>
    <cellStyle name="Currency [0] 2 6 4 2 2 3 2" xfId="26559" xr:uid="{C0D8541F-DC10-4237-98FB-BA85605FFF3C}"/>
    <cellStyle name="Currency [0] 2 6 4 2 2 4" xfId="18879" xr:uid="{DF2519EE-0E5C-4B06-BAC6-4A5C0C865AB0}"/>
    <cellStyle name="Currency [0] 2 6 4 2 3" xfId="5439" xr:uid="{3864713B-D9D2-4AFA-93F4-ADFDCB040080}"/>
    <cellStyle name="Currency [0] 2 6 4 2 3 2" xfId="13119" xr:uid="{66DC4DDA-C35E-4924-8F30-83347B9921B3}"/>
    <cellStyle name="Currency [0] 2 6 4 2 3 2 2" xfId="28479" xr:uid="{2B0502D7-A3F4-4ECD-8B1B-88D34C46C966}"/>
    <cellStyle name="Currency [0] 2 6 4 2 3 3" xfId="20799" xr:uid="{12B709AF-2BB5-46F1-90E1-E0ED47FE1B7B}"/>
    <cellStyle name="Currency [0] 2 6 4 2 4" xfId="9279" xr:uid="{32C72763-0947-42A5-9CFF-5B76C9280BD5}"/>
    <cellStyle name="Currency [0] 2 6 4 2 4 2" xfId="24639" xr:uid="{9B429380-BC58-4284-AB4E-5CA8A59AFB5B}"/>
    <cellStyle name="Currency [0] 2 6 4 2 5" xfId="16959" xr:uid="{3EB9E895-7C7B-4AFB-B105-45791CC442FF}"/>
    <cellStyle name="Currency [0] 2 6 4 3" xfId="2559" xr:uid="{8699ABFC-3AF9-4D7F-AF2A-FE2FB20C30D2}"/>
    <cellStyle name="Currency [0] 2 6 4 3 2" xfId="6399" xr:uid="{FCFF1C88-F8F6-4BD8-B513-5E539200B9B3}"/>
    <cellStyle name="Currency [0] 2 6 4 3 2 2" xfId="14079" xr:uid="{62EB9704-2BD7-4EE6-B786-0AD1E0F52FBB}"/>
    <cellStyle name="Currency [0] 2 6 4 3 2 2 2" xfId="29439" xr:uid="{4251E615-4ECA-46F6-9D30-711A1CFC4901}"/>
    <cellStyle name="Currency [0] 2 6 4 3 2 3" xfId="21759" xr:uid="{E1994F4F-BE05-4DAF-8AFC-793FF53982AA}"/>
    <cellStyle name="Currency [0] 2 6 4 3 3" xfId="10239" xr:uid="{406CA60F-CF53-4F1F-B670-EC4331E1EC3D}"/>
    <cellStyle name="Currency [0] 2 6 4 3 3 2" xfId="25599" xr:uid="{CBAA9EB0-B96C-45EF-9B21-88BD5BF043A6}"/>
    <cellStyle name="Currency [0] 2 6 4 3 4" xfId="17919" xr:uid="{34FBF3FE-FC2D-4201-A8DA-10187F17914B}"/>
    <cellStyle name="Currency [0] 2 6 4 4" xfId="4479" xr:uid="{8D90E6E6-4B28-40FA-AB55-9F3FE4531FAB}"/>
    <cellStyle name="Currency [0] 2 6 4 4 2" xfId="12159" xr:uid="{687C65D2-F767-40EA-A148-0A6591AC0280}"/>
    <cellStyle name="Currency [0] 2 6 4 4 2 2" xfId="27519" xr:uid="{E82EA7CE-2D73-475E-81C5-64C3A768FB73}"/>
    <cellStyle name="Currency [0] 2 6 4 4 3" xfId="19839" xr:uid="{44E8B903-DE43-426A-864E-9AD401D50E88}"/>
    <cellStyle name="Currency [0] 2 6 4 5" xfId="8319" xr:uid="{51D3F279-3C35-4922-9EE7-6375231824BB}"/>
    <cellStyle name="Currency [0] 2 6 4 5 2" xfId="23679" xr:uid="{80EA3972-5483-4897-BC66-ED4141084EB8}"/>
    <cellStyle name="Currency [0] 2 6 4 6" xfId="15999" xr:uid="{E3CC6B51-A355-4C4D-95A2-4BF5B4CDC41A}"/>
    <cellStyle name="Currency [0] 2 6 5" xfId="1119" xr:uid="{A4A8E53E-8D92-4D0E-8739-126E40F17A01}"/>
    <cellStyle name="Currency [0] 2 6 5 2" xfId="3039" xr:uid="{5F9FCFE7-4EE0-4725-93EE-8D8E5C3B0C31}"/>
    <cellStyle name="Currency [0] 2 6 5 2 2" xfId="6879" xr:uid="{C08E835B-0088-40F8-B29E-751545552099}"/>
    <cellStyle name="Currency [0] 2 6 5 2 2 2" xfId="14559" xr:uid="{FBD5B73B-7C49-4590-B4BD-4F7AF3989EA6}"/>
    <cellStyle name="Currency [0] 2 6 5 2 2 2 2" xfId="29919" xr:uid="{52D6113C-985B-4151-837D-099A843AF223}"/>
    <cellStyle name="Currency [0] 2 6 5 2 2 3" xfId="22239" xr:uid="{D6A9EA36-30D2-42DA-88E4-F15276BE71B3}"/>
    <cellStyle name="Currency [0] 2 6 5 2 3" xfId="10719" xr:uid="{93952239-CFFD-4C5B-992F-9064723EF021}"/>
    <cellStyle name="Currency [0] 2 6 5 2 3 2" xfId="26079" xr:uid="{30944B8F-9ED3-4ED8-A637-1A2BFDD7292A}"/>
    <cellStyle name="Currency [0] 2 6 5 2 4" xfId="18399" xr:uid="{1814DE3A-871C-4292-925D-BA38E5699503}"/>
    <cellStyle name="Currency [0] 2 6 5 3" xfId="4959" xr:uid="{B0AEDDAA-52D1-44AA-9DCF-0140B1C9DDEC}"/>
    <cellStyle name="Currency [0] 2 6 5 3 2" xfId="12639" xr:uid="{D5E93DF7-FA95-46EB-963A-0375C7CEE76D}"/>
    <cellStyle name="Currency [0] 2 6 5 3 2 2" xfId="27999" xr:uid="{BDA5B6F1-C9FD-4123-9A54-1133F8C113C1}"/>
    <cellStyle name="Currency [0] 2 6 5 3 3" xfId="20319" xr:uid="{3E69472E-35D0-4310-8B1D-ABA18453D001}"/>
    <cellStyle name="Currency [0] 2 6 5 4" xfId="8799" xr:uid="{01302730-B0F8-436D-923E-0728CD203CE7}"/>
    <cellStyle name="Currency [0] 2 6 5 4 2" xfId="24159" xr:uid="{EDBC73CA-0B9D-4FBE-B610-808752DFB735}"/>
    <cellStyle name="Currency [0] 2 6 5 5" xfId="16479" xr:uid="{DFA8E668-8393-4F94-8974-134DF73A8ED2}"/>
    <cellStyle name="Currency [0] 2 6 6" xfId="2079" xr:uid="{5E15CA9F-114E-4927-AEF0-BFE724785731}"/>
    <cellStyle name="Currency [0] 2 6 6 2" xfId="5919" xr:uid="{FED92047-77F7-40A7-86B0-FB4D26B8534D}"/>
    <cellStyle name="Currency [0] 2 6 6 2 2" xfId="13599" xr:uid="{6C93395F-7C94-497E-897B-49655ECE8C9C}"/>
    <cellStyle name="Currency [0] 2 6 6 2 2 2" xfId="28959" xr:uid="{0EDD3A93-004F-4235-A947-9E60FE59FC65}"/>
    <cellStyle name="Currency [0] 2 6 6 2 3" xfId="21279" xr:uid="{A78D6847-2050-4520-A9B4-9785290A13C6}"/>
    <cellStyle name="Currency [0] 2 6 6 3" xfId="9759" xr:uid="{DC7CDC19-2886-4347-B53C-06FF7EF6CD44}"/>
    <cellStyle name="Currency [0] 2 6 6 3 2" xfId="25119" xr:uid="{AA5B2B6B-B7F6-41F8-8894-48D5FD67348C}"/>
    <cellStyle name="Currency [0] 2 6 6 4" xfId="17439" xr:uid="{75BCB9A2-F792-4864-9D95-138A661B0D19}"/>
    <cellStyle name="Currency [0] 2 6 7" xfId="3999" xr:uid="{903E6248-109B-4505-B228-F026BA02D0C0}"/>
    <cellStyle name="Currency [0] 2 6 7 2" xfId="11679" xr:uid="{03D7BF54-F2D7-4F7A-8524-B2842FE0495F}"/>
    <cellStyle name="Currency [0] 2 6 7 2 2" xfId="27039" xr:uid="{A7D64E82-A4E1-4373-A59E-F13E2030D76C}"/>
    <cellStyle name="Currency [0] 2 6 7 3" xfId="19359" xr:uid="{2DAA1232-DD56-4258-82C6-D7E5DAF26724}"/>
    <cellStyle name="Currency [0] 2 6 8" xfId="7839" xr:uid="{F2967B01-6977-48C6-8E4B-F10ABCCFEFEA}"/>
    <cellStyle name="Currency [0] 2 6 8 2" xfId="23199" xr:uid="{98C49C97-2449-4CA6-A625-FE10872C5930}"/>
    <cellStyle name="Currency [0] 2 6 9" xfId="15519" xr:uid="{AF177B99-FCCC-40A6-AB9F-F38248D5B5C6}"/>
    <cellStyle name="Currency [0] 2 7" xfId="219" xr:uid="{B66FE739-6186-4D08-9B52-E2BC2D27872A}"/>
    <cellStyle name="Currency [0] 2 7 2" xfId="459" xr:uid="{F26D05CD-848A-4AAF-999D-5B88008056CC}"/>
    <cellStyle name="Currency [0] 2 7 2 2" xfId="939" xr:uid="{C0F98DB1-0F0A-47D8-BFDF-E7C213DF77DE}"/>
    <cellStyle name="Currency [0] 2 7 2 2 2" xfId="1899" xr:uid="{E523DEC7-4290-49C4-93BE-13EE04B92755}"/>
    <cellStyle name="Currency [0] 2 7 2 2 2 2" xfId="3819" xr:uid="{C4F16A43-4E8F-4D35-B010-17F0E6D92F04}"/>
    <cellStyle name="Currency [0] 2 7 2 2 2 2 2" xfId="7659" xr:uid="{C093D20D-7BA9-442B-A746-1C6A78C36174}"/>
    <cellStyle name="Currency [0] 2 7 2 2 2 2 2 2" xfId="15339" xr:uid="{B0DCD064-A3F1-49A9-8113-C4A6856DA757}"/>
    <cellStyle name="Currency [0] 2 7 2 2 2 2 2 2 2" xfId="30699" xr:uid="{6CB49C4D-5D5D-416A-9CA6-E38332A85121}"/>
    <cellStyle name="Currency [0] 2 7 2 2 2 2 2 3" xfId="23019" xr:uid="{C815AFA6-D1DF-49E7-9248-D3ACA696F939}"/>
    <cellStyle name="Currency [0] 2 7 2 2 2 2 3" xfId="11499" xr:uid="{8F390A38-1BA3-4C7C-9588-FC7AC7B08B65}"/>
    <cellStyle name="Currency [0] 2 7 2 2 2 2 3 2" xfId="26859" xr:uid="{9EE4ACF2-7A82-42A2-ACF6-5E4558FC0A4D}"/>
    <cellStyle name="Currency [0] 2 7 2 2 2 2 4" xfId="19179" xr:uid="{8F9FC9AD-0023-4C28-8C3D-539FCB39E5AC}"/>
    <cellStyle name="Currency [0] 2 7 2 2 2 3" xfId="5739" xr:uid="{036A2D1F-D862-458B-9357-EFB77A67E1A2}"/>
    <cellStyle name="Currency [0] 2 7 2 2 2 3 2" xfId="13419" xr:uid="{45A79D40-B11D-412F-9028-820D5A697E37}"/>
    <cellStyle name="Currency [0] 2 7 2 2 2 3 2 2" xfId="28779" xr:uid="{1A82D199-AD48-4AE6-92AC-667205CF0D2A}"/>
    <cellStyle name="Currency [0] 2 7 2 2 2 3 3" xfId="21099" xr:uid="{721236EA-00FD-424E-AF10-0654A2E61E2F}"/>
    <cellStyle name="Currency [0] 2 7 2 2 2 4" xfId="9579" xr:uid="{B0125682-C477-4155-8351-9388814A87A9}"/>
    <cellStyle name="Currency [0] 2 7 2 2 2 4 2" xfId="24939" xr:uid="{5E64D788-E972-43FF-BD3A-492CFA31EE9F}"/>
    <cellStyle name="Currency [0] 2 7 2 2 2 5" xfId="17259" xr:uid="{D68CCFF4-3EFB-4136-BF46-4341ABD270EA}"/>
    <cellStyle name="Currency [0] 2 7 2 2 3" xfId="2859" xr:uid="{58537DC5-4315-497F-8C28-8CF462DF0A82}"/>
    <cellStyle name="Currency [0] 2 7 2 2 3 2" xfId="6699" xr:uid="{6666026A-1845-4B32-B991-B4B1D238C66D}"/>
    <cellStyle name="Currency [0] 2 7 2 2 3 2 2" xfId="14379" xr:uid="{B9822642-17C8-41C8-94A2-BF06B2962344}"/>
    <cellStyle name="Currency [0] 2 7 2 2 3 2 2 2" xfId="29739" xr:uid="{56F0803D-3238-464E-AA51-F2953B31A70A}"/>
    <cellStyle name="Currency [0] 2 7 2 2 3 2 3" xfId="22059" xr:uid="{9E63DABD-D1BB-4EF2-BB79-7DF3CE261332}"/>
    <cellStyle name="Currency [0] 2 7 2 2 3 3" xfId="10539" xr:uid="{4828BE88-C7D3-4213-A923-FFDBBADAB309}"/>
    <cellStyle name="Currency [0] 2 7 2 2 3 3 2" xfId="25899" xr:uid="{511930AB-3A21-44E7-AC33-436FC3C41C31}"/>
    <cellStyle name="Currency [0] 2 7 2 2 3 4" xfId="18219" xr:uid="{CAB3C50D-11DB-4FBC-AA30-523E6459B59C}"/>
    <cellStyle name="Currency [0] 2 7 2 2 4" xfId="4779" xr:uid="{134B12F1-37E0-4EA2-87B4-F962FB5DF642}"/>
    <cellStyle name="Currency [0] 2 7 2 2 4 2" xfId="12459" xr:uid="{42B2E1B3-DF14-4E69-8F11-D784BF7DC870}"/>
    <cellStyle name="Currency [0] 2 7 2 2 4 2 2" xfId="27819" xr:uid="{06F41BB8-BA9E-4D88-B5BE-426083F5E180}"/>
    <cellStyle name="Currency [0] 2 7 2 2 4 3" xfId="20139" xr:uid="{ADEE5D05-3741-4E83-AFBC-278A328BD8F0}"/>
    <cellStyle name="Currency [0] 2 7 2 2 5" xfId="8619" xr:uid="{137DF947-FF34-4BAD-9E95-8BD0C178C876}"/>
    <cellStyle name="Currency [0] 2 7 2 2 5 2" xfId="23979" xr:uid="{DF5573BC-520F-4E9F-9DD8-9AD94F34DDE8}"/>
    <cellStyle name="Currency [0] 2 7 2 2 6" xfId="16299" xr:uid="{6CEA9098-7614-4FFB-97AE-4D89F0BAC15B}"/>
    <cellStyle name="Currency [0] 2 7 2 3" xfId="1419" xr:uid="{EBF51C42-D584-4E80-A8F1-D51870BCC5B3}"/>
    <cellStyle name="Currency [0] 2 7 2 3 2" xfId="3339" xr:uid="{710F413A-962A-41D9-A25E-9D69F83C8E23}"/>
    <cellStyle name="Currency [0] 2 7 2 3 2 2" xfId="7179" xr:uid="{3EA9D9DA-411F-4A22-905E-33BCBE8B2A27}"/>
    <cellStyle name="Currency [0] 2 7 2 3 2 2 2" xfId="14859" xr:uid="{D62D4F4C-3BCB-4237-AFA5-3BBDD3EFB0FB}"/>
    <cellStyle name="Currency [0] 2 7 2 3 2 2 2 2" xfId="30219" xr:uid="{180BB57B-6FB7-4FBF-8C6F-57FFE5339F9F}"/>
    <cellStyle name="Currency [0] 2 7 2 3 2 2 3" xfId="22539" xr:uid="{22B72D6D-2A2D-4D24-B59F-21233AB68796}"/>
    <cellStyle name="Currency [0] 2 7 2 3 2 3" xfId="11019" xr:uid="{AACA5014-8DF9-4985-8148-054E6502D8B4}"/>
    <cellStyle name="Currency [0] 2 7 2 3 2 3 2" xfId="26379" xr:uid="{B1EC06DC-46DB-403A-BD9B-78D406E59ED2}"/>
    <cellStyle name="Currency [0] 2 7 2 3 2 4" xfId="18699" xr:uid="{1DD1ADD1-65E4-4A84-AF41-46B2F8A24ADD}"/>
    <cellStyle name="Currency [0] 2 7 2 3 3" xfId="5259" xr:uid="{B2508CA0-D927-46A7-90C0-869DB89DEC93}"/>
    <cellStyle name="Currency [0] 2 7 2 3 3 2" xfId="12939" xr:uid="{1EEE02A6-6B38-438C-B510-A26BF8BEDCBD}"/>
    <cellStyle name="Currency [0] 2 7 2 3 3 2 2" xfId="28299" xr:uid="{E9021393-7051-49B8-AF57-B05381CFCF9C}"/>
    <cellStyle name="Currency [0] 2 7 2 3 3 3" xfId="20619" xr:uid="{EB8D79F2-05D0-452E-A390-7E6C4F223995}"/>
    <cellStyle name="Currency [0] 2 7 2 3 4" xfId="9099" xr:uid="{A1899836-56F3-468D-8D35-DD5965C94C60}"/>
    <cellStyle name="Currency [0] 2 7 2 3 4 2" xfId="24459" xr:uid="{9228C263-C2B7-4861-969F-807DA075B953}"/>
    <cellStyle name="Currency [0] 2 7 2 3 5" xfId="16779" xr:uid="{C80AEC74-457F-4633-BC84-E65E2E827668}"/>
    <cellStyle name="Currency [0] 2 7 2 4" xfId="2379" xr:uid="{4E78FA8E-9A25-45DB-B5C8-347BB94B0B5D}"/>
    <cellStyle name="Currency [0] 2 7 2 4 2" xfId="6219" xr:uid="{E4E3141A-0FF7-4799-BEBD-BC6C5BE0B8CB}"/>
    <cellStyle name="Currency [0] 2 7 2 4 2 2" xfId="13899" xr:uid="{A48953AE-24D2-4256-9492-1A1F947C212F}"/>
    <cellStyle name="Currency [0] 2 7 2 4 2 2 2" xfId="29259" xr:uid="{D15A8E77-53A1-46CD-94AF-7C488BEE3466}"/>
    <cellStyle name="Currency [0] 2 7 2 4 2 3" xfId="21579" xr:uid="{31F68017-F890-409E-8D23-2655A0859ADB}"/>
    <cellStyle name="Currency [0] 2 7 2 4 3" xfId="10059" xr:uid="{30454BB4-CCC7-439F-96CE-D9A0D1C9E2AB}"/>
    <cellStyle name="Currency [0] 2 7 2 4 3 2" xfId="25419" xr:uid="{9265F1F8-DD39-4E84-942A-63C90AEAE940}"/>
    <cellStyle name="Currency [0] 2 7 2 4 4" xfId="17739" xr:uid="{4E3A9ECA-7E82-4BDD-AFE5-459310337FEB}"/>
    <cellStyle name="Currency [0] 2 7 2 5" xfId="4299" xr:uid="{1A279BDF-5245-4647-9282-E495D13A487C}"/>
    <cellStyle name="Currency [0] 2 7 2 5 2" xfId="11979" xr:uid="{E329A758-5479-4F80-BA3A-3EA1300DA6A9}"/>
    <cellStyle name="Currency [0] 2 7 2 5 2 2" xfId="27339" xr:uid="{6F8F2B5D-1775-419B-90B8-5496352C0380}"/>
    <cellStyle name="Currency [0] 2 7 2 5 3" xfId="19659" xr:uid="{ED5EDFC1-9CB5-4884-B626-35F4821608D9}"/>
    <cellStyle name="Currency [0] 2 7 2 6" xfId="8139" xr:uid="{672D853C-BCE2-434A-8B40-38CE09B01B8C}"/>
    <cellStyle name="Currency [0] 2 7 2 6 2" xfId="23499" xr:uid="{B2303E49-018A-40D8-8192-C0D7F8130876}"/>
    <cellStyle name="Currency [0] 2 7 2 7" xfId="15819" xr:uid="{184FAA8D-40D1-4276-AAEC-2180352853D6}"/>
    <cellStyle name="Currency [0] 2 7 3" xfId="699" xr:uid="{481D0193-557F-4A8E-873F-B597B9CF34FB}"/>
    <cellStyle name="Currency [0] 2 7 3 2" xfId="1659" xr:uid="{E6021B8B-3E7D-4F21-A95B-137A3536EBD0}"/>
    <cellStyle name="Currency [0] 2 7 3 2 2" xfId="3579" xr:uid="{7BE589E6-BEDD-4FE9-96DA-1D681EAA178E}"/>
    <cellStyle name="Currency [0] 2 7 3 2 2 2" xfId="7419" xr:uid="{954ADA57-A0AC-47D6-89D5-441456B28679}"/>
    <cellStyle name="Currency [0] 2 7 3 2 2 2 2" xfId="15099" xr:uid="{55532442-CB80-4C3D-9FC2-658395BF8826}"/>
    <cellStyle name="Currency [0] 2 7 3 2 2 2 2 2" xfId="30459" xr:uid="{588A6EA4-9696-42F0-AF3A-694299605F28}"/>
    <cellStyle name="Currency [0] 2 7 3 2 2 2 3" xfId="22779" xr:uid="{F37B161D-94E3-4914-BD5F-C155397AD0D8}"/>
    <cellStyle name="Currency [0] 2 7 3 2 2 3" xfId="11259" xr:uid="{49376E43-09AF-4408-959A-FA74BC24832B}"/>
    <cellStyle name="Currency [0] 2 7 3 2 2 3 2" xfId="26619" xr:uid="{E2CDCDE7-9BE0-43FF-A5FC-DFD929E7B739}"/>
    <cellStyle name="Currency [0] 2 7 3 2 2 4" xfId="18939" xr:uid="{C8104F02-2484-45E9-96AC-FB6401782B00}"/>
    <cellStyle name="Currency [0] 2 7 3 2 3" xfId="5499" xr:uid="{6AC69303-B4D4-4B03-BE0F-129B6C8CECB1}"/>
    <cellStyle name="Currency [0] 2 7 3 2 3 2" xfId="13179" xr:uid="{9B693FC9-F3CB-4450-9642-972B26B14FAF}"/>
    <cellStyle name="Currency [0] 2 7 3 2 3 2 2" xfId="28539" xr:uid="{D9108527-1CAD-440C-8410-4EB2C6B69112}"/>
    <cellStyle name="Currency [0] 2 7 3 2 3 3" xfId="20859" xr:uid="{276B2B97-89FE-46C0-AB12-C2D1E5362008}"/>
    <cellStyle name="Currency [0] 2 7 3 2 4" xfId="9339" xr:uid="{DC5E955A-A930-4C3E-8B4C-AFDF1788B45F}"/>
    <cellStyle name="Currency [0] 2 7 3 2 4 2" xfId="24699" xr:uid="{1208AD8F-AC22-40AB-83A3-C2280D8DC535}"/>
    <cellStyle name="Currency [0] 2 7 3 2 5" xfId="17019" xr:uid="{09AA3FB6-5C43-44F6-BF61-C4D796CCABA1}"/>
    <cellStyle name="Currency [0] 2 7 3 3" xfId="2619" xr:uid="{986BB95C-C176-428D-B339-EF7B0EE6B730}"/>
    <cellStyle name="Currency [0] 2 7 3 3 2" xfId="6459" xr:uid="{2E1708AB-C9E8-4B55-9A97-30E4B0BF86F9}"/>
    <cellStyle name="Currency [0] 2 7 3 3 2 2" xfId="14139" xr:uid="{2CBC3655-91EF-4D45-8034-C0652CD50CF6}"/>
    <cellStyle name="Currency [0] 2 7 3 3 2 2 2" xfId="29499" xr:uid="{23CC10B7-FF2A-48EE-8DD5-2EED265B9E89}"/>
    <cellStyle name="Currency [0] 2 7 3 3 2 3" xfId="21819" xr:uid="{1FDCFEF6-AD3D-42E8-8A88-B9079DB58182}"/>
    <cellStyle name="Currency [0] 2 7 3 3 3" xfId="10299" xr:uid="{3777F11B-E280-4959-9938-1B4D392A2E62}"/>
    <cellStyle name="Currency [0] 2 7 3 3 3 2" xfId="25659" xr:uid="{D00FD491-9586-4523-953C-0D97811F9F6E}"/>
    <cellStyle name="Currency [0] 2 7 3 3 4" xfId="17979" xr:uid="{7B405279-E7B7-42DD-9A1C-889EF1E30F4C}"/>
    <cellStyle name="Currency [0] 2 7 3 4" xfId="4539" xr:uid="{B3B48ABA-38E7-4034-95CA-324D4C5EFB6E}"/>
    <cellStyle name="Currency [0] 2 7 3 4 2" xfId="12219" xr:uid="{4A900D22-71D5-41CD-9C55-A79B9373B905}"/>
    <cellStyle name="Currency [0] 2 7 3 4 2 2" xfId="27579" xr:uid="{FB5F6F4B-950D-4F4C-96E1-D783A2F70AFF}"/>
    <cellStyle name="Currency [0] 2 7 3 4 3" xfId="19899" xr:uid="{6B321252-9DBB-47BC-B20C-2E07A914DDA3}"/>
    <cellStyle name="Currency [0] 2 7 3 5" xfId="8379" xr:uid="{F65EF011-1792-4D63-972F-C77C7F10ADEC}"/>
    <cellStyle name="Currency [0] 2 7 3 5 2" xfId="23739" xr:uid="{B219B10E-C182-4E7F-A2F4-614D77B38B93}"/>
    <cellStyle name="Currency [0] 2 7 3 6" xfId="16059" xr:uid="{C545CE92-FA24-46D7-AD6C-9BEF8BAAF0BD}"/>
    <cellStyle name="Currency [0] 2 7 4" xfId="1179" xr:uid="{DC861808-F370-4325-8C12-466038C9FDD2}"/>
    <cellStyle name="Currency [0] 2 7 4 2" xfId="3099" xr:uid="{6F8D8988-74F2-4F50-8214-64E356F8CCB7}"/>
    <cellStyle name="Currency [0] 2 7 4 2 2" xfId="6939" xr:uid="{D1A73BCA-7CFD-4EBA-8FDB-C82EAE42D677}"/>
    <cellStyle name="Currency [0] 2 7 4 2 2 2" xfId="14619" xr:uid="{C34A9B02-0324-40FD-854A-A35CBC92EACF}"/>
    <cellStyle name="Currency [0] 2 7 4 2 2 2 2" xfId="29979" xr:uid="{C31E4E9C-570E-44A4-9975-BAACE419273D}"/>
    <cellStyle name="Currency [0] 2 7 4 2 2 3" xfId="22299" xr:uid="{D9D1760C-300A-4B1B-B5E4-4A3769D48AB6}"/>
    <cellStyle name="Currency [0] 2 7 4 2 3" xfId="10779" xr:uid="{77A223DC-2838-4141-9BAF-0055FE9A4B04}"/>
    <cellStyle name="Currency [0] 2 7 4 2 3 2" xfId="26139" xr:uid="{8DDE9F9A-FAD3-4D73-8C03-491946861469}"/>
    <cellStyle name="Currency [0] 2 7 4 2 4" xfId="18459" xr:uid="{FEB6F949-C7A7-41D2-9F1C-45EC343A865E}"/>
    <cellStyle name="Currency [0] 2 7 4 3" xfId="5019" xr:uid="{5FE582D8-7AEC-4288-AE97-82477776FB29}"/>
    <cellStyle name="Currency [0] 2 7 4 3 2" xfId="12699" xr:uid="{69FD51E3-13D5-4911-8951-745EAF07FA8A}"/>
    <cellStyle name="Currency [0] 2 7 4 3 2 2" xfId="28059" xr:uid="{98E26589-8D96-49A2-8B68-2C4D6E2D5EFD}"/>
    <cellStyle name="Currency [0] 2 7 4 3 3" xfId="20379" xr:uid="{66644ABA-60A0-410D-9EEE-A88BC437CD21}"/>
    <cellStyle name="Currency [0] 2 7 4 4" xfId="8859" xr:uid="{C596BD3C-1463-4802-A366-BAA9EFD68640}"/>
    <cellStyle name="Currency [0] 2 7 4 4 2" xfId="24219" xr:uid="{750BB9D6-F3E2-48D0-83CA-D5950A07CB9B}"/>
    <cellStyle name="Currency [0] 2 7 4 5" xfId="16539" xr:uid="{09A6BC14-FF4B-415D-9984-88884D5D102F}"/>
    <cellStyle name="Currency [0] 2 7 5" xfId="2139" xr:uid="{DDB5E075-BCBB-46E9-8F85-A713D265A640}"/>
    <cellStyle name="Currency [0] 2 7 5 2" xfId="5979" xr:uid="{A66BFB90-196B-49BA-A4CB-D96C7D397ED1}"/>
    <cellStyle name="Currency [0] 2 7 5 2 2" xfId="13659" xr:uid="{FC5086BA-32B7-45A3-8285-B188E03E6B68}"/>
    <cellStyle name="Currency [0] 2 7 5 2 2 2" xfId="29019" xr:uid="{2BF1F7E7-9AA4-4661-94CF-68777822B23F}"/>
    <cellStyle name="Currency [0] 2 7 5 2 3" xfId="21339" xr:uid="{A9051385-5A5D-4187-B12B-20AFF3D22012}"/>
    <cellStyle name="Currency [0] 2 7 5 3" xfId="9819" xr:uid="{1C16F3BE-1568-4DC3-92A0-46C76D19D0F0}"/>
    <cellStyle name="Currency [0] 2 7 5 3 2" xfId="25179" xr:uid="{11566EF0-1AEF-48B3-B368-EBA8B38CB33D}"/>
    <cellStyle name="Currency [0] 2 7 5 4" xfId="17499" xr:uid="{579BD25E-6FA9-468F-8A49-DFA5661A5181}"/>
    <cellStyle name="Currency [0] 2 7 6" xfId="4059" xr:uid="{017844C7-FEA5-4C65-ADD9-FBC1699CCE42}"/>
    <cellStyle name="Currency [0] 2 7 6 2" xfId="11739" xr:uid="{86A2BDB2-0411-483B-BEE4-337411AFC0CB}"/>
    <cellStyle name="Currency [0] 2 7 6 2 2" xfId="27099" xr:uid="{CB808E8B-B039-4659-81CA-154C21B68A45}"/>
    <cellStyle name="Currency [0] 2 7 6 3" xfId="19419" xr:uid="{9FD91ADA-BA3C-4528-A364-68199A17BC8A}"/>
    <cellStyle name="Currency [0] 2 7 7" xfId="7899" xr:uid="{BB3ADBF1-79B2-437B-A6A8-AF2E08EAADAC}"/>
    <cellStyle name="Currency [0] 2 7 7 2" xfId="23259" xr:uid="{7A4EFAAA-FF00-4558-ACA4-9D0A9C798EDA}"/>
    <cellStyle name="Currency [0] 2 7 8" xfId="15579" xr:uid="{AE2E1416-8F4B-471C-9A70-87D39DA8726B}"/>
    <cellStyle name="Currency [0] 2 8" xfId="339" xr:uid="{2B9F69F7-E884-43C1-8C94-FB51A65D2763}"/>
    <cellStyle name="Currency [0] 2 8 2" xfId="819" xr:uid="{4D93374B-0491-4509-824F-472CE87273C0}"/>
    <cellStyle name="Currency [0] 2 8 2 2" xfId="1779" xr:uid="{4FEDC47E-F593-4EE3-8887-4F7F710FF124}"/>
    <cellStyle name="Currency [0] 2 8 2 2 2" xfId="3699" xr:uid="{41A5B28F-9BE1-4916-9EB5-87A2E2085017}"/>
    <cellStyle name="Currency [0] 2 8 2 2 2 2" xfId="7539" xr:uid="{7D788D7C-0CBC-4FB6-B9EA-3F99684B7A21}"/>
    <cellStyle name="Currency [0] 2 8 2 2 2 2 2" xfId="15219" xr:uid="{D711B9EB-AE6F-4DEB-849F-9676E4EDFB8B}"/>
    <cellStyle name="Currency [0] 2 8 2 2 2 2 2 2" xfId="30579" xr:uid="{7241DD2B-89F5-4CA9-A0AD-033138969666}"/>
    <cellStyle name="Currency [0] 2 8 2 2 2 2 3" xfId="22899" xr:uid="{86D5F70C-837A-43EC-A369-730529F1F95E}"/>
    <cellStyle name="Currency [0] 2 8 2 2 2 3" xfId="11379" xr:uid="{3F6DC467-53B9-4C31-8229-E3931B7B61C1}"/>
    <cellStyle name="Currency [0] 2 8 2 2 2 3 2" xfId="26739" xr:uid="{D74B240C-E2EE-4F3D-BC0E-5B373775A9DF}"/>
    <cellStyle name="Currency [0] 2 8 2 2 2 4" xfId="19059" xr:uid="{A85EBEBE-0DCB-4129-B917-BE53A2A74297}"/>
    <cellStyle name="Currency [0] 2 8 2 2 3" xfId="5619" xr:uid="{4C77022B-A684-4835-8738-6B0C9D49596F}"/>
    <cellStyle name="Currency [0] 2 8 2 2 3 2" xfId="13299" xr:uid="{8526F987-3B1B-4F44-9443-94FACD6E8150}"/>
    <cellStyle name="Currency [0] 2 8 2 2 3 2 2" xfId="28659" xr:uid="{8173E596-E133-4A70-AE65-29F6246DB9A7}"/>
    <cellStyle name="Currency [0] 2 8 2 2 3 3" xfId="20979" xr:uid="{56AFE585-97BE-4680-8DF3-DFD44E27B496}"/>
    <cellStyle name="Currency [0] 2 8 2 2 4" xfId="9459" xr:uid="{625D8B2A-4459-4E9E-8AA1-50CE376F22E9}"/>
    <cellStyle name="Currency [0] 2 8 2 2 4 2" xfId="24819" xr:uid="{D8C8483A-AE2E-4C2C-A5E1-FF60DC4810D9}"/>
    <cellStyle name="Currency [0] 2 8 2 2 5" xfId="17139" xr:uid="{42E6D671-A2B9-4396-A941-6C63AA05FE6C}"/>
    <cellStyle name="Currency [0] 2 8 2 3" xfId="2739" xr:uid="{AA36F42C-1983-4631-9330-2A43E12510A8}"/>
    <cellStyle name="Currency [0] 2 8 2 3 2" xfId="6579" xr:uid="{C374098E-D923-4778-848E-FD41B0B8667D}"/>
    <cellStyle name="Currency [0] 2 8 2 3 2 2" xfId="14259" xr:uid="{D6DCEC19-E861-4B01-96E7-C3AB1081CDC4}"/>
    <cellStyle name="Currency [0] 2 8 2 3 2 2 2" xfId="29619" xr:uid="{34414BC6-4BF5-419C-8029-53221A8312B2}"/>
    <cellStyle name="Currency [0] 2 8 2 3 2 3" xfId="21939" xr:uid="{15DF12C4-E25F-4ED0-9A30-7D74A5E52794}"/>
    <cellStyle name="Currency [0] 2 8 2 3 3" xfId="10419" xr:uid="{8C158733-7AEA-4BDE-99F0-1D5E7A1A6918}"/>
    <cellStyle name="Currency [0] 2 8 2 3 3 2" xfId="25779" xr:uid="{B6DEE593-775E-4E39-9378-B763CCA992FF}"/>
    <cellStyle name="Currency [0] 2 8 2 3 4" xfId="18099" xr:uid="{7A43E139-CF1C-4BB4-98C4-98F50032CE5E}"/>
    <cellStyle name="Currency [0] 2 8 2 4" xfId="4659" xr:uid="{2DDD3E86-20CD-41A6-B764-858D197DD37C}"/>
    <cellStyle name="Currency [0] 2 8 2 4 2" xfId="12339" xr:uid="{B1D17DAD-5B2E-496F-BFCE-7558D7E47B56}"/>
    <cellStyle name="Currency [0] 2 8 2 4 2 2" xfId="27699" xr:uid="{21BEABEB-2861-4DB6-A59C-DECAE5BAB6C6}"/>
    <cellStyle name="Currency [0] 2 8 2 4 3" xfId="20019" xr:uid="{D38D98FB-DBB8-4766-B9E5-B89906DD1E9F}"/>
    <cellStyle name="Currency [0] 2 8 2 5" xfId="8499" xr:uid="{AE0C488F-00F0-4B27-B285-CCF9282E8EF0}"/>
    <cellStyle name="Currency [0] 2 8 2 5 2" xfId="23859" xr:uid="{AD4F1955-676E-4967-B763-56E6D4F17E01}"/>
    <cellStyle name="Currency [0] 2 8 2 6" xfId="16179" xr:uid="{959B6FEA-621E-460B-840E-E21ADFBDE5F9}"/>
    <cellStyle name="Currency [0] 2 8 3" xfId="1299" xr:uid="{34DA4823-9ED9-43B6-877F-D7EBE5D10B76}"/>
    <cellStyle name="Currency [0] 2 8 3 2" xfId="3219" xr:uid="{7C11707B-2401-4367-939D-BF023F700CFC}"/>
    <cellStyle name="Currency [0] 2 8 3 2 2" xfId="7059" xr:uid="{8E1A615B-CDFD-40EA-8CC2-289CD1482A95}"/>
    <cellStyle name="Currency [0] 2 8 3 2 2 2" xfId="14739" xr:uid="{E200538C-5ED0-4DE2-94A2-2EB08CB0E466}"/>
    <cellStyle name="Currency [0] 2 8 3 2 2 2 2" xfId="30099" xr:uid="{ED083C7D-860F-4955-A643-E326B4037AFC}"/>
    <cellStyle name="Currency [0] 2 8 3 2 2 3" xfId="22419" xr:uid="{A1DA16EE-BAEC-4FB7-A7AF-922611C1DBDB}"/>
    <cellStyle name="Currency [0] 2 8 3 2 3" xfId="10899" xr:uid="{FFCAF58C-B106-4519-921D-2C3BCCCAFBEC}"/>
    <cellStyle name="Currency [0] 2 8 3 2 3 2" xfId="26259" xr:uid="{8257DDA2-F7AC-4AE9-85CB-3CA611016CD5}"/>
    <cellStyle name="Currency [0] 2 8 3 2 4" xfId="18579" xr:uid="{02007620-BDBA-4A06-AA65-32B51B182540}"/>
    <cellStyle name="Currency [0] 2 8 3 3" xfId="5139" xr:uid="{E5697231-E6C6-45F7-9827-52D467B7335D}"/>
    <cellStyle name="Currency [0] 2 8 3 3 2" xfId="12819" xr:uid="{25DC72C0-F0E5-48BC-8FCC-427425279463}"/>
    <cellStyle name="Currency [0] 2 8 3 3 2 2" xfId="28179" xr:uid="{5D901AF6-E77F-479C-B361-B965EA331B38}"/>
    <cellStyle name="Currency [0] 2 8 3 3 3" xfId="20499" xr:uid="{C5D5ABE9-50EC-4E13-8B87-A55CB4DA23EB}"/>
    <cellStyle name="Currency [0] 2 8 3 4" xfId="8979" xr:uid="{52C510C4-8EA2-4C92-BCD5-EE03275E398B}"/>
    <cellStyle name="Currency [0] 2 8 3 4 2" xfId="24339" xr:uid="{E7202B21-1FD9-4CD5-883B-3CD2A96AFC73}"/>
    <cellStyle name="Currency [0] 2 8 3 5" xfId="16659" xr:uid="{FADDEC0B-373D-4CF2-80D8-5F44283D56AF}"/>
    <cellStyle name="Currency [0] 2 8 4" xfId="2259" xr:uid="{50FD8909-08BB-4777-879C-158BB867261B}"/>
    <cellStyle name="Currency [0] 2 8 4 2" xfId="6099" xr:uid="{DA61FE88-E1C1-40BB-850C-FA79D5C7C98D}"/>
    <cellStyle name="Currency [0] 2 8 4 2 2" xfId="13779" xr:uid="{3A876C91-9686-4F81-B408-E52B9EF0AB85}"/>
    <cellStyle name="Currency [0] 2 8 4 2 2 2" xfId="29139" xr:uid="{38A899BD-6BD4-40C3-B1C9-08BB340DB840}"/>
    <cellStyle name="Currency [0] 2 8 4 2 3" xfId="21459" xr:uid="{E3AF3204-ECAB-4D67-BF62-12F3F4D7CF8E}"/>
    <cellStyle name="Currency [0] 2 8 4 3" xfId="9939" xr:uid="{2AF98A1D-0EDF-45A8-89AB-2F5295141193}"/>
    <cellStyle name="Currency [0] 2 8 4 3 2" xfId="25299" xr:uid="{EF4881A7-3AA3-4CAB-BD6F-0EB640CA56FC}"/>
    <cellStyle name="Currency [0] 2 8 4 4" xfId="17619" xr:uid="{277654A4-BEDA-4465-A0F2-48E39580697E}"/>
    <cellStyle name="Currency [0] 2 8 5" xfId="4179" xr:uid="{852C6F60-4DD7-4270-AEBB-F9D80EF2E874}"/>
    <cellStyle name="Currency [0] 2 8 5 2" xfId="11859" xr:uid="{E4916015-7C1E-484A-A625-62E60C6BB889}"/>
    <cellStyle name="Currency [0] 2 8 5 2 2" xfId="27219" xr:uid="{FCD30329-7566-49B9-8FF8-373F1D964A48}"/>
    <cellStyle name="Currency [0] 2 8 5 3" xfId="19539" xr:uid="{4131E9FA-777F-4E2D-84FF-7CA0E01057ED}"/>
    <cellStyle name="Currency [0] 2 8 6" xfId="8019" xr:uid="{166DE03B-DE87-44D7-94A4-1015251F4FA6}"/>
    <cellStyle name="Currency [0] 2 8 6 2" xfId="23379" xr:uid="{76AEB172-3876-4855-9B0B-8BE0680A7EA2}"/>
    <cellStyle name="Currency [0] 2 8 7" xfId="15699" xr:uid="{AA790E35-244C-46A7-8313-CA8ABF668953}"/>
    <cellStyle name="Currency [0] 2 9" xfId="579" xr:uid="{61752747-026C-46D4-BB0C-0998C0C57F09}"/>
    <cellStyle name="Currency [0] 2 9 2" xfId="1539" xr:uid="{ED89B50A-633F-4F98-996F-FF8386824B14}"/>
    <cellStyle name="Currency [0] 2 9 2 2" xfId="3459" xr:uid="{F19523F5-8B5D-4CB4-A5C7-5B720FA57B01}"/>
    <cellStyle name="Currency [0] 2 9 2 2 2" xfId="7299" xr:uid="{0EA08C79-4FD7-4DFD-9348-F7EA921B9467}"/>
    <cellStyle name="Currency [0] 2 9 2 2 2 2" xfId="14979" xr:uid="{83E170CA-898D-46AC-9C25-4AFB75166A02}"/>
    <cellStyle name="Currency [0] 2 9 2 2 2 2 2" xfId="30339" xr:uid="{5C8F1729-0E65-4164-B04A-054FE20BF819}"/>
    <cellStyle name="Currency [0] 2 9 2 2 2 3" xfId="22659" xr:uid="{7B76249D-72A3-4503-8166-27C3629AFCD1}"/>
    <cellStyle name="Currency [0] 2 9 2 2 3" xfId="11139" xr:uid="{2471D2CB-56B4-41FE-B5CB-7AEBB6BA88D4}"/>
    <cellStyle name="Currency [0] 2 9 2 2 3 2" xfId="26499" xr:uid="{78A00E58-94FA-433F-B170-6095CEF81CB9}"/>
    <cellStyle name="Currency [0] 2 9 2 2 4" xfId="18819" xr:uid="{4C7A1E09-851D-4225-8EBD-4A96118EFEB4}"/>
    <cellStyle name="Currency [0] 2 9 2 3" xfId="5379" xr:uid="{1BE348E3-06A7-4DF8-B5E8-175BD51B13E7}"/>
    <cellStyle name="Currency [0] 2 9 2 3 2" xfId="13059" xr:uid="{D81341D4-A546-445A-AFA6-CA5F716D1FD9}"/>
    <cellStyle name="Currency [0] 2 9 2 3 2 2" xfId="28419" xr:uid="{C5C8A8A1-8901-4CC6-AB04-512DCA20741D}"/>
    <cellStyle name="Currency [0] 2 9 2 3 3" xfId="20739" xr:uid="{5DC19229-E0CE-4783-A2B6-DCB916B21440}"/>
    <cellStyle name="Currency [0] 2 9 2 4" xfId="9219" xr:uid="{8ACD4070-8AE7-47F5-A331-F34B4B6FD469}"/>
    <cellStyle name="Currency [0] 2 9 2 4 2" xfId="24579" xr:uid="{812B88EF-11C9-41C1-B15B-EE2BF70391F2}"/>
    <cellStyle name="Currency [0] 2 9 2 5" xfId="16899" xr:uid="{CD0577D0-88F0-42E4-B167-E33B3739DC2D}"/>
    <cellStyle name="Currency [0] 2 9 3" xfId="2499" xr:uid="{675CEA17-8907-42DE-AE7E-FA9691543D77}"/>
    <cellStyle name="Currency [0] 2 9 3 2" xfId="6339" xr:uid="{873C78BB-A2A3-487A-9079-2D12E27B2F40}"/>
    <cellStyle name="Currency [0] 2 9 3 2 2" xfId="14019" xr:uid="{9D547B4A-D271-485F-A170-06654B6D6D4C}"/>
    <cellStyle name="Currency [0] 2 9 3 2 2 2" xfId="29379" xr:uid="{02D75976-F148-4541-98F4-E3B3EF569960}"/>
    <cellStyle name="Currency [0] 2 9 3 2 3" xfId="21699" xr:uid="{0A26E6E4-8AB6-4985-AF45-44DF758CB166}"/>
    <cellStyle name="Currency [0] 2 9 3 3" xfId="10179" xr:uid="{135251CD-2D77-4768-BB17-9F72645A44C0}"/>
    <cellStyle name="Currency [0] 2 9 3 3 2" xfId="25539" xr:uid="{AF1A80AA-7F08-466F-99C2-9C07D6E3842C}"/>
    <cellStyle name="Currency [0] 2 9 3 4" xfId="17859" xr:uid="{8DC64381-2BC3-4E33-8C74-E23677B67621}"/>
    <cellStyle name="Currency [0] 2 9 4" xfId="4419" xr:uid="{4B466F69-E8A5-4E67-BC92-223366E2C313}"/>
    <cellStyle name="Currency [0] 2 9 4 2" xfId="12099" xr:uid="{6C654DA5-279F-451A-9512-B43342C99F77}"/>
    <cellStyle name="Currency [0] 2 9 4 2 2" xfId="27459" xr:uid="{67E4E3E6-8939-4B54-ADD8-BDD22CE93FD4}"/>
    <cellStyle name="Currency [0] 2 9 4 3" xfId="19779" xr:uid="{C4716544-E261-4980-8BFF-CB06199C90F6}"/>
    <cellStyle name="Currency [0] 2 9 5" xfId="8259" xr:uid="{8800F96D-1F9A-4D10-B53A-46ED1655612F}"/>
    <cellStyle name="Currency [0] 2 9 5 2" xfId="23619" xr:uid="{7633F4CE-84FB-4C06-B040-AF74E129926B}"/>
    <cellStyle name="Currency [0] 2 9 6" xfId="15939" xr:uid="{CC43D2B8-B935-4C0B-864C-762E51542735}"/>
    <cellStyle name="Explanatory Text" xfId="15" builtinId="53" customBuiltin="1"/>
    <cellStyle name="Explanatory Text 2" xfId="60" xr:uid="{1E79A9DC-CCFF-4D70-9D42-CF2FB366E0F8}"/>
    <cellStyle name="Good" xfId="6" builtinId="26" customBuiltin="1"/>
    <cellStyle name="Good 2" xfId="47" xr:uid="{B2BEBB3B-D3C9-4C1D-88CB-92B9D4DE46FC}"/>
    <cellStyle name="Heading 1" xfId="2" builtinId="16" customBuiltin="1"/>
    <cellStyle name="Heading 1 2" xfId="59" xr:uid="{51B17A45-AFB5-4A63-9324-D25A61BA190A}"/>
    <cellStyle name="Heading 2" xfId="3" builtinId="17" customBuiltin="1"/>
    <cellStyle name="Heading 2 2" xfId="88" xr:uid="{2B389032-6300-4E04-95BB-A2863BB2AE20}"/>
    <cellStyle name="Heading 3" xfId="4" builtinId="18" customBuiltin="1"/>
    <cellStyle name="Heading 3 2" xfId="89" xr:uid="{42D72B8D-F120-4EE4-BF5F-F16A7C744F11}"/>
    <cellStyle name="Heading 4" xfId="5" builtinId="19" customBuiltin="1"/>
    <cellStyle name="Heading 4 2" xfId="87" xr:uid="{2AC62955-DA7A-4349-A5F8-0E5725C974C5}"/>
    <cellStyle name="Input" xfId="8" builtinId="20" customBuiltin="1"/>
    <cellStyle name="Input 2" xfId="57" xr:uid="{F9D9D7B9-04C8-4C82-A626-34D7B449FDF2}"/>
    <cellStyle name="Linked Cell" xfId="11" builtinId="24" customBuiltin="1"/>
    <cellStyle name="Linked Cell 2" xfId="50" xr:uid="{008224DC-BBB3-455C-ABDA-24DA7EBCF106}"/>
    <cellStyle name="Neutral 2" xfId="36" xr:uid="{7FB1A190-F578-470B-B5B3-A735D07DA650}"/>
    <cellStyle name="Neutral 2 2" xfId="80" xr:uid="{3AE6027B-8A18-4FC2-9C6A-36EDA974ED37}"/>
    <cellStyle name="Normal" xfId="0" builtinId="0"/>
    <cellStyle name="Normal 2" xfId="1" xr:uid="{CD76C188-7EB7-4F27-9145-283726BA2121}"/>
    <cellStyle name="Normal 2 2" xfId="43" xr:uid="{13AC2037-47DF-4EEB-8C84-1E5E5E77D97F}"/>
    <cellStyle name="Normal 2 2 2" xfId="45" xr:uid="{C6142ED0-5620-4DE8-9FFC-6B25B7A958C7}"/>
    <cellStyle name="Normal 2 2 3" xfId="92" xr:uid="{757C215F-8AEF-437F-9877-F6BEADB788DF}"/>
    <cellStyle name="Normal 2 3" xfId="90" xr:uid="{60F07615-5CCF-4204-A6A6-BE5231B7A348}"/>
    <cellStyle name="Normal 2 4" xfId="79" xr:uid="{1838DBE9-295E-42B9-8059-185A3A94B395}"/>
    <cellStyle name="Normal 3" xfId="44" xr:uid="{67EA50FA-DC5E-40ED-B9C2-12A13FAF5F72}"/>
    <cellStyle name="Normal 3 2" xfId="91" xr:uid="{1C0A7FD1-7090-4485-8C86-404162C2B0F5}"/>
    <cellStyle name="Normal 4" xfId="93" xr:uid="{63AD4960-9D52-4F37-BD54-D53987EF2648}"/>
    <cellStyle name="Normal 5" xfId="94" xr:uid="{2C505442-C9A7-46EA-9C37-59828A0F053C}"/>
    <cellStyle name="Normal 6" xfId="95" xr:uid="{87382494-07A4-4E16-84FB-9282F64E0115}"/>
    <cellStyle name="Normal 7" xfId="65" xr:uid="{67050B56-D9C5-4278-8FEC-B857C30CA0B8}"/>
    <cellStyle name="Normal 7 2" xfId="102" xr:uid="{18317D17-64F2-4119-AAF4-6D473A7E0331}"/>
    <cellStyle name="Normal 8" xfId="99" xr:uid="{D5272F8E-9CBC-412C-92CC-385FEB1FF50F}"/>
    <cellStyle name="Note" xfId="14" builtinId="10" customBuiltin="1"/>
    <cellStyle name="Note 2" xfId="52" xr:uid="{F6453519-4D6E-489A-A3AD-D7DECACA1603}"/>
    <cellStyle name="Output" xfId="9" builtinId="21" customBuiltin="1"/>
    <cellStyle name="Output 2" xfId="54" xr:uid="{8EA87857-8E93-4F3F-9A99-7977246BC3A5}"/>
    <cellStyle name="Percent" xfId="30817" builtinId="5"/>
    <cellStyle name="Title 2" xfId="35" xr:uid="{655D7C9E-9A27-4098-98D3-F465F13BA481}"/>
    <cellStyle name="Title 2 2" xfId="55" xr:uid="{8C35B880-BB1C-466E-AEED-4D04426AECA0}"/>
    <cellStyle name="Total" xfId="16" builtinId="25" customBuiltin="1"/>
    <cellStyle name="Total 2" xfId="58" xr:uid="{B3255C08-46F6-4AAB-8096-9C150356A55A}"/>
    <cellStyle name="Warning Text" xfId="13" builtinId="11" customBuiltin="1"/>
    <cellStyle name="Warning Text 2" xfId="48" xr:uid="{C03A3DAD-59BE-4944-B2B1-6B4502E4A2E9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XDY469"/>
  <sheetViews>
    <sheetView tabSelected="1" zoomScaleNormal="100" workbookViewId="0">
      <pane xSplit="3" ySplit="4" topLeftCell="M9" activePane="bottomRight" state="frozen"/>
      <selection pane="topRight" activeCell="A3" sqref="A3"/>
      <selection pane="bottomLeft" activeCell="A3" sqref="A3"/>
      <selection pane="bottomRight" activeCell="A4" sqref="A4:XFD4"/>
    </sheetView>
  </sheetViews>
  <sheetFormatPr defaultRowHeight="15" x14ac:dyDescent="0.25"/>
  <cols>
    <col min="1" max="1" width="6.28515625" bestFit="1" customWidth="1"/>
    <col min="2" max="2" width="8.7109375" style="3" bestFit="1" customWidth="1"/>
    <col min="3" max="3" width="53.140625" customWidth="1"/>
    <col min="4" max="4" width="22.140625" style="3" customWidth="1"/>
    <col min="5" max="5" width="21.5703125" style="3" customWidth="1"/>
    <col min="6" max="6" width="20.5703125" style="59" customWidth="1"/>
    <col min="7" max="7" width="12" style="3" customWidth="1"/>
    <col min="8" max="8" width="12.5703125" style="3" customWidth="1"/>
    <col min="9" max="9" width="23.85546875" style="3" customWidth="1"/>
    <col min="10" max="10" width="17.42578125" style="66" bestFit="1" customWidth="1"/>
    <col min="11" max="11" width="20.7109375" bestFit="1" customWidth="1"/>
    <col min="12" max="12" width="12.28515625" style="37" customWidth="1"/>
    <col min="13" max="13" width="13.85546875" style="37" customWidth="1"/>
    <col min="14" max="14" width="17.28515625" style="3" bestFit="1" customWidth="1"/>
    <col min="15" max="15" width="51.85546875" style="3" bestFit="1" customWidth="1"/>
    <col min="16" max="16" width="75.85546875" style="37" bestFit="1" customWidth="1"/>
    <col min="17" max="17" width="30.7109375" style="59" bestFit="1" customWidth="1"/>
    <col min="18" max="18" width="21.42578125" customWidth="1"/>
    <col min="19" max="19" width="10.42578125" style="3" bestFit="1" customWidth="1"/>
    <col min="20" max="20" width="11.42578125" style="3" bestFit="1" customWidth="1"/>
    <col min="21" max="21" width="14.5703125" customWidth="1"/>
  </cols>
  <sheetData>
    <row r="1" spans="1:21" x14ac:dyDescent="0.25">
      <c r="A1" s="93" t="s">
        <v>0</v>
      </c>
      <c r="B1" s="94"/>
      <c r="C1" s="93"/>
      <c r="D1" s="94"/>
      <c r="E1" s="93"/>
      <c r="F1" s="93"/>
      <c r="G1" s="93"/>
      <c r="H1" s="50"/>
      <c r="I1" s="50"/>
      <c r="J1" s="65"/>
      <c r="K1" s="1"/>
      <c r="L1" s="36"/>
      <c r="M1" s="36"/>
      <c r="N1" s="1"/>
      <c r="O1" s="1"/>
      <c r="P1" s="36"/>
      <c r="Q1" s="4"/>
    </row>
    <row r="2" spans="1:21" x14ac:dyDescent="0.25">
      <c r="A2" s="95" t="s">
        <v>1</v>
      </c>
      <c r="B2" s="96"/>
      <c r="C2" s="95"/>
      <c r="D2" s="95"/>
      <c r="E2" s="49"/>
      <c r="F2" s="4"/>
      <c r="G2" s="1"/>
      <c r="H2" s="1"/>
      <c r="I2" s="1"/>
      <c r="J2" s="65"/>
      <c r="K2" s="1"/>
      <c r="L2" s="36"/>
      <c r="M2" s="36"/>
      <c r="N2" s="1"/>
      <c r="O2" s="1"/>
      <c r="P2" s="36"/>
      <c r="Q2" s="4"/>
    </row>
    <row r="3" spans="1:21" x14ac:dyDescent="0.25">
      <c r="A3" s="2"/>
      <c r="B3" s="1"/>
      <c r="C3" s="2"/>
      <c r="D3" s="1"/>
      <c r="E3" s="1"/>
      <c r="F3" s="4"/>
      <c r="G3" s="1"/>
      <c r="H3" s="1"/>
      <c r="I3" s="1"/>
      <c r="J3" s="78"/>
      <c r="K3" s="1"/>
      <c r="L3" s="36"/>
      <c r="M3" s="36"/>
      <c r="N3" s="1"/>
      <c r="Q3" s="4">
        <v>46023</v>
      </c>
    </row>
    <row r="4" spans="1:21" s="67" customFormat="1" ht="25.5" x14ac:dyDescent="0.25">
      <c r="A4" s="69" t="s">
        <v>2</v>
      </c>
      <c r="B4" s="64" t="s">
        <v>3</v>
      </c>
      <c r="C4" s="69" t="s">
        <v>4</v>
      </c>
      <c r="D4" s="64" t="s">
        <v>5</v>
      </c>
      <c r="E4" s="70" t="s">
        <v>6</v>
      </c>
      <c r="F4" s="71" t="s">
        <v>7</v>
      </c>
      <c r="G4" s="70" t="s">
        <v>8</v>
      </c>
      <c r="H4" s="70" t="s">
        <v>9</v>
      </c>
      <c r="I4" s="70" t="s">
        <v>10</v>
      </c>
      <c r="J4" s="64" t="s">
        <v>11</v>
      </c>
      <c r="K4" s="70" t="s">
        <v>12</v>
      </c>
      <c r="L4" s="64" t="s">
        <v>13</v>
      </c>
      <c r="M4" s="82" t="s">
        <v>14</v>
      </c>
      <c r="N4" s="82" t="s">
        <v>15</v>
      </c>
      <c r="O4" s="64" t="s">
        <v>16</v>
      </c>
      <c r="P4" s="64" t="s">
        <v>17</v>
      </c>
      <c r="Q4" s="72" t="s">
        <v>18</v>
      </c>
      <c r="R4" s="68" t="s">
        <v>19</v>
      </c>
      <c r="S4" s="64" t="s">
        <v>20</v>
      </c>
      <c r="T4" s="61" t="s">
        <v>21</v>
      </c>
      <c r="U4" s="61" t="s">
        <v>22</v>
      </c>
    </row>
    <row r="5" spans="1:21" x14ac:dyDescent="0.25">
      <c r="A5" s="41">
        <v>1</v>
      </c>
      <c r="B5" s="83">
        <v>110035</v>
      </c>
      <c r="C5" s="41" t="s">
        <v>23</v>
      </c>
      <c r="D5" s="44" t="s">
        <v>24</v>
      </c>
      <c r="E5" s="44" t="s">
        <v>25</v>
      </c>
      <c r="F5" s="44" t="s">
        <v>26</v>
      </c>
      <c r="G5" s="44" t="s">
        <v>27</v>
      </c>
      <c r="H5" s="44" t="s">
        <v>28</v>
      </c>
      <c r="I5" s="44" t="s">
        <v>29</v>
      </c>
      <c r="J5" s="87">
        <v>13104100700702</v>
      </c>
      <c r="K5" s="87" t="s">
        <v>14</v>
      </c>
      <c r="L5" s="87"/>
      <c r="M5" s="87" t="s">
        <v>30</v>
      </c>
      <c r="N5" s="87"/>
      <c r="O5" s="87" t="s">
        <v>31</v>
      </c>
      <c r="P5" s="90" t="s">
        <v>32</v>
      </c>
      <c r="Q5" s="88">
        <v>21818</v>
      </c>
      <c r="R5" s="44" t="str">
        <f t="shared" ref="R5:R68" si="0">DATEDIF(Q5,$Q$3,"y")&amp;" Tahun"&amp;" "&amp;DATEDIF(Q5,$Q$3,"ym")&amp;" Bulan"</f>
        <v>66 Tahun 3 Bulan</v>
      </c>
      <c r="S5" s="87" t="s">
        <v>33</v>
      </c>
      <c r="T5" s="87" t="s">
        <v>34</v>
      </c>
      <c r="U5" s="41"/>
    </row>
    <row r="6" spans="1:21" x14ac:dyDescent="0.25">
      <c r="A6" s="41">
        <v>2</v>
      </c>
      <c r="B6" s="83">
        <v>110062</v>
      </c>
      <c r="C6" s="41" t="s">
        <v>35</v>
      </c>
      <c r="D6" s="44" t="s">
        <v>36</v>
      </c>
      <c r="E6" s="44" t="s">
        <v>37</v>
      </c>
      <c r="F6" s="44" t="s">
        <v>38</v>
      </c>
      <c r="G6" s="44" t="s">
        <v>39</v>
      </c>
      <c r="H6" s="44" t="s">
        <v>28</v>
      </c>
      <c r="I6" s="44" t="s">
        <v>40</v>
      </c>
      <c r="J6" s="87">
        <v>15104100706579</v>
      </c>
      <c r="K6" s="87" t="s">
        <v>13</v>
      </c>
      <c r="L6" s="87" t="s">
        <v>41</v>
      </c>
      <c r="M6" s="87"/>
      <c r="N6" s="87" t="s">
        <v>42</v>
      </c>
      <c r="O6" s="87" t="s">
        <v>31</v>
      </c>
      <c r="P6" s="90" t="s">
        <v>43</v>
      </c>
      <c r="Q6" s="88">
        <v>22521</v>
      </c>
      <c r="R6" s="44" t="str">
        <f t="shared" si="0"/>
        <v>64 Tahun 4 Bulan</v>
      </c>
      <c r="S6" s="87" t="s">
        <v>44</v>
      </c>
      <c r="T6" s="87" t="s">
        <v>45</v>
      </c>
      <c r="U6" s="41"/>
    </row>
    <row r="7" spans="1:21" x14ac:dyDescent="0.25">
      <c r="A7" s="41">
        <v>3</v>
      </c>
      <c r="B7" s="83">
        <v>110067</v>
      </c>
      <c r="C7" s="41" t="s">
        <v>46</v>
      </c>
      <c r="D7" s="44" t="s">
        <v>36</v>
      </c>
      <c r="E7" s="44" t="s">
        <v>37</v>
      </c>
      <c r="F7" s="44" t="s">
        <v>47</v>
      </c>
      <c r="G7" s="44" t="s">
        <v>39</v>
      </c>
      <c r="H7" s="44" t="s">
        <v>48</v>
      </c>
      <c r="I7" s="44" t="s">
        <v>29</v>
      </c>
      <c r="J7" s="87"/>
      <c r="K7" s="87" t="s">
        <v>13</v>
      </c>
      <c r="L7" s="87" t="s">
        <v>49</v>
      </c>
      <c r="M7" s="87"/>
      <c r="N7" s="87" t="s">
        <v>50</v>
      </c>
      <c r="O7" s="87" t="s">
        <v>31</v>
      </c>
      <c r="P7" s="90" t="s">
        <v>43</v>
      </c>
      <c r="Q7" s="88">
        <v>22289</v>
      </c>
      <c r="R7" s="44" t="str">
        <f t="shared" si="0"/>
        <v>64 Tahun 11 Bulan</v>
      </c>
      <c r="S7" s="87" t="s">
        <v>44</v>
      </c>
      <c r="T7" s="87" t="s">
        <v>45</v>
      </c>
      <c r="U7" s="41"/>
    </row>
    <row r="8" spans="1:21" x14ac:dyDescent="0.25">
      <c r="A8" s="41">
        <v>4</v>
      </c>
      <c r="B8" s="83">
        <v>110068</v>
      </c>
      <c r="C8" s="41" t="s">
        <v>51</v>
      </c>
      <c r="D8" s="44" t="s">
        <v>36</v>
      </c>
      <c r="E8" s="44" t="s">
        <v>52</v>
      </c>
      <c r="F8" s="44" t="s">
        <v>53</v>
      </c>
      <c r="G8" s="44" t="s">
        <v>39</v>
      </c>
      <c r="H8" s="44" t="s">
        <v>28</v>
      </c>
      <c r="I8" s="44" t="s">
        <v>40</v>
      </c>
      <c r="J8" s="87">
        <v>12104100712532</v>
      </c>
      <c r="K8" s="87" t="s">
        <v>13</v>
      </c>
      <c r="L8" s="87" t="s">
        <v>54</v>
      </c>
      <c r="M8" s="87"/>
      <c r="N8" s="87" t="s">
        <v>55</v>
      </c>
      <c r="O8" s="87" t="s">
        <v>31</v>
      </c>
      <c r="P8" s="90" t="s">
        <v>32</v>
      </c>
      <c r="Q8" s="88">
        <v>22343</v>
      </c>
      <c r="R8" s="44" t="str">
        <f t="shared" si="0"/>
        <v>64 Tahun 9 Bulan</v>
      </c>
      <c r="S8" s="87" t="s">
        <v>33</v>
      </c>
      <c r="T8" s="87" t="s">
        <v>45</v>
      </c>
      <c r="U8" s="41"/>
    </row>
    <row r="9" spans="1:21" x14ac:dyDescent="0.25">
      <c r="A9" s="41">
        <v>5</v>
      </c>
      <c r="B9" s="83">
        <v>110165</v>
      </c>
      <c r="C9" s="41" t="s">
        <v>56</v>
      </c>
      <c r="D9" s="44" t="s">
        <v>36</v>
      </c>
      <c r="E9" s="44" t="s">
        <v>57</v>
      </c>
      <c r="F9" s="44" t="s">
        <v>58</v>
      </c>
      <c r="G9" s="44" t="s">
        <v>59</v>
      </c>
      <c r="H9" s="44" t="s">
        <v>60</v>
      </c>
      <c r="I9" s="44" t="s">
        <v>40</v>
      </c>
      <c r="J9" s="87">
        <v>12104100705285</v>
      </c>
      <c r="K9" s="87" t="s">
        <v>13</v>
      </c>
      <c r="L9" s="87" t="s">
        <v>61</v>
      </c>
      <c r="M9" s="87"/>
      <c r="N9" s="87" t="s">
        <v>62</v>
      </c>
      <c r="O9" s="87" t="s">
        <v>31</v>
      </c>
      <c r="P9" s="90" t="s">
        <v>63</v>
      </c>
      <c r="Q9" s="88">
        <v>23349</v>
      </c>
      <c r="R9" s="44" t="str">
        <f t="shared" si="0"/>
        <v>62 Tahun 0 Bulan</v>
      </c>
      <c r="S9" s="87" t="s">
        <v>33</v>
      </c>
      <c r="T9" s="87" t="s">
        <v>34</v>
      </c>
      <c r="U9" s="41"/>
    </row>
    <row r="10" spans="1:21" x14ac:dyDescent="0.25">
      <c r="A10" s="41">
        <v>6</v>
      </c>
      <c r="B10" s="83">
        <v>110178</v>
      </c>
      <c r="C10" s="41" t="s">
        <v>64</v>
      </c>
      <c r="D10" s="44" t="s">
        <v>36</v>
      </c>
      <c r="E10" s="44" t="s">
        <v>25</v>
      </c>
      <c r="F10" s="44" t="s">
        <v>65</v>
      </c>
      <c r="G10" s="44" t="s">
        <v>39</v>
      </c>
      <c r="H10" s="44" t="s">
        <v>28</v>
      </c>
      <c r="I10" s="44" t="s">
        <v>40</v>
      </c>
      <c r="J10" s="87">
        <v>13104100702794</v>
      </c>
      <c r="K10" s="87" t="s">
        <v>13</v>
      </c>
      <c r="L10" s="87" t="s">
        <v>66</v>
      </c>
      <c r="M10" s="87"/>
      <c r="N10" s="87" t="s">
        <v>67</v>
      </c>
      <c r="O10" s="87" t="s">
        <v>31</v>
      </c>
      <c r="P10" s="90" t="s">
        <v>32</v>
      </c>
      <c r="Q10" s="88">
        <v>22717</v>
      </c>
      <c r="R10" s="44" t="str">
        <f t="shared" si="0"/>
        <v>63 Tahun 9 Bulan</v>
      </c>
      <c r="S10" s="87" t="s">
        <v>33</v>
      </c>
      <c r="T10" s="87" t="s">
        <v>34</v>
      </c>
      <c r="U10" s="41"/>
    </row>
    <row r="11" spans="1:21" x14ac:dyDescent="0.25">
      <c r="A11" s="41">
        <v>7</v>
      </c>
      <c r="B11" s="83">
        <v>110191</v>
      </c>
      <c r="C11" s="41" t="s">
        <v>68</v>
      </c>
      <c r="D11" s="44" t="s">
        <v>36</v>
      </c>
      <c r="E11" s="44" t="s">
        <v>25</v>
      </c>
      <c r="F11" s="44" t="s">
        <v>53</v>
      </c>
      <c r="G11" s="44" t="s">
        <v>27</v>
      </c>
      <c r="H11" s="44" t="s">
        <v>28</v>
      </c>
      <c r="I11" s="44" t="s">
        <v>40</v>
      </c>
      <c r="J11" s="87">
        <v>14104100703230</v>
      </c>
      <c r="K11" s="87" t="s">
        <v>13</v>
      </c>
      <c r="L11" s="87" t="s">
        <v>69</v>
      </c>
      <c r="M11" s="87"/>
      <c r="N11" s="87" t="s">
        <v>70</v>
      </c>
      <c r="O11" s="87" t="s">
        <v>31</v>
      </c>
      <c r="P11" s="90" t="s">
        <v>32</v>
      </c>
      <c r="Q11" s="88">
        <v>24819</v>
      </c>
      <c r="R11" s="44" t="str">
        <f t="shared" si="0"/>
        <v>58 Tahun 0 Bulan</v>
      </c>
      <c r="S11" s="87" t="s">
        <v>44</v>
      </c>
      <c r="T11" s="87" t="s">
        <v>71</v>
      </c>
      <c r="U11" s="41"/>
    </row>
    <row r="12" spans="1:21" x14ac:dyDescent="0.25">
      <c r="A12" s="41">
        <v>8</v>
      </c>
      <c r="B12" s="83">
        <v>110244</v>
      </c>
      <c r="C12" s="41" t="s">
        <v>72</v>
      </c>
      <c r="D12" s="44" t="s">
        <v>36</v>
      </c>
      <c r="E12" s="44" t="s">
        <v>52</v>
      </c>
      <c r="F12" s="44" t="s">
        <v>73</v>
      </c>
      <c r="G12" s="44" t="s">
        <v>39</v>
      </c>
      <c r="H12" s="44" t="s">
        <v>60</v>
      </c>
      <c r="I12" s="44" t="s">
        <v>40</v>
      </c>
      <c r="J12" s="87">
        <v>15104100705240</v>
      </c>
      <c r="K12" s="87" t="s">
        <v>13</v>
      </c>
      <c r="L12" s="87" t="s">
        <v>74</v>
      </c>
      <c r="M12" s="87"/>
      <c r="N12" s="87" t="s">
        <v>75</v>
      </c>
      <c r="O12" s="87" t="s">
        <v>31</v>
      </c>
      <c r="P12" s="90" t="s">
        <v>32</v>
      </c>
      <c r="Q12" s="88">
        <v>23810</v>
      </c>
      <c r="R12" s="44" t="str">
        <f t="shared" si="0"/>
        <v>60 Tahun 9 Bulan</v>
      </c>
      <c r="S12" s="87" t="s">
        <v>33</v>
      </c>
      <c r="T12" s="87" t="s">
        <v>45</v>
      </c>
      <c r="U12" s="41"/>
    </row>
    <row r="13" spans="1:21" x14ac:dyDescent="0.25">
      <c r="A13" s="41">
        <v>9</v>
      </c>
      <c r="B13" s="83">
        <v>110247</v>
      </c>
      <c r="C13" s="41" t="s">
        <v>76</v>
      </c>
      <c r="D13" s="44" t="s">
        <v>36</v>
      </c>
      <c r="E13" s="44" t="s">
        <v>25</v>
      </c>
      <c r="F13" s="44" t="s">
        <v>77</v>
      </c>
      <c r="G13" s="44" t="s">
        <v>39</v>
      </c>
      <c r="H13" s="44" t="s">
        <v>28</v>
      </c>
      <c r="I13" s="44" t="s">
        <v>40</v>
      </c>
      <c r="J13" s="87">
        <v>13104100701250</v>
      </c>
      <c r="K13" s="87" t="s">
        <v>13</v>
      </c>
      <c r="L13" s="87" t="s">
        <v>78</v>
      </c>
      <c r="M13" s="87"/>
      <c r="N13" s="87" t="s">
        <v>79</v>
      </c>
      <c r="O13" s="87" t="s">
        <v>31</v>
      </c>
      <c r="P13" s="90" t="s">
        <v>32</v>
      </c>
      <c r="Q13" s="88">
        <v>24912</v>
      </c>
      <c r="R13" s="44" t="str">
        <f t="shared" si="0"/>
        <v>57 Tahun 9 Bulan</v>
      </c>
      <c r="S13" s="87" t="s">
        <v>44</v>
      </c>
      <c r="T13" s="87" t="s">
        <v>45</v>
      </c>
      <c r="U13" s="41"/>
    </row>
    <row r="14" spans="1:21" x14ac:dyDescent="0.25">
      <c r="A14" s="41">
        <v>10</v>
      </c>
      <c r="B14" s="83">
        <v>110281</v>
      </c>
      <c r="C14" s="41" t="s">
        <v>80</v>
      </c>
      <c r="D14" s="44" t="s">
        <v>36</v>
      </c>
      <c r="E14" s="44" t="s">
        <v>25</v>
      </c>
      <c r="F14" s="44" t="s">
        <v>81</v>
      </c>
      <c r="G14" s="44" t="s">
        <v>39</v>
      </c>
      <c r="H14" s="44" t="s">
        <v>60</v>
      </c>
      <c r="I14" s="44" t="s">
        <v>40</v>
      </c>
      <c r="J14" s="87">
        <v>12104100710462</v>
      </c>
      <c r="K14" s="87" t="s">
        <v>13</v>
      </c>
      <c r="L14" s="87" t="s">
        <v>82</v>
      </c>
      <c r="M14" s="87"/>
      <c r="N14" s="87" t="s">
        <v>83</v>
      </c>
      <c r="O14" s="87" t="s">
        <v>31</v>
      </c>
      <c r="P14" s="90" t="s">
        <v>32</v>
      </c>
      <c r="Q14" s="88">
        <v>25489</v>
      </c>
      <c r="R14" s="44" t="str">
        <f t="shared" si="0"/>
        <v>56 Tahun 2 Bulan</v>
      </c>
      <c r="S14" s="87" t="s">
        <v>33</v>
      </c>
      <c r="T14" s="87" t="s">
        <v>45</v>
      </c>
      <c r="U14" s="41"/>
    </row>
    <row r="15" spans="1:21" x14ac:dyDescent="0.25">
      <c r="A15" s="41">
        <v>11</v>
      </c>
      <c r="B15" s="83">
        <v>110292</v>
      </c>
      <c r="C15" s="41" t="s">
        <v>84</v>
      </c>
      <c r="D15" s="44" t="s">
        <v>36</v>
      </c>
      <c r="E15" s="44" t="s">
        <v>52</v>
      </c>
      <c r="F15" s="44" t="s">
        <v>85</v>
      </c>
      <c r="G15" s="44" t="s">
        <v>39</v>
      </c>
      <c r="H15" s="44" t="s">
        <v>60</v>
      </c>
      <c r="I15" s="44" t="s">
        <v>40</v>
      </c>
      <c r="J15" s="87">
        <v>11104100702661</v>
      </c>
      <c r="K15" s="87" t="s">
        <v>13</v>
      </c>
      <c r="L15" s="87" t="s">
        <v>86</v>
      </c>
      <c r="M15" s="87"/>
      <c r="N15" s="87" t="s">
        <v>87</v>
      </c>
      <c r="O15" s="87" t="s">
        <v>31</v>
      </c>
      <c r="P15" s="90" t="s">
        <v>63</v>
      </c>
      <c r="Q15" s="88">
        <v>24667</v>
      </c>
      <c r="R15" s="44" t="str">
        <f t="shared" si="0"/>
        <v>58 Tahun 5 Bulan</v>
      </c>
      <c r="S15" s="87" t="s">
        <v>33</v>
      </c>
      <c r="T15" s="87" t="s">
        <v>45</v>
      </c>
      <c r="U15" s="41"/>
    </row>
    <row r="16" spans="1:21" x14ac:dyDescent="0.25">
      <c r="A16" s="41">
        <v>12</v>
      </c>
      <c r="B16" s="83">
        <v>110325</v>
      </c>
      <c r="C16" s="41" t="s">
        <v>88</v>
      </c>
      <c r="D16" s="44" t="s">
        <v>36</v>
      </c>
      <c r="E16" s="44" t="s">
        <v>57</v>
      </c>
      <c r="F16" s="44" t="s">
        <v>89</v>
      </c>
      <c r="G16" s="44" t="s">
        <v>59</v>
      </c>
      <c r="H16" s="44" t="s">
        <v>60</v>
      </c>
      <c r="I16" s="44" t="s">
        <v>40</v>
      </c>
      <c r="J16" s="87">
        <v>15104100704923</v>
      </c>
      <c r="K16" s="87" t="s">
        <v>13</v>
      </c>
      <c r="L16" s="87" t="s">
        <v>90</v>
      </c>
      <c r="M16" s="87"/>
      <c r="N16" s="87" t="s">
        <v>91</v>
      </c>
      <c r="O16" s="87" t="s">
        <v>31</v>
      </c>
      <c r="P16" s="90" t="s">
        <v>63</v>
      </c>
      <c r="Q16" s="88">
        <v>26116</v>
      </c>
      <c r="R16" s="44" t="str">
        <f t="shared" si="0"/>
        <v>54 Tahun 5 Bulan</v>
      </c>
      <c r="S16" s="87" t="s">
        <v>33</v>
      </c>
      <c r="T16" s="87" t="s">
        <v>45</v>
      </c>
      <c r="U16" s="41"/>
    </row>
    <row r="17" spans="1:21" x14ac:dyDescent="0.25">
      <c r="A17" s="41">
        <v>13</v>
      </c>
      <c r="B17" s="83">
        <v>110343</v>
      </c>
      <c r="C17" s="41" t="s">
        <v>92</v>
      </c>
      <c r="D17" s="44" t="s">
        <v>36</v>
      </c>
      <c r="E17" s="44" t="s">
        <v>25</v>
      </c>
      <c r="F17" s="44" t="s">
        <v>65</v>
      </c>
      <c r="G17" s="44" t="s">
        <v>27</v>
      </c>
      <c r="H17" s="44" t="s">
        <v>28</v>
      </c>
      <c r="I17" s="44" t="s">
        <v>40</v>
      </c>
      <c r="J17" s="87">
        <v>12104100711263</v>
      </c>
      <c r="K17" s="87" t="s">
        <v>13</v>
      </c>
      <c r="L17" s="87" t="s">
        <v>93</v>
      </c>
      <c r="M17" s="87"/>
      <c r="N17" s="87" t="s">
        <v>94</v>
      </c>
      <c r="O17" s="87" t="s">
        <v>31</v>
      </c>
      <c r="P17" s="90" t="s">
        <v>32</v>
      </c>
      <c r="Q17" s="88">
        <v>27273</v>
      </c>
      <c r="R17" s="44" t="str">
        <f t="shared" si="0"/>
        <v>51 Tahun 4 Bulan</v>
      </c>
      <c r="S17" s="87" t="s">
        <v>33</v>
      </c>
      <c r="T17" s="87" t="s">
        <v>45</v>
      </c>
      <c r="U17" s="41"/>
    </row>
    <row r="18" spans="1:21" x14ac:dyDescent="0.25">
      <c r="A18" s="41">
        <v>14</v>
      </c>
      <c r="B18" s="83">
        <v>110346</v>
      </c>
      <c r="C18" s="41" t="s">
        <v>95</v>
      </c>
      <c r="D18" s="44" t="s">
        <v>36</v>
      </c>
      <c r="E18" s="44" t="s">
        <v>37</v>
      </c>
      <c r="F18" s="44" t="s">
        <v>96</v>
      </c>
      <c r="G18" s="44" t="s">
        <v>27</v>
      </c>
      <c r="H18" s="44" t="s">
        <v>97</v>
      </c>
      <c r="I18" s="44" t="s">
        <v>29</v>
      </c>
      <c r="J18" s="87"/>
      <c r="K18" s="87" t="s">
        <v>13</v>
      </c>
      <c r="L18" s="87" t="s">
        <v>98</v>
      </c>
      <c r="M18" s="87"/>
      <c r="N18" s="87" t="s">
        <v>99</v>
      </c>
      <c r="O18" s="87" t="s">
        <v>31</v>
      </c>
      <c r="P18" s="90" t="s">
        <v>43</v>
      </c>
      <c r="Q18" s="88">
        <v>26915</v>
      </c>
      <c r="R18" s="44" t="str">
        <f t="shared" si="0"/>
        <v>52 Tahun 3 Bulan</v>
      </c>
      <c r="S18" s="87" t="s">
        <v>44</v>
      </c>
      <c r="T18" s="87" t="s">
        <v>34</v>
      </c>
      <c r="U18" s="41"/>
    </row>
    <row r="19" spans="1:21" x14ac:dyDescent="0.25">
      <c r="A19" s="41">
        <v>15</v>
      </c>
      <c r="B19" s="83">
        <v>110354</v>
      </c>
      <c r="C19" s="41" t="s">
        <v>100</v>
      </c>
      <c r="D19" s="44" t="s">
        <v>36</v>
      </c>
      <c r="E19" s="44" t="s">
        <v>52</v>
      </c>
      <c r="F19" s="44" t="s">
        <v>77</v>
      </c>
      <c r="G19" s="44" t="s">
        <v>27</v>
      </c>
      <c r="H19" s="44" t="s">
        <v>28</v>
      </c>
      <c r="I19" s="44" t="s">
        <v>40</v>
      </c>
      <c r="J19" s="87">
        <v>12104100711165</v>
      </c>
      <c r="K19" s="87" t="s">
        <v>13</v>
      </c>
      <c r="L19" s="87" t="s">
        <v>101</v>
      </c>
      <c r="M19" s="87"/>
      <c r="N19" s="87" t="s">
        <v>102</v>
      </c>
      <c r="O19" s="87" t="s">
        <v>31</v>
      </c>
      <c r="P19" s="90" t="s">
        <v>32</v>
      </c>
      <c r="Q19" s="88">
        <v>27589</v>
      </c>
      <c r="R19" s="44" t="str">
        <f t="shared" si="0"/>
        <v>50 Tahun 5 Bulan</v>
      </c>
      <c r="S19" s="87" t="s">
        <v>33</v>
      </c>
      <c r="T19" s="87" t="s">
        <v>34</v>
      </c>
      <c r="U19" s="41"/>
    </row>
    <row r="20" spans="1:21" x14ac:dyDescent="0.25">
      <c r="A20" s="41">
        <v>16</v>
      </c>
      <c r="B20" s="83">
        <v>110465</v>
      </c>
      <c r="C20" s="41" t="s">
        <v>103</v>
      </c>
      <c r="D20" s="44" t="s">
        <v>36</v>
      </c>
      <c r="E20" s="44" t="s">
        <v>25</v>
      </c>
      <c r="F20" s="44" t="s">
        <v>26</v>
      </c>
      <c r="G20" s="44" t="s">
        <v>39</v>
      </c>
      <c r="H20" s="44" t="s">
        <v>60</v>
      </c>
      <c r="I20" s="44" t="s">
        <v>40</v>
      </c>
      <c r="J20" s="87">
        <v>15104100705690</v>
      </c>
      <c r="K20" s="87" t="s">
        <v>13</v>
      </c>
      <c r="L20" s="87" t="s">
        <v>104</v>
      </c>
      <c r="M20" s="87"/>
      <c r="N20" s="87" t="s">
        <v>105</v>
      </c>
      <c r="O20" s="87" t="s">
        <v>31</v>
      </c>
      <c r="P20" s="90" t="s">
        <v>106</v>
      </c>
      <c r="Q20" s="88">
        <v>26093</v>
      </c>
      <c r="R20" s="44" t="str">
        <f t="shared" si="0"/>
        <v>54 Tahun 6 Bulan</v>
      </c>
      <c r="S20" s="87" t="s">
        <v>44</v>
      </c>
      <c r="T20" s="87" t="s">
        <v>45</v>
      </c>
      <c r="U20" s="41"/>
    </row>
    <row r="21" spans="1:21" x14ac:dyDescent="0.25">
      <c r="A21" s="41">
        <v>17</v>
      </c>
      <c r="B21" s="83">
        <v>110474</v>
      </c>
      <c r="C21" s="41" t="s">
        <v>107</v>
      </c>
      <c r="D21" s="44" t="s">
        <v>36</v>
      </c>
      <c r="E21" s="44" t="s">
        <v>25</v>
      </c>
      <c r="F21" s="44" t="s">
        <v>53</v>
      </c>
      <c r="G21" s="44" t="s">
        <v>39</v>
      </c>
      <c r="H21" s="44" t="s">
        <v>60</v>
      </c>
      <c r="I21" s="44" t="s">
        <v>29</v>
      </c>
      <c r="J21" s="87"/>
      <c r="K21" s="87" t="s">
        <v>13</v>
      </c>
      <c r="L21" s="87" t="s">
        <v>108</v>
      </c>
      <c r="M21" s="87"/>
      <c r="N21" s="87" t="s">
        <v>109</v>
      </c>
      <c r="O21" s="87" t="s">
        <v>31</v>
      </c>
      <c r="P21" s="90" t="s">
        <v>43</v>
      </c>
      <c r="Q21" s="88">
        <v>23679</v>
      </c>
      <c r="R21" s="44" t="str">
        <f t="shared" si="0"/>
        <v>61 Tahun 2 Bulan</v>
      </c>
      <c r="S21" s="87" t="s">
        <v>33</v>
      </c>
      <c r="T21" s="87" t="s">
        <v>34</v>
      </c>
      <c r="U21" s="41"/>
    </row>
    <row r="22" spans="1:21" x14ac:dyDescent="0.25">
      <c r="A22" s="41">
        <v>18</v>
      </c>
      <c r="B22" s="83">
        <v>110500</v>
      </c>
      <c r="C22" s="41" t="s">
        <v>110</v>
      </c>
      <c r="D22" s="44" t="s">
        <v>36</v>
      </c>
      <c r="E22" s="44" t="s">
        <v>25</v>
      </c>
      <c r="F22" s="44" t="s">
        <v>111</v>
      </c>
      <c r="G22" s="44" t="s">
        <v>39</v>
      </c>
      <c r="H22" s="44" t="s">
        <v>60</v>
      </c>
      <c r="I22" s="44" t="s">
        <v>29</v>
      </c>
      <c r="J22" s="87"/>
      <c r="K22" s="87" t="s">
        <v>13</v>
      </c>
      <c r="L22" s="87" t="s">
        <v>112</v>
      </c>
      <c r="M22" s="87"/>
      <c r="N22" s="87" t="s">
        <v>113</v>
      </c>
      <c r="O22" s="87" t="s">
        <v>31</v>
      </c>
      <c r="P22" s="90" t="s">
        <v>43</v>
      </c>
      <c r="Q22" s="88">
        <v>22762</v>
      </c>
      <c r="R22" s="44" t="str">
        <f t="shared" si="0"/>
        <v>63 Tahun 8 Bulan</v>
      </c>
      <c r="S22" s="87" t="s">
        <v>44</v>
      </c>
      <c r="T22" s="87" t="s">
        <v>45</v>
      </c>
      <c r="U22" s="41"/>
    </row>
    <row r="23" spans="1:21" x14ac:dyDescent="0.25">
      <c r="A23" s="41">
        <v>19</v>
      </c>
      <c r="B23" s="83">
        <v>110504</v>
      </c>
      <c r="C23" s="41" t="s">
        <v>114</v>
      </c>
      <c r="D23" s="44" t="s">
        <v>36</v>
      </c>
      <c r="E23" s="44" t="s">
        <v>37</v>
      </c>
      <c r="F23" s="44" t="s">
        <v>115</v>
      </c>
      <c r="G23" s="44" t="s">
        <v>39</v>
      </c>
      <c r="H23" s="44" t="s">
        <v>48</v>
      </c>
      <c r="I23" s="44" t="s">
        <v>40</v>
      </c>
      <c r="J23" s="87"/>
      <c r="K23" s="87" t="s">
        <v>13</v>
      </c>
      <c r="L23" s="87" t="s">
        <v>116</v>
      </c>
      <c r="M23" s="87"/>
      <c r="N23" s="87" t="s">
        <v>117</v>
      </c>
      <c r="O23" s="87" t="s">
        <v>31</v>
      </c>
      <c r="P23" s="90" t="s">
        <v>43</v>
      </c>
      <c r="Q23" s="88">
        <v>23828</v>
      </c>
      <c r="R23" s="44" t="str">
        <f t="shared" si="0"/>
        <v>60 Tahun 9 Bulan</v>
      </c>
      <c r="S23" s="87" t="s">
        <v>44</v>
      </c>
      <c r="T23" s="87" t="s">
        <v>118</v>
      </c>
      <c r="U23" s="41"/>
    </row>
    <row r="24" spans="1:21" x14ac:dyDescent="0.25">
      <c r="A24" s="41">
        <v>20</v>
      </c>
      <c r="B24" s="83">
        <v>110552</v>
      </c>
      <c r="C24" s="41" t="s">
        <v>119</v>
      </c>
      <c r="D24" s="44" t="s">
        <v>36</v>
      </c>
      <c r="E24" s="44" t="s">
        <v>37</v>
      </c>
      <c r="F24" s="44" t="s">
        <v>120</v>
      </c>
      <c r="G24" s="44" t="s">
        <v>121</v>
      </c>
      <c r="H24" s="44" t="s">
        <v>28</v>
      </c>
      <c r="I24" s="44" t="s">
        <v>40</v>
      </c>
      <c r="J24" s="87">
        <v>20104100701941</v>
      </c>
      <c r="K24" s="87" t="s">
        <v>13</v>
      </c>
      <c r="L24" s="87" t="s">
        <v>122</v>
      </c>
      <c r="M24" s="87"/>
      <c r="N24" s="87" t="s">
        <v>123</v>
      </c>
      <c r="O24" s="87" t="s">
        <v>31</v>
      </c>
      <c r="P24" s="90" t="s">
        <v>32</v>
      </c>
      <c r="Q24" s="88">
        <v>23792</v>
      </c>
      <c r="R24" s="44" t="str">
        <f t="shared" si="0"/>
        <v>60 Tahun 10 Bulan</v>
      </c>
      <c r="S24" s="87" t="s">
        <v>33</v>
      </c>
      <c r="T24" s="87" t="s">
        <v>45</v>
      </c>
      <c r="U24" s="41"/>
    </row>
    <row r="25" spans="1:21" x14ac:dyDescent="0.25">
      <c r="A25" s="41">
        <v>21</v>
      </c>
      <c r="B25" s="83">
        <v>110561</v>
      </c>
      <c r="C25" s="41" t="s">
        <v>124</v>
      </c>
      <c r="D25" s="44" t="s">
        <v>36</v>
      </c>
      <c r="E25" s="44" t="s">
        <v>25</v>
      </c>
      <c r="F25" s="44" t="s">
        <v>65</v>
      </c>
      <c r="G25" s="44" t="s">
        <v>27</v>
      </c>
      <c r="H25" s="44" t="s">
        <v>97</v>
      </c>
      <c r="I25" s="44" t="s">
        <v>40</v>
      </c>
      <c r="J25" s="87"/>
      <c r="K25" s="87" t="s">
        <v>13</v>
      </c>
      <c r="L25" s="87" t="s">
        <v>125</v>
      </c>
      <c r="M25" s="87"/>
      <c r="N25" s="87" t="s">
        <v>126</v>
      </c>
      <c r="O25" s="87" t="s">
        <v>31</v>
      </c>
      <c r="P25" s="90" t="s">
        <v>43</v>
      </c>
      <c r="Q25" s="88">
        <v>28028</v>
      </c>
      <c r="R25" s="44" t="str">
        <f t="shared" si="0"/>
        <v>49 Tahun 3 Bulan</v>
      </c>
      <c r="S25" s="87" t="s">
        <v>33</v>
      </c>
      <c r="T25" s="87" t="s">
        <v>45</v>
      </c>
      <c r="U25" s="41"/>
    </row>
    <row r="26" spans="1:21" x14ac:dyDescent="0.25">
      <c r="A26" s="41">
        <v>22</v>
      </c>
      <c r="B26" s="83">
        <v>110598</v>
      </c>
      <c r="C26" s="41" t="s">
        <v>127</v>
      </c>
      <c r="D26" s="44" t="s">
        <v>36</v>
      </c>
      <c r="E26" s="44" t="s">
        <v>37</v>
      </c>
      <c r="F26" s="44" t="s">
        <v>128</v>
      </c>
      <c r="G26" s="44" t="s">
        <v>27</v>
      </c>
      <c r="H26" s="44" t="s">
        <v>28</v>
      </c>
      <c r="I26" s="44" t="s">
        <v>29</v>
      </c>
      <c r="J26" s="87"/>
      <c r="K26" s="87" t="s">
        <v>13</v>
      </c>
      <c r="L26" s="87" t="s">
        <v>129</v>
      </c>
      <c r="M26" s="87"/>
      <c r="N26" s="87" t="s">
        <v>130</v>
      </c>
      <c r="O26" s="87" t="s">
        <v>31</v>
      </c>
      <c r="P26" s="90" t="s">
        <v>32</v>
      </c>
      <c r="Q26" s="88">
        <v>22712</v>
      </c>
      <c r="R26" s="44" t="str">
        <f t="shared" si="0"/>
        <v>63 Tahun 9 Bulan</v>
      </c>
      <c r="S26" s="87" t="s">
        <v>44</v>
      </c>
      <c r="T26" s="87" t="s">
        <v>34</v>
      </c>
      <c r="U26" s="41"/>
    </row>
    <row r="27" spans="1:21" x14ac:dyDescent="0.25">
      <c r="A27" s="41">
        <v>23</v>
      </c>
      <c r="B27" s="83">
        <v>110621</v>
      </c>
      <c r="C27" s="41" t="s">
        <v>131</v>
      </c>
      <c r="D27" s="44" t="s">
        <v>36</v>
      </c>
      <c r="E27" s="44" t="s">
        <v>25</v>
      </c>
      <c r="F27" s="44" t="s">
        <v>132</v>
      </c>
      <c r="G27" s="44" t="s">
        <v>39</v>
      </c>
      <c r="H27" s="44" t="s">
        <v>28</v>
      </c>
      <c r="I27" s="44" t="s">
        <v>40</v>
      </c>
      <c r="J27" s="87">
        <v>12104100713749</v>
      </c>
      <c r="K27" s="87" t="s">
        <v>13</v>
      </c>
      <c r="L27" s="87" t="s">
        <v>133</v>
      </c>
      <c r="M27" s="87"/>
      <c r="N27" s="87" t="s">
        <v>134</v>
      </c>
      <c r="O27" s="87" t="s">
        <v>31</v>
      </c>
      <c r="P27" s="90" t="s">
        <v>43</v>
      </c>
      <c r="Q27" s="88">
        <v>24052</v>
      </c>
      <c r="R27" s="44" t="str">
        <f t="shared" si="0"/>
        <v>60 Tahun 1 Bulan</v>
      </c>
      <c r="S27" s="87" t="s">
        <v>33</v>
      </c>
      <c r="T27" s="87" t="s">
        <v>34</v>
      </c>
      <c r="U27" s="41"/>
    </row>
    <row r="28" spans="1:21" x14ac:dyDescent="0.25">
      <c r="A28" s="41">
        <v>24</v>
      </c>
      <c r="B28" s="83">
        <v>110626</v>
      </c>
      <c r="C28" s="41" t="s">
        <v>135</v>
      </c>
      <c r="D28" s="44" t="s">
        <v>36</v>
      </c>
      <c r="E28" s="44" t="s">
        <v>37</v>
      </c>
      <c r="F28" s="44" t="s">
        <v>136</v>
      </c>
      <c r="G28" s="44" t="s">
        <v>27</v>
      </c>
      <c r="H28" s="44" t="s">
        <v>28</v>
      </c>
      <c r="I28" s="44" t="s">
        <v>40</v>
      </c>
      <c r="J28" s="87">
        <v>19104100706607</v>
      </c>
      <c r="K28" s="87" t="s">
        <v>13</v>
      </c>
      <c r="L28" s="87" t="s">
        <v>137</v>
      </c>
      <c r="M28" s="87"/>
      <c r="N28" s="87" t="s">
        <v>138</v>
      </c>
      <c r="O28" s="87" t="s">
        <v>31</v>
      </c>
      <c r="P28" s="90" t="s">
        <v>32</v>
      </c>
      <c r="Q28" s="88">
        <v>28092</v>
      </c>
      <c r="R28" s="44" t="str">
        <f t="shared" si="0"/>
        <v>49 Tahun 1 Bulan</v>
      </c>
      <c r="S28" s="87" t="s">
        <v>44</v>
      </c>
      <c r="T28" s="87" t="s">
        <v>45</v>
      </c>
      <c r="U28" s="41"/>
    </row>
    <row r="29" spans="1:21" x14ac:dyDescent="0.25">
      <c r="A29" s="41">
        <v>25</v>
      </c>
      <c r="B29" s="83">
        <v>110630</v>
      </c>
      <c r="C29" s="41" t="s">
        <v>139</v>
      </c>
      <c r="D29" s="44" t="s">
        <v>36</v>
      </c>
      <c r="E29" s="44" t="s">
        <v>25</v>
      </c>
      <c r="F29" s="44" t="s">
        <v>140</v>
      </c>
      <c r="G29" s="44" t="s">
        <v>27</v>
      </c>
      <c r="H29" s="44" t="s">
        <v>60</v>
      </c>
      <c r="I29" s="44" t="s">
        <v>40</v>
      </c>
      <c r="J29" s="87">
        <v>12104100713971</v>
      </c>
      <c r="K29" s="87" t="s">
        <v>13</v>
      </c>
      <c r="L29" s="87" t="s">
        <v>141</v>
      </c>
      <c r="M29" s="87"/>
      <c r="N29" s="87" t="s">
        <v>142</v>
      </c>
      <c r="O29" s="87" t="s">
        <v>31</v>
      </c>
      <c r="P29" s="90" t="s">
        <v>32</v>
      </c>
      <c r="Q29" s="88">
        <v>28027</v>
      </c>
      <c r="R29" s="44" t="str">
        <f t="shared" si="0"/>
        <v>49 Tahun 3 Bulan</v>
      </c>
      <c r="S29" s="87" t="s">
        <v>33</v>
      </c>
      <c r="T29" s="87" t="s">
        <v>45</v>
      </c>
      <c r="U29" s="41"/>
    </row>
    <row r="30" spans="1:21" x14ac:dyDescent="0.25">
      <c r="A30" s="41">
        <v>26</v>
      </c>
      <c r="B30" s="83">
        <v>110631</v>
      </c>
      <c r="C30" s="41" t="s">
        <v>143</v>
      </c>
      <c r="D30" s="44" t="s">
        <v>36</v>
      </c>
      <c r="E30" s="44" t="s">
        <v>25</v>
      </c>
      <c r="F30" s="44" t="s">
        <v>65</v>
      </c>
      <c r="G30" s="44" t="s">
        <v>39</v>
      </c>
      <c r="H30" s="44" t="s">
        <v>48</v>
      </c>
      <c r="I30" s="44" t="s">
        <v>40</v>
      </c>
      <c r="J30" s="87">
        <v>18104100709217</v>
      </c>
      <c r="K30" s="87" t="s">
        <v>13</v>
      </c>
      <c r="L30" s="87" t="s">
        <v>144</v>
      </c>
      <c r="M30" s="87"/>
      <c r="N30" s="87" t="s">
        <v>145</v>
      </c>
      <c r="O30" s="87" t="s">
        <v>31</v>
      </c>
      <c r="P30" s="90" t="s">
        <v>43</v>
      </c>
      <c r="Q30" s="88">
        <v>22501</v>
      </c>
      <c r="R30" s="44" t="str">
        <f t="shared" si="0"/>
        <v>64 Tahun 4 Bulan</v>
      </c>
      <c r="S30" s="87" t="s">
        <v>33</v>
      </c>
      <c r="T30" s="87" t="s">
        <v>118</v>
      </c>
      <c r="U30" s="41"/>
    </row>
    <row r="31" spans="1:21" x14ac:dyDescent="0.25">
      <c r="A31" s="41">
        <v>27</v>
      </c>
      <c r="B31" s="83">
        <v>110634</v>
      </c>
      <c r="C31" s="41" t="s">
        <v>146</v>
      </c>
      <c r="D31" s="44" t="s">
        <v>36</v>
      </c>
      <c r="E31" s="44" t="s">
        <v>37</v>
      </c>
      <c r="F31" s="44" t="s">
        <v>111</v>
      </c>
      <c r="G31" s="44" t="s">
        <v>39</v>
      </c>
      <c r="H31" s="44" t="s">
        <v>97</v>
      </c>
      <c r="I31" s="44" t="s">
        <v>29</v>
      </c>
      <c r="J31" s="87"/>
      <c r="K31" s="87" t="s">
        <v>13</v>
      </c>
      <c r="L31" s="87" t="s">
        <v>147</v>
      </c>
      <c r="M31" s="87"/>
      <c r="N31" s="87" t="s">
        <v>148</v>
      </c>
      <c r="O31" s="87" t="s">
        <v>31</v>
      </c>
      <c r="P31" s="90" t="s">
        <v>43</v>
      </c>
      <c r="Q31" s="88">
        <v>25246</v>
      </c>
      <c r="R31" s="44" t="str">
        <f t="shared" si="0"/>
        <v>56 Tahun 10 Bulan</v>
      </c>
      <c r="S31" s="87" t="s">
        <v>44</v>
      </c>
      <c r="T31" s="87" t="s">
        <v>118</v>
      </c>
      <c r="U31" s="41"/>
    </row>
    <row r="32" spans="1:21" x14ac:dyDescent="0.25">
      <c r="A32" s="41">
        <v>28</v>
      </c>
      <c r="B32" s="83">
        <v>110660</v>
      </c>
      <c r="C32" s="41" t="s">
        <v>149</v>
      </c>
      <c r="D32" s="44" t="s">
        <v>36</v>
      </c>
      <c r="E32" s="44" t="s">
        <v>37</v>
      </c>
      <c r="F32" s="44" t="s">
        <v>150</v>
      </c>
      <c r="G32" s="44" t="s">
        <v>27</v>
      </c>
      <c r="H32" s="44" t="s">
        <v>48</v>
      </c>
      <c r="I32" s="44" t="s">
        <v>29</v>
      </c>
      <c r="J32" s="87"/>
      <c r="K32" s="87" t="s">
        <v>13</v>
      </c>
      <c r="L32" s="87" t="s">
        <v>151</v>
      </c>
      <c r="M32" s="87"/>
      <c r="N32" s="87" t="s">
        <v>152</v>
      </c>
      <c r="O32" s="87" t="s">
        <v>31</v>
      </c>
      <c r="P32" s="90" t="s">
        <v>43</v>
      </c>
      <c r="Q32" s="88">
        <v>22335</v>
      </c>
      <c r="R32" s="44" t="str">
        <f t="shared" si="0"/>
        <v>64 Tahun 10 Bulan</v>
      </c>
      <c r="S32" s="87" t="s">
        <v>44</v>
      </c>
      <c r="T32" s="87" t="s">
        <v>45</v>
      </c>
      <c r="U32" s="41"/>
    </row>
    <row r="33" spans="1:21" x14ac:dyDescent="0.25">
      <c r="A33" s="41">
        <v>29</v>
      </c>
      <c r="B33" s="83">
        <v>110746</v>
      </c>
      <c r="C33" s="41" t="s">
        <v>153</v>
      </c>
      <c r="D33" s="44" t="s">
        <v>36</v>
      </c>
      <c r="E33" s="44" t="s">
        <v>25</v>
      </c>
      <c r="F33" s="44" t="s">
        <v>154</v>
      </c>
      <c r="G33" s="44" t="s">
        <v>27</v>
      </c>
      <c r="H33" s="44" t="s">
        <v>60</v>
      </c>
      <c r="I33" s="44" t="s">
        <v>40</v>
      </c>
      <c r="J33" s="87">
        <v>20104100701747</v>
      </c>
      <c r="K33" s="87" t="s">
        <v>13</v>
      </c>
      <c r="L33" s="87" t="s">
        <v>155</v>
      </c>
      <c r="M33" s="87"/>
      <c r="N33" s="87" t="s">
        <v>156</v>
      </c>
      <c r="O33" s="87" t="s">
        <v>31</v>
      </c>
      <c r="P33" s="90" t="s">
        <v>43</v>
      </c>
      <c r="Q33" s="88">
        <v>23550</v>
      </c>
      <c r="R33" s="44" t="str">
        <f t="shared" si="0"/>
        <v>61 Tahun 6 Bulan</v>
      </c>
      <c r="S33" s="87" t="s">
        <v>44</v>
      </c>
      <c r="T33" s="87" t="s">
        <v>34</v>
      </c>
      <c r="U33" s="41"/>
    </row>
    <row r="34" spans="1:21" x14ac:dyDescent="0.25">
      <c r="A34" s="41">
        <v>30</v>
      </c>
      <c r="B34" s="83">
        <v>110748</v>
      </c>
      <c r="C34" s="41" t="s">
        <v>157</v>
      </c>
      <c r="D34" s="44" t="s">
        <v>36</v>
      </c>
      <c r="E34" s="44" t="s">
        <v>37</v>
      </c>
      <c r="F34" s="44" t="s">
        <v>158</v>
      </c>
      <c r="G34" s="44" t="s">
        <v>121</v>
      </c>
      <c r="H34" s="44" t="s">
        <v>48</v>
      </c>
      <c r="I34" s="44" t="s">
        <v>40</v>
      </c>
      <c r="J34" s="87"/>
      <c r="K34" s="87" t="s">
        <v>13</v>
      </c>
      <c r="L34" s="87" t="s">
        <v>159</v>
      </c>
      <c r="M34" s="87"/>
      <c r="N34" s="87" t="s">
        <v>160</v>
      </c>
      <c r="O34" s="87" t="s">
        <v>31</v>
      </c>
      <c r="P34" s="90" t="s">
        <v>43</v>
      </c>
      <c r="Q34" s="88">
        <v>29274</v>
      </c>
      <c r="R34" s="44" t="str">
        <f t="shared" si="0"/>
        <v>45 Tahun 10 Bulan</v>
      </c>
      <c r="S34" s="87" t="s">
        <v>33</v>
      </c>
      <c r="T34" s="87" t="s">
        <v>45</v>
      </c>
      <c r="U34" s="41"/>
    </row>
    <row r="35" spans="1:21" x14ac:dyDescent="0.25">
      <c r="A35" s="41">
        <v>31</v>
      </c>
      <c r="B35" s="83">
        <v>110749</v>
      </c>
      <c r="C35" s="41" t="s">
        <v>161</v>
      </c>
      <c r="D35" s="44" t="s">
        <v>36</v>
      </c>
      <c r="E35" s="44" t="s">
        <v>25</v>
      </c>
      <c r="F35" s="44" t="s">
        <v>162</v>
      </c>
      <c r="G35" s="44" t="s">
        <v>27</v>
      </c>
      <c r="H35" s="44" t="s">
        <v>60</v>
      </c>
      <c r="I35" s="44" t="s">
        <v>40</v>
      </c>
      <c r="J35" s="87">
        <v>15104100709006</v>
      </c>
      <c r="K35" s="87" t="s">
        <v>13</v>
      </c>
      <c r="L35" s="87" t="s">
        <v>163</v>
      </c>
      <c r="M35" s="87"/>
      <c r="N35" s="87" t="s">
        <v>164</v>
      </c>
      <c r="O35" s="87" t="s">
        <v>31</v>
      </c>
      <c r="P35" s="90" t="s">
        <v>32</v>
      </c>
      <c r="Q35" s="88">
        <v>27921</v>
      </c>
      <c r="R35" s="44" t="str">
        <f t="shared" si="0"/>
        <v>49 Tahun 6 Bulan</v>
      </c>
      <c r="S35" s="87" t="s">
        <v>33</v>
      </c>
      <c r="T35" s="87" t="s">
        <v>45</v>
      </c>
      <c r="U35" s="41"/>
    </row>
    <row r="36" spans="1:21" x14ac:dyDescent="0.25">
      <c r="A36" s="41">
        <v>32</v>
      </c>
      <c r="B36" s="83">
        <v>110832</v>
      </c>
      <c r="C36" s="41" t="s">
        <v>165</v>
      </c>
      <c r="D36" s="44" t="s">
        <v>36</v>
      </c>
      <c r="E36" s="44" t="s">
        <v>37</v>
      </c>
      <c r="F36" s="44" t="s">
        <v>166</v>
      </c>
      <c r="G36" s="44" t="s">
        <v>167</v>
      </c>
      <c r="H36" s="44" t="s">
        <v>48</v>
      </c>
      <c r="I36" s="44" t="s">
        <v>29</v>
      </c>
      <c r="J36" s="87"/>
      <c r="K36" s="87" t="s">
        <v>13</v>
      </c>
      <c r="L36" s="87" t="s">
        <v>168</v>
      </c>
      <c r="M36" s="87"/>
      <c r="N36" s="87" t="s">
        <v>169</v>
      </c>
      <c r="O36" s="87" t="s">
        <v>31</v>
      </c>
      <c r="P36" s="90" t="s">
        <v>43</v>
      </c>
      <c r="Q36" s="88">
        <v>29274</v>
      </c>
      <c r="R36" s="44" t="str">
        <f t="shared" si="0"/>
        <v>45 Tahun 10 Bulan</v>
      </c>
      <c r="S36" s="87" t="s">
        <v>33</v>
      </c>
      <c r="T36" s="87" t="s">
        <v>45</v>
      </c>
      <c r="U36" s="41"/>
    </row>
    <row r="37" spans="1:21" x14ac:dyDescent="0.25">
      <c r="A37" s="41">
        <v>33</v>
      </c>
      <c r="B37" s="83">
        <v>110835</v>
      </c>
      <c r="C37" s="41" t="s">
        <v>170</v>
      </c>
      <c r="D37" s="44" t="s">
        <v>36</v>
      </c>
      <c r="E37" s="44" t="s">
        <v>37</v>
      </c>
      <c r="F37" s="44" t="s">
        <v>171</v>
      </c>
      <c r="G37" s="44" t="s">
        <v>121</v>
      </c>
      <c r="H37" s="44" t="s">
        <v>28</v>
      </c>
      <c r="I37" s="44" t="s">
        <v>40</v>
      </c>
      <c r="J37" s="87">
        <v>19104100701410</v>
      </c>
      <c r="K37" s="87" t="s">
        <v>13</v>
      </c>
      <c r="L37" s="87" t="s">
        <v>172</v>
      </c>
      <c r="M37" s="87"/>
      <c r="N37" s="87" t="s">
        <v>173</v>
      </c>
      <c r="O37" s="87" t="s">
        <v>31</v>
      </c>
      <c r="P37" s="90" t="s">
        <v>32</v>
      </c>
      <c r="Q37" s="88">
        <v>27235</v>
      </c>
      <c r="R37" s="44" t="str">
        <f t="shared" si="0"/>
        <v>51 Tahun 5 Bulan</v>
      </c>
      <c r="S37" s="87" t="s">
        <v>44</v>
      </c>
      <c r="T37" s="87" t="s">
        <v>45</v>
      </c>
      <c r="U37" s="41"/>
    </row>
    <row r="38" spans="1:21" x14ac:dyDescent="0.25">
      <c r="A38" s="41">
        <v>34</v>
      </c>
      <c r="B38" s="83">
        <v>110838</v>
      </c>
      <c r="C38" s="41" t="s">
        <v>174</v>
      </c>
      <c r="D38" s="44" t="s">
        <v>36</v>
      </c>
      <c r="E38" s="44" t="s">
        <v>37</v>
      </c>
      <c r="F38" s="44" t="s">
        <v>150</v>
      </c>
      <c r="G38" s="44" t="s">
        <v>121</v>
      </c>
      <c r="H38" s="44" t="s">
        <v>28</v>
      </c>
      <c r="I38" s="44" t="s">
        <v>29</v>
      </c>
      <c r="J38" s="87"/>
      <c r="K38" s="87" t="s">
        <v>13</v>
      </c>
      <c r="L38" s="87" t="s">
        <v>175</v>
      </c>
      <c r="M38" s="87"/>
      <c r="N38" s="87" t="s">
        <v>176</v>
      </c>
      <c r="O38" s="87" t="s">
        <v>31</v>
      </c>
      <c r="P38" s="90" t="s">
        <v>43</v>
      </c>
      <c r="Q38" s="88">
        <v>25700</v>
      </c>
      <c r="R38" s="44" t="str">
        <f t="shared" si="0"/>
        <v>55 Tahun 7 Bulan</v>
      </c>
      <c r="S38" s="87" t="s">
        <v>33</v>
      </c>
      <c r="T38" s="87" t="s">
        <v>34</v>
      </c>
      <c r="U38" s="41"/>
    </row>
    <row r="39" spans="1:21" ht="15" customHeight="1" x14ac:dyDescent="0.25">
      <c r="A39" s="41">
        <v>35</v>
      </c>
      <c r="B39" s="83">
        <v>110844</v>
      </c>
      <c r="C39" s="41" t="s">
        <v>177</v>
      </c>
      <c r="D39" s="44" t="s">
        <v>36</v>
      </c>
      <c r="E39" s="44" t="s">
        <v>25</v>
      </c>
      <c r="F39" s="44" t="s">
        <v>178</v>
      </c>
      <c r="G39" s="44" t="s">
        <v>121</v>
      </c>
      <c r="H39" s="44" t="s">
        <v>60</v>
      </c>
      <c r="I39" s="44" t="s">
        <v>40</v>
      </c>
      <c r="J39" s="87">
        <v>12104100714675</v>
      </c>
      <c r="K39" s="87" t="s">
        <v>13</v>
      </c>
      <c r="L39" s="87" t="s">
        <v>179</v>
      </c>
      <c r="M39" s="87"/>
      <c r="N39" s="87" t="s">
        <v>180</v>
      </c>
      <c r="O39" s="87" t="s">
        <v>31</v>
      </c>
      <c r="P39" s="90" t="s">
        <v>32</v>
      </c>
      <c r="Q39" s="88">
        <v>25336</v>
      </c>
      <c r="R39" s="44" t="str">
        <f t="shared" si="0"/>
        <v>56 Tahun 7 Bulan</v>
      </c>
      <c r="S39" s="87" t="s">
        <v>33</v>
      </c>
      <c r="T39" s="87" t="s">
        <v>34</v>
      </c>
      <c r="U39" s="41"/>
    </row>
    <row r="40" spans="1:21" x14ac:dyDescent="0.25">
      <c r="A40" s="41">
        <v>36</v>
      </c>
      <c r="B40" s="83">
        <v>110874</v>
      </c>
      <c r="C40" s="41" t="s">
        <v>181</v>
      </c>
      <c r="D40" s="44" t="s">
        <v>36</v>
      </c>
      <c r="E40" s="44" t="s">
        <v>37</v>
      </c>
      <c r="F40" s="44" t="s">
        <v>150</v>
      </c>
      <c r="G40" s="44" t="s">
        <v>167</v>
      </c>
      <c r="H40" s="44" t="s">
        <v>48</v>
      </c>
      <c r="I40" s="44" t="s">
        <v>29</v>
      </c>
      <c r="J40" s="87"/>
      <c r="K40" s="87" t="s">
        <v>13</v>
      </c>
      <c r="L40" s="87" t="s">
        <v>182</v>
      </c>
      <c r="M40" s="87"/>
      <c r="N40" s="87" t="s">
        <v>183</v>
      </c>
      <c r="O40" s="87" t="s">
        <v>31</v>
      </c>
      <c r="P40" s="90" t="s">
        <v>43</v>
      </c>
      <c r="Q40" s="88">
        <v>26246</v>
      </c>
      <c r="R40" s="44" t="str">
        <f t="shared" si="0"/>
        <v>54 Tahun 1 Bulan</v>
      </c>
      <c r="S40" s="87" t="s">
        <v>33</v>
      </c>
      <c r="T40" s="87" t="s">
        <v>34</v>
      </c>
      <c r="U40" s="41"/>
    </row>
    <row r="41" spans="1:21" ht="15" customHeight="1" x14ac:dyDescent="0.25">
      <c r="A41" s="41">
        <v>37</v>
      </c>
      <c r="B41" s="83">
        <v>110958</v>
      </c>
      <c r="C41" s="41" t="s">
        <v>184</v>
      </c>
      <c r="D41" s="44" t="s">
        <v>36</v>
      </c>
      <c r="E41" s="44" t="s">
        <v>37</v>
      </c>
      <c r="F41" s="44" t="s">
        <v>150</v>
      </c>
      <c r="G41" s="44" t="s">
        <v>39</v>
      </c>
      <c r="H41" s="44" t="s">
        <v>97</v>
      </c>
      <c r="I41" s="44" t="s">
        <v>29</v>
      </c>
      <c r="J41" s="87"/>
      <c r="K41" s="87" t="s">
        <v>13</v>
      </c>
      <c r="L41" s="87" t="s">
        <v>185</v>
      </c>
      <c r="M41" s="87"/>
      <c r="N41" s="87" t="s">
        <v>186</v>
      </c>
      <c r="O41" s="87" t="s">
        <v>31</v>
      </c>
      <c r="P41" s="90" t="s">
        <v>43</v>
      </c>
      <c r="Q41" s="88">
        <v>23199</v>
      </c>
      <c r="R41" s="44" t="str">
        <f t="shared" si="0"/>
        <v>62 Tahun 5 Bulan</v>
      </c>
      <c r="S41" s="87" t="s">
        <v>44</v>
      </c>
      <c r="T41" s="87" t="s">
        <v>45</v>
      </c>
      <c r="U41" s="41"/>
    </row>
    <row r="42" spans="1:21" x14ac:dyDescent="0.25">
      <c r="A42" s="41">
        <v>38</v>
      </c>
      <c r="B42" s="83">
        <v>110966</v>
      </c>
      <c r="C42" s="41" t="s">
        <v>187</v>
      </c>
      <c r="D42" s="44" t="s">
        <v>36</v>
      </c>
      <c r="E42" s="44" t="s">
        <v>25</v>
      </c>
      <c r="F42" s="44" t="s">
        <v>65</v>
      </c>
      <c r="G42" s="44" t="s">
        <v>121</v>
      </c>
      <c r="H42" s="44" t="s">
        <v>28</v>
      </c>
      <c r="I42" s="44" t="s">
        <v>40</v>
      </c>
      <c r="J42" s="87">
        <v>14104100701028</v>
      </c>
      <c r="K42" s="87" t="s">
        <v>13</v>
      </c>
      <c r="L42" s="87" t="s">
        <v>188</v>
      </c>
      <c r="M42" s="87"/>
      <c r="N42" s="87" t="s">
        <v>189</v>
      </c>
      <c r="O42" s="87" t="s">
        <v>31</v>
      </c>
      <c r="P42" s="90" t="s">
        <v>32</v>
      </c>
      <c r="Q42" s="88">
        <v>27379</v>
      </c>
      <c r="R42" s="44" t="str">
        <f t="shared" si="0"/>
        <v>51 Tahun 0 Bulan</v>
      </c>
      <c r="S42" s="87" t="s">
        <v>33</v>
      </c>
      <c r="T42" s="87" t="s">
        <v>45</v>
      </c>
      <c r="U42" s="41"/>
    </row>
    <row r="43" spans="1:21" x14ac:dyDescent="0.25">
      <c r="A43" s="41">
        <v>39</v>
      </c>
      <c r="B43" s="83">
        <v>110970</v>
      </c>
      <c r="C43" s="41" t="s">
        <v>190</v>
      </c>
      <c r="D43" s="44" t="s">
        <v>36</v>
      </c>
      <c r="E43" s="44" t="s">
        <v>37</v>
      </c>
      <c r="F43" s="44" t="s">
        <v>171</v>
      </c>
      <c r="G43" s="44" t="s">
        <v>121</v>
      </c>
      <c r="H43" s="44" t="s">
        <v>28</v>
      </c>
      <c r="I43" s="44" t="s">
        <v>40</v>
      </c>
      <c r="J43" s="87">
        <v>19104100701446</v>
      </c>
      <c r="K43" s="87" t="s">
        <v>13</v>
      </c>
      <c r="L43" s="87" t="s">
        <v>191</v>
      </c>
      <c r="M43" s="87"/>
      <c r="N43" s="87" t="s">
        <v>192</v>
      </c>
      <c r="O43" s="87" t="s">
        <v>31</v>
      </c>
      <c r="P43" s="90" t="s">
        <v>32</v>
      </c>
      <c r="Q43" s="88">
        <v>29738</v>
      </c>
      <c r="R43" s="44" t="str">
        <f t="shared" si="0"/>
        <v>44 Tahun 7 Bulan</v>
      </c>
      <c r="S43" s="87" t="s">
        <v>44</v>
      </c>
      <c r="T43" s="87" t="s">
        <v>45</v>
      </c>
      <c r="U43" s="41"/>
    </row>
    <row r="44" spans="1:21" x14ac:dyDescent="0.25">
      <c r="A44" s="41">
        <v>40</v>
      </c>
      <c r="B44" s="83">
        <v>110971</v>
      </c>
      <c r="C44" s="41" t="s">
        <v>193</v>
      </c>
      <c r="D44" s="44" t="s">
        <v>36</v>
      </c>
      <c r="E44" s="44" t="s">
        <v>52</v>
      </c>
      <c r="F44" s="44" t="s">
        <v>194</v>
      </c>
      <c r="G44" s="44" t="s">
        <v>39</v>
      </c>
      <c r="H44" s="44" t="s">
        <v>60</v>
      </c>
      <c r="I44" s="44" t="s">
        <v>40</v>
      </c>
      <c r="J44" s="87">
        <v>21104100705455</v>
      </c>
      <c r="K44" s="87" t="s">
        <v>13</v>
      </c>
      <c r="L44" s="87" t="s">
        <v>195</v>
      </c>
      <c r="M44" s="87"/>
      <c r="N44" s="87" t="s">
        <v>196</v>
      </c>
      <c r="O44" s="87" t="s">
        <v>31</v>
      </c>
      <c r="P44" s="90" t="s">
        <v>43</v>
      </c>
      <c r="Q44" s="88">
        <v>26153</v>
      </c>
      <c r="R44" s="44" t="str">
        <f t="shared" si="0"/>
        <v>54 Tahun 4 Bulan</v>
      </c>
      <c r="S44" s="87" t="s">
        <v>33</v>
      </c>
      <c r="T44" s="87" t="s">
        <v>34</v>
      </c>
      <c r="U44" s="41"/>
    </row>
    <row r="45" spans="1:21" x14ac:dyDescent="0.25">
      <c r="A45" s="41">
        <v>41</v>
      </c>
      <c r="B45" s="83">
        <v>111050</v>
      </c>
      <c r="C45" s="41" t="s">
        <v>197</v>
      </c>
      <c r="D45" s="44" t="s">
        <v>36</v>
      </c>
      <c r="E45" s="44" t="s">
        <v>25</v>
      </c>
      <c r="F45" s="44" t="s">
        <v>65</v>
      </c>
      <c r="G45" s="44" t="s">
        <v>121</v>
      </c>
      <c r="H45" s="44" t="s">
        <v>48</v>
      </c>
      <c r="I45" s="44" t="s">
        <v>40</v>
      </c>
      <c r="J45" s="87"/>
      <c r="K45" s="87" t="s">
        <v>13</v>
      </c>
      <c r="L45" s="87" t="s">
        <v>198</v>
      </c>
      <c r="M45" s="87"/>
      <c r="N45" s="87" t="s">
        <v>199</v>
      </c>
      <c r="O45" s="87" t="s">
        <v>31</v>
      </c>
      <c r="P45" s="90" t="s">
        <v>32</v>
      </c>
      <c r="Q45" s="88">
        <v>30069</v>
      </c>
      <c r="R45" s="44" t="str">
        <f t="shared" si="0"/>
        <v>43 Tahun 8 Bulan</v>
      </c>
      <c r="S45" s="87" t="s">
        <v>33</v>
      </c>
      <c r="T45" s="87" t="s">
        <v>45</v>
      </c>
      <c r="U45" s="41"/>
    </row>
    <row r="46" spans="1:21" x14ac:dyDescent="0.25">
      <c r="A46" s="41">
        <v>42</v>
      </c>
      <c r="B46" s="83">
        <v>111052</v>
      </c>
      <c r="C46" s="41" t="s">
        <v>200</v>
      </c>
      <c r="D46" s="44" t="s">
        <v>36</v>
      </c>
      <c r="E46" s="44" t="s">
        <v>25</v>
      </c>
      <c r="F46" s="44" t="s">
        <v>201</v>
      </c>
      <c r="G46" s="44" t="s">
        <v>27</v>
      </c>
      <c r="H46" s="44" t="s">
        <v>28</v>
      </c>
      <c r="I46" s="44" t="s">
        <v>40</v>
      </c>
      <c r="J46" s="87">
        <v>15104100708130</v>
      </c>
      <c r="K46" s="87" t="s">
        <v>13</v>
      </c>
      <c r="L46" s="87" t="s">
        <v>202</v>
      </c>
      <c r="M46" s="87"/>
      <c r="N46" s="87" t="s">
        <v>203</v>
      </c>
      <c r="O46" s="87" t="s">
        <v>31</v>
      </c>
      <c r="P46" s="90" t="s">
        <v>32</v>
      </c>
      <c r="Q46" s="88">
        <v>29896</v>
      </c>
      <c r="R46" s="44" t="str">
        <f t="shared" si="0"/>
        <v>44 Tahun 1 Bulan</v>
      </c>
      <c r="S46" s="87" t="s">
        <v>33</v>
      </c>
      <c r="T46" s="87" t="s">
        <v>118</v>
      </c>
      <c r="U46" s="41"/>
    </row>
    <row r="47" spans="1:21" x14ac:dyDescent="0.25">
      <c r="A47" s="41">
        <v>43</v>
      </c>
      <c r="B47" s="83">
        <v>111054</v>
      </c>
      <c r="C47" s="41" t="s">
        <v>204</v>
      </c>
      <c r="D47" s="44" t="s">
        <v>36</v>
      </c>
      <c r="E47" s="44" t="s">
        <v>25</v>
      </c>
      <c r="F47" s="44" t="s">
        <v>205</v>
      </c>
      <c r="G47" s="44" t="s">
        <v>121</v>
      </c>
      <c r="H47" s="44" t="s">
        <v>28</v>
      </c>
      <c r="I47" s="44" t="s">
        <v>40</v>
      </c>
      <c r="J47" s="87">
        <v>15104100706649</v>
      </c>
      <c r="K47" s="87" t="s">
        <v>13</v>
      </c>
      <c r="L47" s="87" t="s">
        <v>206</v>
      </c>
      <c r="M47" s="87"/>
      <c r="N47" s="87" t="s">
        <v>207</v>
      </c>
      <c r="O47" s="87" t="s">
        <v>31</v>
      </c>
      <c r="P47" s="90" t="s">
        <v>32</v>
      </c>
      <c r="Q47" s="88">
        <v>29934</v>
      </c>
      <c r="R47" s="44" t="str">
        <f t="shared" si="0"/>
        <v>44 Tahun 0 Bulan</v>
      </c>
      <c r="S47" s="87" t="s">
        <v>44</v>
      </c>
      <c r="T47" s="87" t="s">
        <v>45</v>
      </c>
      <c r="U47" s="41"/>
    </row>
    <row r="48" spans="1:21" x14ac:dyDescent="0.25">
      <c r="A48" s="41">
        <v>44</v>
      </c>
      <c r="B48" s="83">
        <v>111057</v>
      </c>
      <c r="C48" s="41" t="s">
        <v>208</v>
      </c>
      <c r="D48" s="44" t="s">
        <v>36</v>
      </c>
      <c r="E48" s="44" t="s">
        <v>25</v>
      </c>
      <c r="F48" s="44" t="s">
        <v>209</v>
      </c>
      <c r="G48" s="44" t="s">
        <v>121</v>
      </c>
      <c r="H48" s="44" t="s">
        <v>60</v>
      </c>
      <c r="I48" s="44" t="s">
        <v>40</v>
      </c>
      <c r="J48" s="87">
        <v>20104100702355</v>
      </c>
      <c r="K48" s="87" t="s">
        <v>13</v>
      </c>
      <c r="L48" s="87" t="s">
        <v>210</v>
      </c>
      <c r="M48" s="87"/>
      <c r="N48" s="87" t="s">
        <v>211</v>
      </c>
      <c r="O48" s="87" t="s">
        <v>31</v>
      </c>
      <c r="P48" s="90" t="s">
        <v>43</v>
      </c>
      <c r="Q48" s="88">
        <v>28041</v>
      </c>
      <c r="R48" s="44" t="str">
        <f t="shared" si="0"/>
        <v>49 Tahun 2 Bulan</v>
      </c>
      <c r="S48" s="87" t="s">
        <v>44</v>
      </c>
      <c r="T48" s="87" t="s">
        <v>118</v>
      </c>
      <c r="U48" s="41"/>
    </row>
    <row r="49" spans="1:21" x14ac:dyDescent="0.25">
      <c r="A49" s="41">
        <v>45</v>
      </c>
      <c r="B49" s="83">
        <v>111066</v>
      </c>
      <c r="C49" s="41" t="s">
        <v>212</v>
      </c>
      <c r="D49" s="44" t="s">
        <v>36</v>
      </c>
      <c r="E49" s="44" t="s">
        <v>37</v>
      </c>
      <c r="F49" s="44" t="s">
        <v>213</v>
      </c>
      <c r="G49" s="44" t="s">
        <v>167</v>
      </c>
      <c r="H49" s="44" t="s">
        <v>60</v>
      </c>
      <c r="I49" s="44" t="s">
        <v>40</v>
      </c>
      <c r="J49" s="87"/>
      <c r="K49" s="87" t="s">
        <v>13</v>
      </c>
      <c r="L49" s="87" t="s">
        <v>214</v>
      </c>
      <c r="M49" s="87"/>
      <c r="N49" s="87" t="s">
        <v>215</v>
      </c>
      <c r="O49" s="87" t="s">
        <v>31</v>
      </c>
      <c r="P49" s="90" t="s">
        <v>32</v>
      </c>
      <c r="Q49" s="88">
        <v>30233</v>
      </c>
      <c r="R49" s="44" t="str">
        <f t="shared" si="0"/>
        <v>43 Tahun 2 Bulan</v>
      </c>
      <c r="S49" s="87" t="s">
        <v>44</v>
      </c>
      <c r="T49" s="87" t="s">
        <v>45</v>
      </c>
      <c r="U49" s="41"/>
    </row>
    <row r="50" spans="1:21" x14ac:dyDescent="0.25">
      <c r="A50" s="41">
        <v>46</v>
      </c>
      <c r="B50" s="83">
        <v>111104</v>
      </c>
      <c r="C50" s="41" t="s">
        <v>216</v>
      </c>
      <c r="D50" s="44" t="s">
        <v>36</v>
      </c>
      <c r="E50" s="44" t="s">
        <v>37</v>
      </c>
      <c r="F50" s="44" t="s">
        <v>140</v>
      </c>
      <c r="G50" s="44" t="s">
        <v>167</v>
      </c>
      <c r="H50" s="44" t="s">
        <v>28</v>
      </c>
      <c r="I50" s="44" t="s">
        <v>40</v>
      </c>
      <c r="J50" s="87">
        <v>20104100702963</v>
      </c>
      <c r="K50" s="87" t="s">
        <v>13</v>
      </c>
      <c r="L50" s="87" t="s">
        <v>217</v>
      </c>
      <c r="M50" s="87"/>
      <c r="N50" s="87" t="s">
        <v>218</v>
      </c>
      <c r="O50" s="87" t="s">
        <v>31</v>
      </c>
      <c r="P50" s="90" t="s">
        <v>32</v>
      </c>
      <c r="Q50" s="88">
        <v>30259</v>
      </c>
      <c r="R50" s="44" t="str">
        <f t="shared" si="0"/>
        <v>43 Tahun 1 Bulan</v>
      </c>
      <c r="S50" s="87" t="s">
        <v>33</v>
      </c>
      <c r="T50" s="87" t="s">
        <v>45</v>
      </c>
      <c r="U50" s="41"/>
    </row>
    <row r="51" spans="1:21" x14ac:dyDescent="0.25">
      <c r="A51" s="41">
        <v>47</v>
      </c>
      <c r="B51" s="83">
        <v>111122</v>
      </c>
      <c r="C51" s="41" t="s">
        <v>219</v>
      </c>
      <c r="D51" s="44" t="s">
        <v>36</v>
      </c>
      <c r="E51" s="44" t="s">
        <v>57</v>
      </c>
      <c r="F51" s="44" t="s">
        <v>201</v>
      </c>
      <c r="G51" s="44" t="s">
        <v>59</v>
      </c>
      <c r="H51" s="44" t="s">
        <v>60</v>
      </c>
      <c r="I51" s="44" t="s">
        <v>40</v>
      </c>
      <c r="J51" s="87">
        <v>17104100707258</v>
      </c>
      <c r="K51" s="87" t="s">
        <v>13</v>
      </c>
      <c r="L51" s="87" t="s">
        <v>220</v>
      </c>
      <c r="M51" s="87"/>
      <c r="N51" s="87" t="s">
        <v>221</v>
      </c>
      <c r="O51" s="87" t="s">
        <v>31</v>
      </c>
      <c r="P51" s="90" t="s">
        <v>63</v>
      </c>
      <c r="Q51" s="88">
        <v>22023</v>
      </c>
      <c r="R51" s="44" t="str">
        <f t="shared" si="0"/>
        <v>65 Tahun 8 Bulan</v>
      </c>
      <c r="S51" s="87" t="s">
        <v>33</v>
      </c>
      <c r="T51" s="87" t="s">
        <v>45</v>
      </c>
      <c r="U51" s="41"/>
    </row>
    <row r="52" spans="1:21" x14ac:dyDescent="0.25">
      <c r="A52" s="41">
        <v>48</v>
      </c>
      <c r="B52" s="83">
        <v>111125</v>
      </c>
      <c r="C52" s="41" t="s">
        <v>222</v>
      </c>
      <c r="D52" s="44" t="s">
        <v>36</v>
      </c>
      <c r="E52" s="44" t="s">
        <v>25</v>
      </c>
      <c r="F52" s="44" t="s">
        <v>223</v>
      </c>
      <c r="G52" s="44" t="s">
        <v>121</v>
      </c>
      <c r="H52" s="44" t="s">
        <v>28</v>
      </c>
      <c r="I52" s="44" t="s">
        <v>40</v>
      </c>
      <c r="J52" s="87">
        <v>16104100700283</v>
      </c>
      <c r="K52" s="87" t="s">
        <v>13</v>
      </c>
      <c r="L52" s="87" t="s">
        <v>224</v>
      </c>
      <c r="M52" s="87"/>
      <c r="N52" s="87" t="s">
        <v>225</v>
      </c>
      <c r="O52" s="87" t="s">
        <v>31</v>
      </c>
      <c r="P52" s="90" t="s">
        <v>32</v>
      </c>
      <c r="Q52" s="88">
        <v>30674</v>
      </c>
      <c r="R52" s="44" t="str">
        <f t="shared" si="0"/>
        <v>42 Tahun 0 Bulan</v>
      </c>
      <c r="S52" s="87" t="s">
        <v>33</v>
      </c>
      <c r="T52" s="87" t="s">
        <v>45</v>
      </c>
      <c r="U52" s="41"/>
    </row>
    <row r="53" spans="1:21" x14ac:dyDescent="0.25">
      <c r="A53" s="41">
        <v>49</v>
      </c>
      <c r="B53" s="83">
        <v>111177</v>
      </c>
      <c r="C53" s="41" t="s">
        <v>226</v>
      </c>
      <c r="D53" s="44" t="s">
        <v>36</v>
      </c>
      <c r="E53" s="44" t="s">
        <v>37</v>
      </c>
      <c r="F53" s="44" t="s">
        <v>227</v>
      </c>
      <c r="G53" s="44" t="s">
        <v>167</v>
      </c>
      <c r="H53" s="44" t="s">
        <v>28</v>
      </c>
      <c r="I53" s="44" t="s">
        <v>29</v>
      </c>
      <c r="J53" s="87"/>
      <c r="K53" s="87" t="s">
        <v>13</v>
      </c>
      <c r="L53" s="87" t="s">
        <v>228</v>
      </c>
      <c r="M53" s="87"/>
      <c r="N53" s="87" t="s">
        <v>229</v>
      </c>
      <c r="O53" s="87" t="s">
        <v>31</v>
      </c>
      <c r="P53" s="90" t="s">
        <v>32</v>
      </c>
      <c r="Q53" s="88">
        <v>30785</v>
      </c>
      <c r="R53" s="44" t="str">
        <f t="shared" si="0"/>
        <v>41 Tahun 8 Bulan</v>
      </c>
      <c r="S53" s="87" t="s">
        <v>33</v>
      </c>
      <c r="T53" s="87" t="s">
        <v>34</v>
      </c>
      <c r="U53" s="41"/>
    </row>
    <row r="54" spans="1:21" x14ac:dyDescent="0.25">
      <c r="A54" s="41">
        <v>50</v>
      </c>
      <c r="B54" s="83">
        <v>111178</v>
      </c>
      <c r="C54" s="41" t="s">
        <v>230</v>
      </c>
      <c r="D54" s="44" t="s">
        <v>36</v>
      </c>
      <c r="E54" s="44" t="s">
        <v>37</v>
      </c>
      <c r="F54" s="44" t="s">
        <v>120</v>
      </c>
      <c r="G54" s="44" t="s">
        <v>167</v>
      </c>
      <c r="H54" s="44" t="s">
        <v>28</v>
      </c>
      <c r="I54" s="44" t="s">
        <v>40</v>
      </c>
      <c r="J54" s="87">
        <v>19104100702400</v>
      </c>
      <c r="K54" s="87" t="s">
        <v>13</v>
      </c>
      <c r="L54" s="87" t="s">
        <v>231</v>
      </c>
      <c r="M54" s="87"/>
      <c r="N54" s="87" t="s">
        <v>232</v>
      </c>
      <c r="O54" s="87" t="s">
        <v>31</v>
      </c>
      <c r="P54" s="90" t="s">
        <v>32</v>
      </c>
      <c r="Q54" s="88">
        <v>30232</v>
      </c>
      <c r="R54" s="44" t="str">
        <f t="shared" si="0"/>
        <v>43 Tahun 2 Bulan</v>
      </c>
      <c r="S54" s="87" t="s">
        <v>33</v>
      </c>
      <c r="T54" s="87" t="s">
        <v>34</v>
      </c>
      <c r="U54" s="41"/>
    </row>
    <row r="55" spans="1:21" x14ac:dyDescent="0.25">
      <c r="A55" s="41">
        <v>51</v>
      </c>
      <c r="B55" s="83">
        <v>111181</v>
      </c>
      <c r="C55" s="41" t="s">
        <v>233</v>
      </c>
      <c r="D55" s="44" t="s">
        <v>36</v>
      </c>
      <c r="E55" s="44" t="s">
        <v>25</v>
      </c>
      <c r="F55" s="44" t="s">
        <v>65</v>
      </c>
      <c r="G55" s="44" t="s">
        <v>121</v>
      </c>
      <c r="H55" s="44" t="s">
        <v>28</v>
      </c>
      <c r="I55" s="44" t="s">
        <v>40</v>
      </c>
      <c r="J55" s="87">
        <v>16104100700370</v>
      </c>
      <c r="K55" s="87" t="s">
        <v>13</v>
      </c>
      <c r="L55" s="87" t="s">
        <v>234</v>
      </c>
      <c r="M55" s="87"/>
      <c r="N55" s="87" t="s">
        <v>235</v>
      </c>
      <c r="O55" s="87" t="s">
        <v>31</v>
      </c>
      <c r="P55" s="90" t="s">
        <v>32</v>
      </c>
      <c r="Q55" s="88">
        <v>28894</v>
      </c>
      <c r="R55" s="44" t="str">
        <f t="shared" si="0"/>
        <v>46 Tahun 10 Bulan</v>
      </c>
      <c r="S55" s="87" t="s">
        <v>33</v>
      </c>
      <c r="T55" s="87" t="s">
        <v>45</v>
      </c>
      <c r="U55" s="41"/>
    </row>
    <row r="56" spans="1:21" x14ac:dyDescent="0.25">
      <c r="A56" s="41">
        <v>52</v>
      </c>
      <c r="B56" s="83">
        <v>111193</v>
      </c>
      <c r="C56" s="41" t="s">
        <v>236</v>
      </c>
      <c r="D56" s="44" t="s">
        <v>36</v>
      </c>
      <c r="E56" s="44" t="s">
        <v>37</v>
      </c>
      <c r="F56" s="44" t="s">
        <v>237</v>
      </c>
      <c r="G56" s="44" t="s">
        <v>167</v>
      </c>
      <c r="H56" s="44" t="s">
        <v>48</v>
      </c>
      <c r="I56" s="44" t="s">
        <v>29</v>
      </c>
      <c r="J56" s="87"/>
      <c r="K56" s="87" t="s">
        <v>13</v>
      </c>
      <c r="L56" s="87" t="s">
        <v>238</v>
      </c>
      <c r="M56" s="87"/>
      <c r="N56" s="87" t="s">
        <v>239</v>
      </c>
      <c r="O56" s="87" t="s">
        <v>31</v>
      </c>
      <c r="P56" s="90" t="s">
        <v>43</v>
      </c>
      <c r="Q56" s="88">
        <v>31028</v>
      </c>
      <c r="R56" s="44" t="str">
        <f t="shared" si="0"/>
        <v>41 Tahun 0 Bulan</v>
      </c>
      <c r="S56" s="87" t="s">
        <v>44</v>
      </c>
      <c r="T56" s="87" t="s">
        <v>45</v>
      </c>
      <c r="U56" s="41"/>
    </row>
    <row r="57" spans="1:21" x14ac:dyDescent="0.25">
      <c r="A57" s="41">
        <v>53</v>
      </c>
      <c r="B57" s="83">
        <v>111200</v>
      </c>
      <c r="C57" s="41" t="s">
        <v>240</v>
      </c>
      <c r="D57" s="44" t="s">
        <v>36</v>
      </c>
      <c r="E57" s="44" t="s">
        <v>37</v>
      </c>
      <c r="F57" s="44" t="s">
        <v>241</v>
      </c>
      <c r="G57" s="44" t="s">
        <v>121</v>
      </c>
      <c r="H57" s="44" t="s">
        <v>28</v>
      </c>
      <c r="I57" s="44" t="s">
        <v>40</v>
      </c>
      <c r="J57" s="87" t="s">
        <v>242</v>
      </c>
      <c r="K57" s="87" t="s">
        <v>13</v>
      </c>
      <c r="L57" s="87" t="s">
        <v>243</v>
      </c>
      <c r="M57" s="87"/>
      <c r="N57" s="87" t="s">
        <v>244</v>
      </c>
      <c r="O57" s="87" t="s">
        <v>31</v>
      </c>
      <c r="P57" s="90" t="s">
        <v>32</v>
      </c>
      <c r="Q57" s="88">
        <v>30561</v>
      </c>
      <c r="R57" s="44" t="str">
        <f t="shared" si="0"/>
        <v>42 Tahun 3 Bulan</v>
      </c>
      <c r="S57" s="87" t="s">
        <v>33</v>
      </c>
      <c r="T57" s="87" t="s">
        <v>34</v>
      </c>
      <c r="U57" s="41"/>
    </row>
    <row r="58" spans="1:21" x14ac:dyDescent="0.25">
      <c r="A58" s="41">
        <v>54</v>
      </c>
      <c r="B58" s="83">
        <v>111203</v>
      </c>
      <c r="C58" s="41" t="s">
        <v>245</v>
      </c>
      <c r="D58" s="44" t="s">
        <v>36</v>
      </c>
      <c r="E58" s="44" t="s">
        <v>52</v>
      </c>
      <c r="F58" s="44" t="s">
        <v>201</v>
      </c>
      <c r="G58" s="44" t="s">
        <v>39</v>
      </c>
      <c r="H58" s="44" t="s">
        <v>60</v>
      </c>
      <c r="I58" s="44" t="s">
        <v>40</v>
      </c>
      <c r="J58" s="87">
        <v>20104100701791</v>
      </c>
      <c r="K58" s="87" t="s">
        <v>13</v>
      </c>
      <c r="L58" s="87" t="s">
        <v>246</v>
      </c>
      <c r="M58" s="87"/>
      <c r="N58" s="87" t="s">
        <v>247</v>
      </c>
      <c r="O58" s="87" t="s">
        <v>31</v>
      </c>
      <c r="P58" s="90" t="s">
        <v>63</v>
      </c>
      <c r="Q58" s="88">
        <v>29406</v>
      </c>
      <c r="R58" s="44" t="str">
        <f t="shared" si="0"/>
        <v>45 Tahun 5 Bulan</v>
      </c>
      <c r="S58" s="87" t="s">
        <v>33</v>
      </c>
      <c r="T58" s="87" t="s">
        <v>45</v>
      </c>
      <c r="U58" s="41"/>
    </row>
    <row r="59" spans="1:21" x14ac:dyDescent="0.25">
      <c r="A59" s="41">
        <v>55</v>
      </c>
      <c r="B59" s="83">
        <v>111204</v>
      </c>
      <c r="C59" s="41" t="s">
        <v>248</v>
      </c>
      <c r="D59" s="44" t="s">
        <v>36</v>
      </c>
      <c r="E59" s="44" t="s">
        <v>37</v>
      </c>
      <c r="F59" s="44" t="s">
        <v>128</v>
      </c>
      <c r="G59" s="44" t="s">
        <v>167</v>
      </c>
      <c r="H59" s="44" t="s">
        <v>28</v>
      </c>
      <c r="I59" s="44" t="s">
        <v>40</v>
      </c>
      <c r="J59" s="87">
        <v>24104100706773</v>
      </c>
      <c r="K59" s="87" t="s">
        <v>13</v>
      </c>
      <c r="L59" s="87" t="s">
        <v>249</v>
      </c>
      <c r="M59" s="87"/>
      <c r="N59" s="87" t="s">
        <v>250</v>
      </c>
      <c r="O59" s="87" t="s">
        <v>31</v>
      </c>
      <c r="P59" s="90" t="s">
        <v>32</v>
      </c>
      <c r="Q59" s="88">
        <v>28150</v>
      </c>
      <c r="R59" s="44" t="str">
        <f t="shared" si="0"/>
        <v>48 Tahun 11 Bulan</v>
      </c>
      <c r="S59" s="87" t="s">
        <v>44</v>
      </c>
      <c r="T59" s="87" t="s">
        <v>34</v>
      </c>
      <c r="U59" s="41"/>
    </row>
    <row r="60" spans="1:21" s="67" customFormat="1" x14ac:dyDescent="0.25">
      <c r="A60" s="41">
        <v>56</v>
      </c>
      <c r="B60" s="83">
        <v>111205</v>
      </c>
      <c r="C60" s="41" t="s">
        <v>251</v>
      </c>
      <c r="D60" s="44" t="s">
        <v>36</v>
      </c>
      <c r="E60" s="44" t="s">
        <v>25</v>
      </c>
      <c r="F60" s="44" t="s">
        <v>252</v>
      </c>
      <c r="G60" s="44" t="s">
        <v>27</v>
      </c>
      <c r="H60" s="44" t="s">
        <v>60</v>
      </c>
      <c r="I60" s="44" t="s">
        <v>40</v>
      </c>
      <c r="J60" s="87">
        <v>17104100706240</v>
      </c>
      <c r="K60" s="87" t="s">
        <v>13</v>
      </c>
      <c r="L60" s="87" t="s">
        <v>253</v>
      </c>
      <c r="M60" s="87"/>
      <c r="N60" s="87" t="s">
        <v>254</v>
      </c>
      <c r="O60" s="87" t="s">
        <v>31</v>
      </c>
      <c r="P60" s="90" t="s">
        <v>32</v>
      </c>
      <c r="Q60" s="88">
        <v>31143</v>
      </c>
      <c r="R60" s="44" t="str">
        <f t="shared" si="0"/>
        <v>40 Tahun 8 Bulan</v>
      </c>
      <c r="S60" s="87" t="s">
        <v>33</v>
      </c>
      <c r="T60" s="87" t="s">
        <v>45</v>
      </c>
      <c r="U60" s="89"/>
    </row>
    <row r="61" spans="1:21" x14ac:dyDescent="0.25">
      <c r="A61" s="41">
        <v>57</v>
      </c>
      <c r="B61" s="83">
        <v>111217</v>
      </c>
      <c r="C61" s="41" t="s">
        <v>255</v>
      </c>
      <c r="D61" s="44" t="s">
        <v>36</v>
      </c>
      <c r="E61" s="44" t="s">
        <v>37</v>
      </c>
      <c r="F61" s="44" t="s">
        <v>256</v>
      </c>
      <c r="G61" s="44" t="s">
        <v>167</v>
      </c>
      <c r="H61" s="44" t="s">
        <v>28</v>
      </c>
      <c r="I61" s="44" t="s">
        <v>40</v>
      </c>
      <c r="J61" s="87">
        <v>22104100701374</v>
      </c>
      <c r="K61" s="87" t="s">
        <v>13</v>
      </c>
      <c r="L61" s="87" t="s">
        <v>257</v>
      </c>
      <c r="M61" s="87"/>
      <c r="N61" s="87" t="s">
        <v>258</v>
      </c>
      <c r="O61" s="87" t="s">
        <v>31</v>
      </c>
      <c r="P61" s="90" t="s">
        <v>32</v>
      </c>
      <c r="Q61" s="88">
        <v>30387</v>
      </c>
      <c r="R61" s="44" t="str">
        <f t="shared" si="0"/>
        <v>42 Tahun 9 Bulan</v>
      </c>
      <c r="S61" s="87" t="s">
        <v>33</v>
      </c>
      <c r="T61" s="87" t="s">
        <v>45</v>
      </c>
      <c r="U61" s="41"/>
    </row>
    <row r="62" spans="1:21" x14ac:dyDescent="0.25">
      <c r="A62" s="41">
        <v>58</v>
      </c>
      <c r="B62" s="83">
        <v>111239</v>
      </c>
      <c r="C62" s="41" t="s">
        <v>259</v>
      </c>
      <c r="D62" s="44" t="s">
        <v>36</v>
      </c>
      <c r="E62" s="44" t="s">
        <v>37</v>
      </c>
      <c r="F62" s="44" t="s">
        <v>260</v>
      </c>
      <c r="G62" s="44" t="s">
        <v>167</v>
      </c>
      <c r="H62" s="44" t="s">
        <v>28</v>
      </c>
      <c r="I62" s="44" t="s">
        <v>29</v>
      </c>
      <c r="J62" s="87"/>
      <c r="K62" s="87" t="s">
        <v>13</v>
      </c>
      <c r="L62" s="87" t="s">
        <v>261</v>
      </c>
      <c r="M62" s="87"/>
      <c r="N62" s="87" t="s">
        <v>262</v>
      </c>
      <c r="O62" s="87" t="s">
        <v>31</v>
      </c>
      <c r="P62" s="90" t="s">
        <v>43</v>
      </c>
      <c r="Q62" s="88">
        <v>29570</v>
      </c>
      <c r="R62" s="44" t="str">
        <f t="shared" si="0"/>
        <v>45 Tahun 0 Bulan</v>
      </c>
      <c r="S62" s="87" t="s">
        <v>44</v>
      </c>
      <c r="T62" s="87" t="s">
        <v>45</v>
      </c>
      <c r="U62" s="41"/>
    </row>
    <row r="63" spans="1:21" x14ac:dyDescent="0.25">
      <c r="A63" s="41">
        <v>59</v>
      </c>
      <c r="B63" s="83">
        <v>111240</v>
      </c>
      <c r="C63" s="41" t="s">
        <v>263</v>
      </c>
      <c r="D63" s="44" t="s">
        <v>36</v>
      </c>
      <c r="E63" s="44" t="s">
        <v>37</v>
      </c>
      <c r="F63" s="44" t="s">
        <v>264</v>
      </c>
      <c r="G63" s="44" t="s">
        <v>167</v>
      </c>
      <c r="H63" s="44" t="s">
        <v>28</v>
      </c>
      <c r="I63" s="44" t="s">
        <v>40</v>
      </c>
      <c r="J63" s="87"/>
      <c r="K63" s="87" t="s">
        <v>13</v>
      </c>
      <c r="L63" s="87" t="s">
        <v>265</v>
      </c>
      <c r="M63" s="87"/>
      <c r="N63" s="87" t="s">
        <v>266</v>
      </c>
      <c r="O63" s="87" t="s">
        <v>31</v>
      </c>
      <c r="P63" s="90" t="s">
        <v>43</v>
      </c>
      <c r="Q63" s="88">
        <v>27648</v>
      </c>
      <c r="R63" s="44" t="str">
        <f t="shared" si="0"/>
        <v>50 Tahun 3 Bulan</v>
      </c>
      <c r="S63" s="87" t="s">
        <v>44</v>
      </c>
      <c r="T63" s="87" t="s">
        <v>118</v>
      </c>
      <c r="U63" s="41"/>
    </row>
    <row r="64" spans="1:21" x14ac:dyDescent="0.25">
      <c r="A64" s="41">
        <v>60</v>
      </c>
      <c r="B64" s="83">
        <v>111241</v>
      </c>
      <c r="C64" s="41" t="s">
        <v>267</v>
      </c>
      <c r="D64" s="44" t="s">
        <v>36</v>
      </c>
      <c r="E64" s="44" t="s">
        <v>37</v>
      </c>
      <c r="F64" s="44" t="s">
        <v>89</v>
      </c>
      <c r="G64" s="44" t="s">
        <v>167</v>
      </c>
      <c r="H64" s="44" t="s">
        <v>48</v>
      </c>
      <c r="I64" s="44" t="s">
        <v>29</v>
      </c>
      <c r="J64" s="87"/>
      <c r="K64" s="87" t="s">
        <v>13</v>
      </c>
      <c r="L64" s="87" t="s">
        <v>268</v>
      </c>
      <c r="M64" s="87"/>
      <c r="N64" s="87" t="s">
        <v>269</v>
      </c>
      <c r="O64" s="87" t="s">
        <v>31</v>
      </c>
      <c r="P64" s="90" t="s">
        <v>43</v>
      </c>
      <c r="Q64" s="88">
        <v>30393</v>
      </c>
      <c r="R64" s="44" t="str">
        <f t="shared" si="0"/>
        <v>42 Tahun 9 Bulan</v>
      </c>
      <c r="S64" s="87" t="s">
        <v>33</v>
      </c>
      <c r="T64" s="87" t="s">
        <v>34</v>
      </c>
      <c r="U64" s="41"/>
    </row>
    <row r="65" spans="1:21" x14ac:dyDescent="0.25">
      <c r="A65" s="41">
        <v>61</v>
      </c>
      <c r="B65" s="83">
        <v>111245</v>
      </c>
      <c r="C65" s="41" t="s">
        <v>270</v>
      </c>
      <c r="D65" s="44" t="s">
        <v>36</v>
      </c>
      <c r="E65" s="44" t="s">
        <v>37</v>
      </c>
      <c r="F65" s="44" t="s">
        <v>158</v>
      </c>
      <c r="G65" s="44" t="s">
        <v>167</v>
      </c>
      <c r="H65" s="44" t="s">
        <v>28</v>
      </c>
      <c r="I65" s="44" t="s">
        <v>29</v>
      </c>
      <c r="J65" s="87"/>
      <c r="K65" s="87" t="s">
        <v>13</v>
      </c>
      <c r="L65" s="87" t="s">
        <v>271</v>
      </c>
      <c r="M65" s="87"/>
      <c r="N65" s="87" t="s">
        <v>272</v>
      </c>
      <c r="O65" s="87" t="s">
        <v>31</v>
      </c>
      <c r="P65" s="90" t="s">
        <v>32</v>
      </c>
      <c r="Q65" s="88">
        <v>31365</v>
      </c>
      <c r="R65" s="44" t="str">
        <f t="shared" si="0"/>
        <v>40 Tahun 1 Bulan</v>
      </c>
      <c r="S65" s="87" t="s">
        <v>33</v>
      </c>
      <c r="T65" s="87" t="s">
        <v>45</v>
      </c>
      <c r="U65" s="41"/>
    </row>
    <row r="66" spans="1:21" x14ac:dyDescent="0.25">
      <c r="A66" s="41">
        <v>62</v>
      </c>
      <c r="B66" s="83">
        <v>111250</v>
      </c>
      <c r="C66" s="41" t="s">
        <v>273</v>
      </c>
      <c r="D66" s="44" t="s">
        <v>36</v>
      </c>
      <c r="E66" s="44" t="s">
        <v>37</v>
      </c>
      <c r="F66" s="44" t="s">
        <v>274</v>
      </c>
      <c r="G66" s="44" t="s">
        <v>167</v>
      </c>
      <c r="H66" s="44" t="s">
        <v>48</v>
      </c>
      <c r="I66" s="44" t="s">
        <v>40</v>
      </c>
      <c r="J66" s="87"/>
      <c r="K66" s="87" t="s">
        <v>13</v>
      </c>
      <c r="L66" s="87" t="s">
        <v>275</v>
      </c>
      <c r="M66" s="87"/>
      <c r="N66" s="87" t="s">
        <v>276</v>
      </c>
      <c r="O66" s="87" t="s">
        <v>31</v>
      </c>
      <c r="P66" s="90" t="s">
        <v>43</v>
      </c>
      <c r="Q66" s="88">
        <v>31045</v>
      </c>
      <c r="R66" s="44" t="str">
        <f t="shared" si="0"/>
        <v>41 Tahun 0 Bulan</v>
      </c>
      <c r="S66" s="87" t="s">
        <v>44</v>
      </c>
      <c r="T66" s="87" t="s">
        <v>34</v>
      </c>
      <c r="U66" s="41"/>
    </row>
    <row r="67" spans="1:21" x14ac:dyDescent="0.25">
      <c r="A67" s="41">
        <v>63</v>
      </c>
      <c r="B67" s="83">
        <v>111268</v>
      </c>
      <c r="C67" s="41" t="s">
        <v>277</v>
      </c>
      <c r="D67" s="44" t="s">
        <v>36</v>
      </c>
      <c r="E67" s="44" t="s">
        <v>37</v>
      </c>
      <c r="F67" s="44" t="s">
        <v>223</v>
      </c>
      <c r="G67" s="44" t="s">
        <v>167</v>
      </c>
      <c r="H67" s="44" t="s">
        <v>28</v>
      </c>
      <c r="I67" s="44" t="s">
        <v>29</v>
      </c>
      <c r="J67" s="87"/>
      <c r="K67" s="87" t="s">
        <v>13</v>
      </c>
      <c r="L67" s="87" t="s">
        <v>278</v>
      </c>
      <c r="M67" s="87"/>
      <c r="N67" s="87" t="s">
        <v>279</v>
      </c>
      <c r="O67" s="87" t="s">
        <v>31</v>
      </c>
      <c r="P67" s="90" t="s">
        <v>32</v>
      </c>
      <c r="Q67" s="88">
        <v>31585</v>
      </c>
      <c r="R67" s="44" t="str">
        <f t="shared" si="0"/>
        <v>39 Tahun 6 Bulan</v>
      </c>
      <c r="S67" s="87" t="s">
        <v>33</v>
      </c>
      <c r="T67" s="87" t="s">
        <v>45</v>
      </c>
      <c r="U67" s="41"/>
    </row>
    <row r="68" spans="1:21" x14ac:dyDescent="0.25">
      <c r="A68" s="41">
        <v>64</v>
      </c>
      <c r="B68" s="83">
        <v>111270</v>
      </c>
      <c r="C68" s="41" t="s">
        <v>280</v>
      </c>
      <c r="D68" s="44" t="s">
        <v>36</v>
      </c>
      <c r="E68" s="44" t="s">
        <v>281</v>
      </c>
      <c r="F68" s="44" t="s">
        <v>260</v>
      </c>
      <c r="G68" s="44" t="s">
        <v>167</v>
      </c>
      <c r="H68" s="44" t="s">
        <v>28</v>
      </c>
      <c r="I68" s="44" t="s">
        <v>29</v>
      </c>
      <c r="J68" s="87"/>
      <c r="K68" s="87" t="s">
        <v>29</v>
      </c>
      <c r="L68" s="87"/>
      <c r="M68" s="87"/>
      <c r="N68" s="87"/>
      <c r="O68" s="87" t="s">
        <v>31</v>
      </c>
      <c r="P68" s="90" t="s">
        <v>43</v>
      </c>
      <c r="Q68" s="88">
        <v>33575</v>
      </c>
      <c r="R68" s="44" t="str">
        <f t="shared" si="0"/>
        <v>34 Tahun 0 Bulan</v>
      </c>
      <c r="S68" s="87" t="s">
        <v>44</v>
      </c>
      <c r="T68" s="87" t="s">
        <v>45</v>
      </c>
      <c r="U68" s="41"/>
    </row>
    <row r="69" spans="1:21" x14ac:dyDescent="0.25">
      <c r="A69" s="41">
        <v>65</v>
      </c>
      <c r="B69" s="83">
        <v>111271</v>
      </c>
      <c r="C69" s="41" t="s">
        <v>282</v>
      </c>
      <c r="D69" s="44" t="s">
        <v>36</v>
      </c>
      <c r="E69" s="44" t="s">
        <v>25</v>
      </c>
      <c r="F69" s="44" t="s">
        <v>237</v>
      </c>
      <c r="G69" s="44" t="s">
        <v>121</v>
      </c>
      <c r="H69" s="44" t="s">
        <v>60</v>
      </c>
      <c r="I69" s="44" t="s">
        <v>29</v>
      </c>
      <c r="J69" s="87"/>
      <c r="K69" s="87" t="s">
        <v>13</v>
      </c>
      <c r="L69" s="87" t="s">
        <v>283</v>
      </c>
      <c r="M69" s="87"/>
      <c r="N69" s="87" t="s">
        <v>284</v>
      </c>
      <c r="O69" s="87" t="s">
        <v>31</v>
      </c>
      <c r="P69" s="90" t="s">
        <v>32</v>
      </c>
      <c r="Q69" s="88">
        <v>34209</v>
      </c>
      <c r="R69" s="44" t="str">
        <f t="shared" ref="R69:R132" si="1">DATEDIF(Q69,$Q$3,"y")&amp;" Tahun"&amp;" "&amp;DATEDIF(Q69,$Q$3,"ym")&amp;" Bulan"</f>
        <v>32 Tahun 4 Bulan</v>
      </c>
      <c r="S69" s="87" t="s">
        <v>44</v>
      </c>
      <c r="T69" s="87" t="s">
        <v>34</v>
      </c>
      <c r="U69" s="41"/>
    </row>
    <row r="70" spans="1:21" x14ac:dyDescent="0.25">
      <c r="A70" s="41">
        <v>66</v>
      </c>
      <c r="B70" s="83">
        <v>111272</v>
      </c>
      <c r="C70" s="41" t="s">
        <v>285</v>
      </c>
      <c r="D70" s="44" t="s">
        <v>36</v>
      </c>
      <c r="E70" s="44" t="s">
        <v>25</v>
      </c>
      <c r="F70" s="44" t="s">
        <v>286</v>
      </c>
      <c r="G70" s="44" t="s">
        <v>121</v>
      </c>
      <c r="H70" s="44" t="s">
        <v>28</v>
      </c>
      <c r="I70" s="44" t="s">
        <v>40</v>
      </c>
      <c r="J70" s="87"/>
      <c r="K70" s="87" t="s">
        <v>13</v>
      </c>
      <c r="L70" s="87" t="s">
        <v>287</v>
      </c>
      <c r="M70" s="87"/>
      <c r="N70" s="87" t="s">
        <v>288</v>
      </c>
      <c r="O70" s="87" t="s">
        <v>31</v>
      </c>
      <c r="P70" s="90" t="s">
        <v>106</v>
      </c>
      <c r="Q70" s="88">
        <v>32771</v>
      </c>
      <c r="R70" s="44" t="str">
        <f t="shared" si="1"/>
        <v>36 Tahun 3 Bulan</v>
      </c>
      <c r="S70" s="87" t="s">
        <v>33</v>
      </c>
      <c r="T70" s="87" t="s">
        <v>71</v>
      </c>
      <c r="U70" s="41"/>
    </row>
    <row r="71" spans="1:21" x14ac:dyDescent="0.25">
      <c r="A71" s="41">
        <v>67</v>
      </c>
      <c r="B71" s="83">
        <v>111274</v>
      </c>
      <c r="C71" s="41" t="s">
        <v>289</v>
      </c>
      <c r="D71" s="44" t="s">
        <v>36</v>
      </c>
      <c r="E71" s="44" t="s">
        <v>37</v>
      </c>
      <c r="F71" s="44" t="s">
        <v>290</v>
      </c>
      <c r="G71" s="44" t="s">
        <v>167</v>
      </c>
      <c r="H71" s="44" t="s">
        <v>28</v>
      </c>
      <c r="I71" s="44" t="s">
        <v>29</v>
      </c>
      <c r="J71" s="87"/>
      <c r="K71" s="87" t="s">
        <v>13</v>
      </c>
      <c r="L71" s="87" t="s">
        <v>291</v>
      </c>
      <c r="M71" s="87"/>
      <c r="N71" s="87" t="s">
        <v>292</v>
      </c>
      <c r="O71" s="87" t="s">
        <v>31</v>
      </c>
      <c r="P71" s="90" t="s">
        <v>32</v>
      </c>
      <c r="Q71" s="88">
        <v>32253</v>
      </c>
      <c r="R71" s="44" t="str">
        <f t="shared" si="1"/>
        <v>37 Tahun 8 Bulan</v>
      </c>
      <c r="S71" s="87" t="s">
        <v>33</v>
      </c>
      <c r="T71" s="87" t="s">
        <v>118</v>
      </c>
      <c r="U71" s="41"/>
    </row>
    <row r="72" spans="1:21" x14ac:dyDescent="0.25">
      <c r="A72" s="41">
        <v>68</v>
      </c>
      <c r="B72" s="83">
        <v>111275</v>
      </c>
      <c r="C72" s="41" t="s">
        <v>293</v>
      </c>
      <c r="D72" s="44" t="s">
        <v>24</v>
      </c>
      <c r="E72" s="44" t="s">
        <v>37</v>
      </c>
      <c r="F72" s="44" t="s">
        <v>294</v>
      </c>
      <c r="G72" s="44" t="s">
        <v>167</v>
      </c>
      <c r="H72" s="44" t="s">
        <v>28</v>
      </c>
      <c r="I72" s="44" t="s">
        <v>29</v>
      </c>
      <c r="J72" s="87"/>
      <c r="K72" s="87" t="s">
        <v>14</v>
      </c>
      <c r="L72" s="87"/>
      <c r="M72" s="87" t="s">
        <v>295</v>
      </c>
      <c r="N72" s="87" t="s">
        <v>296</v>
      </c>
      <c r="O72" s="87" t="s">
        <v>31</v>
      </c>
      <c r="P72" s="90" t="s">
        <v>43</v>
      </c>
      <c r="Q72" s="88">
        <v>27283</v>
      </c>
      <c r="R72" s="44" t="str">
        <f t="shared" si="1"/>
        <v>51 Tahun 3 Bulan</v>
      </c>
      <c r="S72" s="87" t="s">
        <v>44</v>
      </c>
      <c r="T72" s="87" t="s">
        <v>34</v>
      </c>
      <c r="U72" s="41"/>
    </row>
    <row r="73" spans="1:21" x14ac:dyDescent="0.25">
      <c r="A73" s="41">
        <v>69</v>
      </c>
      <c r="B73" s="83">
        <v>111276</v>
      </c>
      <c r="C73" s="41" t="s">
        <v>297</v>
      </c>
      <c r="D73" s="44" t="s">
        <v>24</v>
      </c>
      <c r="E73" s="44" t="s">
        <v>37</v>
      </c>
      <c r="F73" s="44" t="s">
        <v>298</v>
      </c>
      <c r="G73" s="44" t="s">
        <v>167</v>
      </c>
      <c r="H73" s="44" t="s">
        <v>48</v>
      </c>
      <c r="I73" s="44" t="s">
        <v>29</v>
      </c>
      <c r="J73" s="87"/>
      <c r="K73" s="87" t="s">
        <v>14</v>
      </c>
      <c r="L73" s="87"/>
      <c r="M73" s="87" t="s">
        <v>299</v>
      </c>
      <c r="N73" s="87" t="s">
        <v>300</v>
      </c>
      <c r="O73" s="87" t="s">
        <v>31</v>
      </c>
      <c r="P73" s="90" t="s">
        <v>43</v>
      </c>
      <c r="Q73" s="88">
        <v>30361</v>
      </c>
      <c r="R73" s="44" t="str">
        <f t="shared" si="1"/>
        <v>42 Tahun 10 Bulan</v>
      </c>
      <c r="S73" s="87" t="s">
        <v>44</v>
      </c>
      <c r="T73" s="87" t="s">
        <v>34</v>
      </c>
      <c r="U73" s="41"/>
    </row>
    <row r="74" spans="1:21" x14ac:dyDescent="0.25">
      <c r="A74" s="41">
        <v>70</v>
      </c>
      <c r="B74" s="83">
        <v>111277</v>
      </c>
      <c r="C74" s="41" t="s">
        <v>301</v>
      </c>
      <c r="D74" s="44" t="s">
        <v>24</v>
      </c>
      <c r="E74" s="44" t="s">
        <v>37</v>
      </c>
      <c r="F74" s="44" t="s">
        <v>205</v>
      </c>
      <c r="G74" s="44" t="s">
        <v>167</v>
      </c>
      <c r="H74" s="44" t="s">
        <v>48</v>
      </c>
      <c r="I74" s="44" t="s">
        <v>29</v>
      </c>
      <c r="J74" s="87"/>
      <c r="K74" s="87" t="s">
        <v>14</v>
      </c>
      <c r="L74" s="87"/>
      <c r="M74" s="87" t="s">
        <v>302</v>
      </c>
      <c r="N74" s="87" t="s">
        <v>303</v>
      </c>
      <c r="O74" s="87" t="s">
        <v>31</v>
      </c>
      <c r="P74" s="90" t="s">
        <v>43</v>
      </c>
      <c r="Q74" s="88">
        <v>26996</v>
      </c>
      <c r="R74" s="44" t="str">
        <f t="shared" si="1"/>
        <v>52 Tahun 1 Bulan</v>
      </c>
      <c r="S74" s="87" t="s">
        <v>44</v>
      </c>
      <c r="T74" s="87" t="s">
        <v>45</v>
      </c>
      <c r="U74" s="41"/>
    </row>
    <row r="75" spans="1:21" x14ac:dyDescent="0.25">
      <c r="A75" s="41">
        <v>71</v>
      </c>
      <c r="B75" s="83">
        <v>111278</v>
      </c>
      <c r="C75" s="41" t="s">
        <v>304</v>
      </c>
      <c r="D75" s="44" t="s">
        <v>24</v>
      </c>
      <c r="E75" s="44" t="s">
        <v>281</v>
      </c>
      <c r="F75" s="44" t="s">
        <v>260</v>
      </c>
      <c r="G75" s="44" t="s">
        <v>167</v>
      </c>
      <c r="H75" s="44" t="s">
        <v>48</v>
      </c>
      <c r="I75" s="44" t="s">
        <v>29</v>
      </c>
      <c r="J75" s="87"/>
      <c r="K75" s="87" t="s">
        <v>14</v>
      </c>
      <c r="L75" s="87"/>
      <c r="M75" s="87" t="s">
        <v>305</v>
      </c>
      <c r="N75" s="87" t="s">
        <v>306</v>
      </c>
      <c r="O75" s="87" t="s">
        <v>31</v>
      </c>
      <c r="P75" s="90" t="s">
        <v>43</v>
      </c>
      <c r="Q75" s="88">
        <v>27082</v>
      </c>
      <c r="R75" s="44" t="str">
        <f t="shared" si="1"/>
        <v>51 Tahun 10 Bulan</v>
      </c>
      <c r="S75" s="87" t="s">
        <v>33</v>
      </c>
      <c r="T75" s="87" t="s">
        <v>34</v>
      </c>
      <c r="U75" s="41"/>
    </row>
    <row r="76" spans="1:21" x14ac:dyDescent="0.25">
      <c r="A76" s="41">
        <v>72</v>
      </c>
      <c r="B76" s="83">
        <v>111279</v>
      </c>
      <c r="C76" s="41" t="s">
        <v>307</v>
      </c>
      <c r="D76" s="44" t="s">
        <v>24</v>
      </c>
      <c r="E76" s="44" t="s">
        <v>37</v>
      </c>
      <c r="F76" s="44" t="s">
        <v>77</v>
      </c>
      <c r="G76" s="44" t="s">
        <v>167</v>
      </c>
      <c r="H76" s="44" t="s">
        <v>48</v>
      </c>
      <c r="I76" s="44" t="s">
        <v>29</v>
      </c>
      <c r="J76" s="87"/>
      <c r="K76" s="87" t="s">
        <v>14</v>
      </c>
      <c r="L76" s="87"/>
      <c r="M76" s="87" t="s">
        <v>308</v>
      </c>
      <c r="N76" s="87" t="s">
        <v>309</v>
      </c>
      <c r="O76" s="87" t="s">
        <v>31</v>
      </c>
      <c r="P76" s="90" t="s">
        <v>43</v>
      </c>
      <c r="Q76" s="88">
        <v>24365</v>
      </c>
      <c r="R76" s="44" t="str">
        <f t="shared" si="1"/>
        <v>59 Tahun 3 Bulan</v>
      </c>
      <c r="S76" s="87" t="s">
        <v>33</v>
      </c>
      <c r="T76" s="87" t="s">
        <v>118</v>
      </c>
      <c r="U76" s="41"/>
    </row>
    <row r="77" spans="1:21" s="35" customFormat="1" x14ac:dyDescent="0.25">
      <c r="A77" s="41">
        <v>73</v>
      </c>
      <c r="B77" s="83">
        <v>111280</v>
      </c>
      <c r="C77" s="41" t="s">
        <v>310</v>
      </c>
      <c r="D77" s="44" t="s">
        <v>24</v>
      </c>
      <c r="E77" s="44" t="s">
        <v>37</v>
      </c>
      <c r="F77" s="44" t="s">
        <v>53</v>
      </c>
      <c r="G77" s="44" t="s">
        <v>167</v>
      </c>
      <c r="H77" s="44" t="s">
        <v>48</v>
      </c>
      <c r="I77" s="44" t="s">
        <v>29</v>
      </c>
      <c r="J77" s="87"/>
      <c r="K77" s="87" t="s">
        <v>14</v>
      </c>
      <c r="L77" s="87"/>
      <c r="M77" s="87" t="s">
        <v>311</v>
      </c>
      <c r="N77" s="87" t="s">
        <v>312</v>
      </c>
      <c r="O77" s="87" t="s">
        <v>31</v>
      </c>
      <c r="P77" s="90" t="s">
        <v>43</v>
      </c>
      <c r="Q77" s="88">
        <v>26516</v>
      </c>
      <c r="R77" s="44" t="str">
        <f t="shared" si="1"/>
        <v>53 Tahun 4 Bulan</v>
      </c>
      <c r="S77" s="87" t="s">
        <v>44</v>
      </c>
      <c r="T77" s="87" t="s">
        <v>45</v>
      </c>
      <c r="U77" s="41"/>
    </row>
    <row r="78" spans="1:21" x14ac:dyDescent="0.25">
      <c r="A78" s="41">
        <v>74</v>
      </c>
      <c r="B78" s="83">
        <v>111281</v>
      </c>
      <c r="C78" s="41" t="s">
        <v>313</v>
      </c>
      <c r="D78" s="44" t="s">
        <v>36</v>
      </c>
      <c r="E78" s="44" t="s">
        <v>37</v>
      </c>
      <c r="F78" s="44" t="s">
        <v>264</v>
      </c>
      <c r="G78" s="44" t="s">
        <v>167</v>
      </c>
      <c r="H78" s="44" t="s">
        <v>28</v>
      </c>
      <c r="I78" s="44" t="s">
        <v>40</v>
      </c>
      <c r="J78" s="87"/>
      <c r="K78" s="87" t="s">
        <v>13</v>
      </c>
      <c r="L78" s="87" t="s">
        <v>314</v>
      </c>
      <c r="M78" s="87"/>
      <c r="N78" s="87" t="s">
        <v>315</v>
      </c>
      <c r="O78" s="87" t="s">
        <v>31</v>
      </c>
      <c r="P78" s="90" t="s">
        <v>32</v>
      </c>
      <c r="Q78" s="88">
        <v>32933</v>
      </c>
      <c r="R78" s="44" t="str">
        <f t="shared" si="1"/>
        <v>35 Tahun 10 Bulan</v>
      </c>
      <c r="S78" s="87" t="s">
        <v>33</v>
      </c>
      <c r="T78" s="87" t="s">
        <v>45</v>
      </c>
      <c r="U78" s="41"/>
    </row>
    <row r="79" spans="1:21" x14ac:dyDescent="0.25">
      <c r="A79" s="41">
        <v>75</v>
      </c>
      <c r="B79" s="83">
        <v>111282</v>
      </c>
      <c r="C79" s="41" t="s">
        <v>316</v>
      </c>
      <c r="D79" s="44" t="s">
        <v>36</v>
      </c>
      <c r="E79" s="44" t="s">
        <v>37</v>
      </c>
      <c r="F79" s="44" t="s">
        <v>89</v>
      </c>
      <c r="G79" s="44" t="s">
        <v>167</v>
      </c>
      <c r="H79" s="44" t="s">
        <v>28</v>
      </c>
      <c r="I79" s="44" t="s">
        <v>29</v>
      </c>
      <c r="J79" s="87"/>
      <c r="K79" s="87" t="s">
        <v>13</v>
      </c>
      <c r="L79" s="87" t="s">
        <v>317</v>
      </c>
      <c r="M79" s="87"/>
      <c r="N79" s="87" t="s">
        <v>318</v>
      </c>
      <c r="O79" s="87" t="s">
        <v>31</v>
      </c>
      <c r="P79" s="90" t="s">
        <v>32</v>
      </c>
      <c r="Q79" s="88">
        <v>32736</v>
      </c>
      <c r="R79" s="44" t="str">
        <f t="shared" si="1"/>
        <v>36 Tahun 4 Bulan</v>
      </c>
      <c r="S79" s="87" t="s">
        <v>44</v>
      </c>
      <c r="T79" s="87" t="s">
        <v>45</v>
      </c>
      <c r="U79" s="41"/>
    </row>
    <row r="80" spans="1:21" x14ac:dyDescent="0.25">
      <c r="A80" s="41">
        <v>76</v>
      </c>
      <c r="B80" s="83">
        <v>111283</v>
      </c>
      <c r="C80" s="41" t="s">
        <v>319</v>
      </c>
      <c r="D80" s="44" t="s">
        <v>24</v>
      </c>
      <c r="E80" s="44" t="s">
        <v>37</v>
      </c>
      <c r="F80" s="44" t="s">
        <v>150</v>
      </c>
      <c r="G80" s="44" t="s">
        <v>167</v>
      </c>
      <c r="H80" s="44" t="s">
        <v>48</v>
      </c>
      <c r="I80" s="44" t="s">
        <v>29</v>
      </c>
      <c r="J80" s="87"/>
      <c r="K80" s="87" t="s">
        <v>14</v>
      </c>
      <c r="L80" s="87"/>
      <c r="M80" s="87" t="s">
        <v>320</v>
      </c>
      <c r="N80" s="87" t="s">
        <v>321</v>
      </c>
      <c r="O80" s="87" t="s">
        <v>31</v>
      </c>
      <c r="P80" s="90" t="s">
        <v>43</v>
      </c>
      <c r="Q80" s="88">
        <v>27310</v>
      </c>
      <c r="R80" s="44" t="str">
        <f t="shared" si="1"/>
        <v>51 Tahun 2 Bulan</v>
      </c>
      <c r="S80" s="87" t="s">
        <v>44</v>
      </c>
      <c r="T80" s="87" t="s">
        <v>45</v>
      </c>
      <c r="U80" s="41"/>
    </row>
    <row r="81" spans="1:21" x14ac:dyDescent="0.25">
      <c r="A81" s="41">
        <v>77</v>
      </c>
      <c r="B81" s="83">
        <v>111286</v>
      </c>
      <c r="C81" s="41" t="s">
        <v>322</v>
      </c>
      <c r="D81" s="44" t="s">
        <v>36</v>
      </c>
      <c r="E81" s="44" t="s">
        <v>281</v>
      </c>
      <c r="F81" s="44" t="s">
        <v>260</v>
      </c>
      <c r="G81" s="44" t="s">
        <v>167</v>
      </c>
      <c r="H81" s="44" t="s">
        <v>28</v>
      </c>
      <c r="I81" s="44" t="s">
        <v>29</v>
      </c>
      <c r="J81" s="87"/>
      <c r="K81" s="87" t="s">
        <v>29</v>
      </c>
      <c r="L81" s="87"/>
      <c r="M81" s="87"/>
      <c r="N81" s="87"/>
      <c r="O81" s="87" t="s">
        <v>31</v>
      </c>
      <c r="P81" s="90" t="s">
        <v>32</v>
      </c>
      <c r="Q81" s="88">
        <v>30466</v>
      </c>
      <c r="R81" s="44" t="str">
        <f t="shared" si="1"/>
        <v>42 Tahun 7 Bulan</v>
      </c>
      <c r="S81" s="87" t="s">
        <v>33</v>
      </c>
      <c r="T81" s="87" t="s">
        <v>45</v>
      </c>
      <c r="U81" s="41"/>
    </row>
    <row r="82" spans="1:21" x14ac:dyDescent="0.25">
      <c r="A82" s="41">
        <v>78</v>
      </c>
      <c r="B82" s="83">
        <v>111288</v>
      </c>
      <c r="C82" s="41" t="s">
        <v>323</v>
      </c>
      <c r="D82" s="44" t="s">
        <v>24</v>
      </c>
      <c r="E82" s="44" t="s">
        <v>281</v>
      </c>
      <c r="F82" s="44" t="s">
        <v>260</v>
      </c>
      <c r="G82" s="44" t="s">
        <v>167</v>
      </c>
      <c r="H82" s="44" t="s">
        <v>48</v>
      </c>
      <c r="I82" s="44" t="s">
        <v>29</v>
      </c>
      <c r="J82" s="87"/>
      <c r="K82" s="87" t="s">
        <v>14</v>
      </c>
      <c r="L82" s="87"/>
      <c r="M82" s="87" t="s">
        <v>324</v>
      </c>
      <c r="N82" s="87" t="s">
        <v>325</v>
      </c>
      <c r="O82" s="87" t="s">
        <v>31</v>
      </c>
      <c r="P82" s="90" t="s">
        <v>43</v>
      </c>
      <c r="Q82" s="88">
        <v>24248</v>
      </c>
      <c r="R82" s="44" t="str">
        <f t="shared" si="1"/>
        <v>59 Tahun 7 Bulan</v>
      </c>
      <c r="S82" s="87" t="s">
        <v>44</v>
      </c>
      <c r="T82" s="87" t="s">
        <v>34</v>
      </c>
      <c r="U82" s="41"/>
    </row>
    <row r="83" spans="1:21" x14ac:dyDescent="0.25">
      <c r="A83" s="41">
        <v>79</v>
      </c>
      <c r="B83" s="83">
        <v>111290</v>
      </c>
      <c r="C83" s="41" t="s">
        <v>326</v>
      </c>
      <c r="D83" s="44" t="s">
        <v>24</v>
      </c>
      <c r="E83" s="44" t="s">
        <v>281</v>
      </c>
      <c r="F83" s="44" t="s">
        <v>260</v>
      </c>
      <c r="G83" s="44" t="s">
        <v>167</v>
      </c>
      <c r="H83" s="44" t="s">
        <v>48</v>
      </c>
      <c r="I83" s="44" t="s">
        <v>29</v>
      </c>
      <c r="J83" s="87"/>
      <c r="K83" s="87" t="s">
        <v>29</v>
      </c>
      <c r="L83" s="87"/>
      <c r="M83" s="87"/>
      <c r="N83" s="87"/>
      <c r="O83" s="87" t="s">
        <v>31</v>
      </c>
      <c r="P83" s="90" t="s">
        <v>32</v>
      </c>
      <c r="Q83" s="88">
        <v>34288</v>
      </c>
      <c r="R83" s="44" t="str">
        <f t="shared" si="1"/>
        <v>32 Tahun 1 Bulan</v>
      </c>
      <c r="S83" s="87" t="s">
        <v>33</v>
      </c>
      <c r="T83" s="87" t="s">
        <v>71</v>
      </c>
      <c r="U83" s="41"/>
    </row>
    <row r="84" spans="1:21" x14ac:dyDescent="0.25">
      <c r="A84" s="41">
        <v>80</v>
      </c>
      <c r="B84" s="83">
        <v>111291</v>
      </c>
      <c r="C84" s="41" t="s">
        <v>327</v>
      </c>
      <c r="D84" s="44" t="s">
        <v>328</v>
      </c>
      <c r="E84" s="44" t="s">
        <v>281</v>
      </c>
      <c r="F84" s="44" t="s">
        <v>260</v>
      </c>
      <c r="G84" s="44" t="s">
        <v>329</v>
      </c>
      <c r="H84" s="44" t="s">
        <v>330</v>
      </c>
      <c r="I84" s="44" t="s">
        <v>29</v>
      </c>
      <c r="J84" s="87"/>
      <c r="K84" s="87" t="s">
        <v>29</v>
      </c>
      <c r="L84" s="87"/>
      <c r="M84" s="87"/>
      <c r="N84" s="87"/>
      <c r="O84" s="87" t="s">
        <v>31</v>
      </c>
      <c r="P84" s="90" t="s">
        <v>32</v>
      </c>
      <c r="Q84" s="88">
        <v>34272</v>
      </c>
      <c r="R84" s="44" t="str">
        <f t="shared" si="1"/>
        <v>32 Tahun 2 Bulan</v>
      </c>
      <c r="S84" s="87" t="s">
        <v>44</v>
      </c>
      <c r="T84" s="87" t="s">
        <v>45</v>
      </c>
      <c r="U84" s="41"/>
    </row>
    <row r="85" spans="1:21" x14ac:dyDescent="0.25">
      <c r="A85" s="41">
        <v>81</v>
      </c>
      <c r="B85" s="83">
        <v>111292</v>
      </c>
      <c r="C85" s="41" t="s">
        <v>331</v>
      </c>
      <c r="D85" s="44" t="s">
        <v>24</v>
      </c>
      <c r="E85" s="44" t="s">
        <v>37</v>
      </c>
      <c r="F85" s="44" t="s">
        <v>332</v>
      </c>
      <c r="G85" s="44" t="s">
        <v>167</v>
      </c>
      <c r="H85" s="44" t="s">
        <v>48</v>
      </c>
      <c r="I85" s="44" t="s">
        <v>29</v>
      </c>
      <c r="J85" s="87"/>
      <c r="K85" s="87" t="s">
        <v>14</v>
      </c>
      <c r="L85" s="87"/>
      <c r="M85" s="87" t="s">
        <v>333</v>
      </c>
      <c r="N85" s="87" t="s">
        <v>334</v>
      </c>
      <c r="O85" s="87" t="s">
        <v>31</v>
      </c>
      <c r="P85" s="90" t="s">
        <v>43</v>
      </c>
      <c r="Q85" s="88">
        <v>24703</v>
      </c>
      <c r="R85" s="44" t="str">
        <f t="shared" si="1"/>
        <v>58 Tahun 4 Bulan</v>
      </c>
      <c r="S85" s="87" t="s">
        <v>44</v>
      </c>
      <c r="T85" s="87" t="s">
        <v>118</v>
      </c>
      <c r="U85" s="41"/>
    </row>
    <row r="86" spans="1:21" x14ac:dyDescent="0.25">
      <c r="A86" s="41">
        <v>82</v>
      </c>
      <c r="B86" s="83">
        <v>111293</v>
      </c>
      <c r="C86" s="41" t="s">
        <v>335</v>
      </c>
      <c r="D86" s="44" t="s">
        <v>24</v>
      </c>
      <c r="E86" s="44" t="s">
        <v>37</v>
      </c>
      <c r="F86" s="44" t="s">
        <v>237</v>
      </c>
      <c r="G86" s="44" t="s">
        <v>167</v>
      </c>
      <c r="H86" s="44" t="s">
        <v>28</v>
      </c>
      <c r="I86" s="44" t="s">
        <v>29</v>
      </c>
      <c r="J86" s="87"/>
      <c r="K86" s="87" t="s">
        <v>14</v>
      </c>
      <c r="L86" s="87"/>
      <c r="M86" s="87" t="s">
        <v>336</v>
      </c>
      <c r="N86" s="87" t="s">
        <v>337</v>
      </c>
      <c r="O86" s="87" t="s">
        <v>31</v>
      </c>
      <c r="P86" s="90" t="s">
        <v>43</v>
      </c>
      <c r="Q86" s="88">
        <v>27418</v>
      </c>
      <c r="R86" s="44" t="str">
        <f t="shared" si="1"/>
        <v>50 Tahun 11 Bulan</v>
      </c>
      <c r="S86" s="87" t="s">
        <v>44</v>
      </c>
      <c r="T86" s="87" t="s">
        <v>118</v>
      </c>
      <c r="U86" s="41"/>
    </row>
    <row r="87" spans="1:21" x14ac:dyDescent="0.25">
      <c r="A87" s="41">
        <v>83</v>
      </c>
      <c r="B87" s="83">
        <v>111294</v>
      </c>
      <c r="C87" s="41" t="s">
        <v>338</v>
      </c>
      <c r="D87" s="44" t="s">
        <v>24</v>
      </c>
      <c r="E87" s="44" t="s">
        <v>37</v>
      </c>
      <c r="F87" s="44" t="s">
        <v>298</v>
      </c>
      <c r="G87" s="44" t="s">
        <v>167</v>
      </c>
      <c r="H87" s="44" t="s">
        <v>48</v>
      </c>
      <c r="I87" s="44" t="s">
        <v>29</v>
      </c>
      <c r="J87" s="87"/>
      <c r="K87" s="87" t="s">
        <v>14</v>
      </c>
      <c r="L87" s="87"/>
      <c r="M87" s="87" t="s">
        <v>339</v>
      </c>
      <c r="N87" s="87" t="s">
        <v>340</v>
      </c>
      <c r="O87" s="87" t="s">
        <v>31</v>
      </c>
      <c r="P87" s="90" t="s">
        <v>43</v>
      </c>
      <c r="Q87" s="88">
        <v>27669</v>
      </c>
      <c r="R87" s="44" t="str">
        <f t="shared" si="1"/>
        <v>50 Tahun 2 Bulan</v>
      </c>
      <c r="S87" s="87" t="s">
        <v>44</v>
      </c>
      <c r="T87" s="87" t="s">
        <v>45</v>
      </c>
      <c r="U87" s="41"/>
    </row>
    <row r="88" spans="1:21" x14ac:dyDescent="0.25">
      <c r="A88" s="41">
        <v>84</v>
      </c>
      <c r="B88" s="83">
        <v>111295</v>
      </c>
      <c r="C88" s="41" t="s">
        <v>341</v>
      </c>
      <c r="D88" s="44" t="s">
        <v>328</v>
      </c>
      <c r="E88" s="44" t="s">
        <v>281</v>
      </c>
      <c r="F88" s="44" t="s">
        <v>260</v>
      </c>
      <c r="G88" s="44" t="s">
        <v>329</v>
      </c>
      <c r="H88" s="44" t="s">
        <v>330</v>
      </c>
      <c r="I88" s="44" t="s">
        <v>29</v>
      </c>
      <c r="J88" s="87"/>
      <c r="K88" s="87" t="s">
        <v>29</v>
      </c>
      <c r="L88" s="87"/>
      <c r="M88" s="87"/>
      <c r="N88" s="87"/>
      <c r="O88" s="87" t="s">
        <v>31</v>
      </c>
      <c r="P88" s="90" t="s">
        <v>32</v>
      </c>
      <c r="Q88" s="88">
        <v>34705</v>
      </c>
      <c r="R88" s="44" t="str">
        <f t="shared" si="1"/>
        <v>30 Tahun 11 Bulan</v>
      </c>
      <c r="S88" s="87" t="s">
        <v>44</v>
      </c>
      <c r="T88" s="87" t="s">
        <v>34</v>
      </c>
      <c r="U88" s="41"/>
    </row>
    <row r="89" spans="1:21" x14ac:dyDescent="0.25">
      <c r="A89" s="41">
        <v>85</v>
      </c>
      <c r="B89" s="83">
        <v>111296</v>
      </c>
      <c r="C89" s="41" t="s">
        <v>342</v>
      </c>
      <c r="D89" s="44" t="s">
        <v>36</v>
      </c>
      <c r="E89" s="44" t="s">
        <v>37</v>
      </c>
      <c r="F89" s="44" t="s">
        <v>150</v>
      </c>
      <c r="G89" s="44" t="s">
        <v>167</v>
      </c>
      <c r="H89" s="44" t="s">
        <v>48</v>
      </c>
      <c r="I89" s="44" t="s">
        <v>29</v>
      </c>
      <c r="J89" s="87"/>
      <c r="K89" s="87" t="s">
        <v>13</v>
      </c>
      <c r="L89" s="87" t="s">
        <v>343</v>
      </c>
      <c r="M89" s="87"/>
      <c r="N89" s="87" t="s">
        <v>344</v>
      </c>
      <c r="O89" s="87" t="s">
        <v>31</v>
      </c>
      <c r="P89" s="90" t="s">
        <v>43</v>
      </c>
      <c r="Q89" s="88">
        <v>29458</v>
      </c>
      <c r="R89" s="44" t="str">
        <f t="shared" si="1"/>
        <v>45 Tahun 4 Bulan</v>
      </c>
      <c r="S89" s="87" t="s">
        <v>44</v>
      </c>
      <c r="T89" s="87" t="s">
        <v>45</v>
      </c>
      <c r="U89" s="41"/>
    </row>
    <row r="90" spans="1:21" x14ac:dyDescent="0.25">
      <c r="A90" s="41">
        <v>86</v>
      </c>
      <c r="B90" s="83">
        <v>111297</v>
      </c>
      <c r="C90" s="41" t="s">
        <v>345</v>
      </c>
      <c r="D90" s="44" t="s">
        <v>24</v>
      </c>
      <c r="E90" s="44" t="s">
        <v>37</v>
      </c>
      <c r="F90" s="44" t="s">
        <v>26</v>
      </c>
      <c r="G90" s="44" t="s">
        <v>121</v>
      </c>
      <c r="H90" s="44" t="s">
        <v>97</v>
      </c>
      <c r="I90" s="44" t="s">
        <v>40</v>
      </c>
      <c r="J90" s="87"/>
      <c r="K90" s="87" t="s">
        <v>14</v>
      </c>
      <c r="L90" s="87"/>
      <c r="M90" s="87" t="s">
        <v>346</v>
      </c>
      <c r="N90" s="87" t="s">
        <v>347</v>
      </c>
      <c r="O90" s="87" t="s">
        <v>31</v>
      </c>
      <c r="P90" s="90" t="s">
        <v>43</v>
      </c>
      <c r="Q90" s="88">
        <v>23916</v>
      </c>
      <c r="R90" s="44" t="str">
        <f t="shared" si="1"/>
        <v>60 Tahun 6 Bulan</v>
      </c>
      <c r="S90" s="87" t="s">
        <v>33</v>
      </c>
      <c r="T90" s="87" t="s">
        <v>45</v>
      </c>
      <c r="U90" s="41"/>
    </row>
    <row r="91" spans="1:21" x14ac:dyDescent="0.25">
      <c r="A91" s="41">
        <v>87</v>
      </c>
      <c r="B91" s="83">
        <v>111299</v>
      </c>
      <c r="C91" s="41" t="s">
        <v>348</v>
      </c>
      <c r="D91" s="44" t="s">
        <v>24</v>
      </c>
      <c r="E91" s="44" t="s">
        <v>281</v>
      </c>
      <c r="F91" s="44" t="s">
        <v>260</v>
      </c>
      <c r="G91" s="44" t="s">
        <v>167</v>
      </c>
      <c r="H91" s="44" t="s">
        <v>28</v>
      </c>
      <c r="I91" s="44" t="s">
        <v>29</v>
      </c>
      <c r="J91" s="87"/>
      <c r="K91" s="87" t="s">
        <v>29</v>
      </c>
      <c r="L91" s="87"/>
      <c r="M91" s="87"/>
      <c r="N91" s="87"/>
      <c r="O91" s="87" t="s">
        <v>31</v>
      </c>
      <c r="P91" s="90" t="s">
        <v>32</v>
      </c>
      <c r="Q91" s="88">
        <v>33049</v>
      </c>
      <c r="R91" s="44" t="str">
        <f t="shared" si="1"/>
        <v>35 Tahun 6 Bulan</v>
      </c>
      <c r="S91" s="87" t="s">
        <v>44</v>
      </c>
      <c r="T91" s="87" t="s">
        <v>45</v>
      </c>
      <c r="U91" s="41"/>
    </row>
    <row r="92" spans="1:21" x14ac:dyDescent="0.25">
      <c r="A92" s="41">
        <v>88</v>
      </c>
      <c r="B92" s="83">
        <v>111302</v>
      </c>
      <c r="C92" s="41" t="s">
        <v>349</v>
      </c>
      <c r="D92" s="44" t="s">
        <v>328</v>
      </c>
      <c r="E92" s="44" t="s">
        <v>281</v>
      </c>
      <c r="F92" s="44" t="s">
        <v>260</v>
      </c>
      <c r="G92" s="44" t="s">
        <v>329</v>
      </c>
      <c r="H92" s="44" t="s">
        <v>330</v>
      </c>
      <c r="I92" s="44" t="s">
        <v>29</v>
      </c>
      <c r="J92" s="87"/>
      <c r="K92" s="87" t="s">
        <v>29</v>
      </c>
      <c r="L92" s="87"/>
      <c r="M92" s="87"/>
      <c r="N92" s="87"/>
      <c r="O92" s="87" t="s">
        <v>31</v>
      </c>
      <c r="P92" s="90" t="s">
        <v>32</v>
      </c>
      <c r="Q92" s="88">
        <v>33587</v>
      </c>
      <c r="R92" s="44" t="str">
        <f t="shared" si="1"/>
        <v>34 Tahun 0 Bulan</v>
      </c>
      <c r="S92" s="87" t="s">
        <v>44</v>
      </c>
      <c r="T92" s="87" t="s">
        <v>34</v>
      </c>
      <c r="U92" s="41"/>
    </row>
    <row r="93" spans="1:21" x14ac:dyDescent="0.25">
      <c r="A93" s="41">
        <v>89</v>
      </c>
      <c r="B93" s="83">
        <v>111303</v>
      </c>
      <c r="C93" s="41" t="s">
        <v>350</v>
      </c>
      <c r="D93" s="44" t="s">
        <v>24</v>
      </c>
      <c r="E93" s="44" t="s">
        <v>281</v>
      </c>
      <c r="F93" s="44" t="s">
        <v>260</v>
      </c>
      <c r="G93" s="44" t="s">
        <v>167</v>
      </c>
      <c r="H93" s="44" t="s">
        <v>28</v>
      </c>
      <c r="I93" s="44" t="s">
        <v>29</v>
      </c>
      <c r="J93" s="87"/>
      <c r="K93" s="87" t="s">
        <v>14</v>
      </c>
      <c r="L93" s="87"/>
      <c r="M93" s="87" t="s">
        <v>351</v>
      </c>
      <c r="N93" s="87" t="s">
        <v>352</v>
      </c>
      <c r="O93" s="87" t="s">
        <v>31</v>
      </c>
      <c r="P93" s="90" t="s">
        <v>43</v>
      </c>
      <c r="Q93" s="88">
        <v>22093</v>
      </c>
      <c r="R93" s="44" t="str">
        <f t="shared" si="1"/>
        <v>65 Tahun 6 Bulan</v>
      </c>
      <c r="S93" s="87" t="s">
        <v>44</v>
      </c>
      <c r="T93" s="87" t="s">
        <v>45</v>
      </c>
      <c r="U93" s="41"/>
    </row>
    <row r="94" spans="1:21" x14ac:dyDescent="0.25">
      <c r="A94" s="41">
        <v>90</v>
      </c>
      <c r="B94" s="83">
        <v>111304</v>
      </c>
      <c r="C94" s="41" t="s">
        <v>353</v>
      </c>
      <c r="D94" s="44" t="s">
        <v>24</v>
      </c>
      <c r="E94" s="44" t="s">
        <v>37</v>
      </c>
      <c r="F94" s="44" t="s">
        <v>53</v>
      </c>
      <c r="G94" s="44" t="s">
        <v>167</v>
      </c>
      <c r="H94" s="44" t="s">
        <v>48</v>
      </c>
      <c r="I94" s="44" t="s">
        <v>29</v>
      </c>
      <c r="J94" s="87"/>
      <c r="K94" s="87" t="s">
        <v>14</v>
      </c>
      <c r="L94" s="87"/>
      <c r="M94" s="87" t="s">
        <v>354</v>
      </c>
      <c r="N94" s="87" t="s">
        <v>355</v>
      </c>
      <c r="O94" s="87" t="s">
        <v>31</v>
      </c>
      <c r="P94" s="90" t="s">
        <v>43</v>
      </c>
      <c r="Q94" s="88">
        <v>22517</v>
      </c>
      <c r="R94" s="44" t="str">
        <f t="shared" si="1"/>
        <v>64 Tahun 4 Bulan</v>
      </c>
      <c r="S94" s="87" t="s">
        <v>44</v>
      </c>
      <c r="T94" s="87" t="s">
        <v>34</v>
      </c>
      <c r="U94" s="41"/>
    </row>
    <row r="95" spans="1:21" x14ac:dyDescent="0.25">
      <c r="A95" s="41">
        <v>91</v>
      </c>
      <c r="B95" s="83">
        <v>111305</v>
      </c>
      <c r="C95" s="41" t="s">
        <v>356</v>
      </c>
      <c r="D95" s="44" t="s">
        <v>24</v>
      </c>
      <c r="E95" s="44" t="s">
        <v>57</v>
      </c>
      <c r="F95" s="44" t="s">
        <v>357</v>
      </c>
      <c r="G95" s="44" t="s">
        <v>358</v>
      </c>
      <c r="H95" s="44" t="s">
        <v>60</v>
      </c>
      <c r="I95" s="44" t="s">
        <v>29</v>
      </c>
      <c r="J95" s="87"/>
      <c r="K95" s="87" t="s">
        <v>14</v>
      </c>
      <c r="L95" s="87"/>
      <c r="M95" s="87" t="s">
        <v>359</v>
      </c>
      <c r="N95" s="87" t="s">
        <v>360</v>
      </c>
      <c r="O95" s="87" t="s">
        <v>31</v>
      </c>
      <c r="P95" s="90" t="s">
        <v>32</v>
      </c>
      <c r="Q95" s="88">
        <v>18563</v>
      </c>
      <c r="R95" s="44" t="str">
        <f t="shared" si="1"/>
        <v>75 Tahun 2 Bulan</v>
      </c>
      <c r="S95" s="87" t="s">
        <v>44</v>
      </c>
      <c r="T95" s="87" t="s">
        <v>34</v>
      </c>
      <c r="U95" s="41"/>
    </row>
    <row r="96" spans="1:21" x14ac:dyDescent="0.25">
      <c r="A96" s="41">
        <v>92</v>
      </c>
      <c r="B96" s="83">
        <v>111306</v>
      </c>
      <c r="C96" s="41" t="s">
        <v>361</v>
      </c>
      <c r="D96" s="44" t="s">
        <v>36</v>
      </c>
      <c r="E96" s="44" t="s">
        <v>25</v>
      </c>
      <c r="F96" s="44" t="s">
        <v>290</v>
      </c>
      <c r="G96" s="44" t="s">
        <v>121</v>
      </c>
      <c r="H96" s="44" t="s">
        <v>60</v>
      </c>
      <c r="I96" s="44" t="s">
        <v>29</v>
      </c>
      <c r="J96" s="87"/>
      <c r="K96" s="87" t="s">
        <v>13</v>
      </c>
      <c r="L96" s="87" t="s">
        <v>362</v>
      </c>
      <c r="M96" s="87"/>
      <c r="N96" s="87" t="s">
        <v>363</v>
      </c>
      <c r="O96" s="87" t="s">
        <v>31</v>
      </c>
      <c r="P96" s="90" t="s">
        <v>106</v>
      </c>
      <c r="Q96" s="88">
        <v>31608</v>
      </c>
      <c r="R96" s="44" t="str">
        <f t="shared" si="1"/>
        <v>39 Tahun 5 Bulan</v>
      </c>
      <c r="S96" s="87" t="s">
        <v>44</v>
      </c>
      <c r="T96" s="87" t="s">
        <v>34</v>
      </c>
      <c r="U96" s="41"/>
    </row>
    <row r="97" spans="1:16353" x14ac:dyDescent="0.25">
      <c r="A97" s="41">
        <v>93</v>
      </c>
      <c r="B97" s="83">
        <v>111307</v>
      </c>
      <c r="C97" s="41" t="s">
        <v>364</v>
      </c>
      <c r="D97" s="44" t="s">
        <v>24</v>
      </c>
      <c r="E97" s="44" t="s">
        <v>37</v>
      </c>
      <c r="F97" s="44" t="s">
        <v>150</v>
      </c>
      <c r="G97" s="44" t="s">
        <v>167</v>
      </c>
      <c r="H97" s="44" t="s">
        <v>48</v>
      </c>
      <c r="I97" s="44" t="s">
        <v>29</v>
      </c>
      <c r="J97" s="87"/>
      <c r="K97" s="87" t="s">
        <v>14</v>
      </c>
      <c r="L97" s="87"/>
      <c r="M97" s="87" t="s">
        <v>365</v>
      </c>
      <c r="N97" s="87" t="s">
        <v>366</v>
      </c>
      <c r="O97" s="87" t="s">
        <v>31</v>
      </c>
      <c r="P97" s="90" t="s">
        <v>43</v>
      </c>
      <c r="Q97" s="88">
        <v>30648</v>
      </c>
      <c r="R97" s="44" t="str">
        <f t="shared" si="1"/>
        <v>42 Tahun 1 Bulan</v>
      </c>
      <c r="S97" s="87" t="s">
        <v>33</v>
      </c>
      <c r="T97" s="87" t="s">
        <v>34</v>
      </c>
      <c r="U97" s="41"/>
    </row>
    <row r="98" spans="1:16353" x14ac:dyDescent="0.25">
      <c r="A98" s="41">
        <v>94</v>
      </c>
      <c r="B98" s="83">
        <v>111308</v>
      </c>
      <c r="C98" s="41" t="s">
        <v>367</v>
      </c>
      <c r="D98" s="44" t="s">
        <v>24</v>
      </c>
      <c r="E98" s="44" t="s">
        <v>37</v>
      </c>
      <c r="F98" s="44" t="s">
        <v>53</v>
      </c>
      <c r="G98" s="44" t="s">
        <v>167</v>
      </c>
      <c r="H98" s="44" t="s">
        <v>48</v>
      </c>
      <c r="I98" s="44" t="s">
        <v>29</v>
      </c>
      <c r="J98" s="87"/>
      <c r="K98" s="87" t="s">
        <v>14</v>
      </c>
      <c r="L98" s="87"/>
      <c r="M98" s="87" t="s">
        <v>368</v>
      </c>
      <c r="N98" s="87" t="s">
        <v>369</v>
      </c>
      <c r="O98" s="87" t="s">
        <v>31</v>
      </c>
      <c r="P98" s="90" t="s">
        <v>43</v>
      </c>
      <c r="Q98" s="88">
        <v>25590</v>
      </c>
      <c r="R98" s="44" t="str">
        <f t="shared" si="1"/>
        <v>55 Tahun 11 Bulan</v>
      </c>
      <c r="S98" s="87" t="s">
        <v>44</v>
      </c>
      <c r="T98" s="87" t="s">
        <v>45</v>
      </c>
      <c r="U98" s="41"/>
    </row>
    <row r="99" spans="1:16353" x14ac:dyDescent="0.25">
      <c r="A99" s="41">
        <v>95</v>
      </c>
      <c r="B99" s="83">
        <v>111309</v>
      </c>
      <c r="C99" s="41" t="s">
        <v>370</v>
      </c>
      <c r="D99" s="44" t="s">
        <v>36</v>
      </c>
      <c r="E99" s="44" t="s">
        <v>281</v>
      </c>
      <c r="F99" s="44" t="s">
        <v>260</v>
      </c>
      <c r="G99" s="44" t="s">
        <v>167</v>
      </c>
      <c r="H99" s="44" t="s">
        <v>28</v>
      </c>
      <c r="I99" s="44" t="s">
        <v>29</v>
      </c>
      <c r="J99" s="87"/>
      <c r="K99" s="87" t="s">
        <v>29</v>
      </c>
      <c r="L99" s="87"/>
      <c r="M99" s="87"/>
      <c r="N99" s="87"/>
      <c r="O99" s="87" t="s">
        <v>31</v>
      </c>
      <c r="P99" s="90" t="s">
        <v>32</v>
      </c>
      <c r="Q99" s="88">
        <v>34946</v>
      </c>
      <c r="R99" s="44" t="str">
        <f t="shared" si="1"/>
        <v>30 Tahun 3 Bulan</v>
      </c>
      <c r="S99" s="87" t="s">
        <v>33</v>
      </c>
      <c r="T99" s="87" t="s">
        <v>45</v>
      </c>
      <c r="U99" s="41"/>
    </row>
    <row r="100" spans="1:16353" x14ac:dyDescent="0.25">
      <c r="A100" s="41">
        <v>96</v>
      </c>
      <c r="B100" s="83">
        <v>111310</v>
      </c>
      <c r="C100" s="41" t="s">
        <v>371</v>
      </c>
      <c r="D100" s="44" t="s">
        <v>24</v>
      </c>
      <c r="E100" s="44" t="s">
        <v>37</v>
      </c>
      <c r="F100" s="44" t="s">
        <v>65</v>
      </c>
      <c r="G100" s="44" t="s">
        <v>121</v>
      </c>
      <c r="H100" s="44" t="s">
        <v>48</v>
      </c>
      <c r="I100" s="44" t="s">
        <v>29</v>
      </c>
      <c r="J100" s="87"/>
      <c r="K100" s="87" t="s">
        <v>14</v>
      </c>
      <c r="L100" s="87"/>
      <c r="M100" s="87" t="s">
        <v>372</v>
      </c>
      <c r="N100" s="87" t="s">
        <v>373</v>
      </c>
      <c r="O100" s="87" t="s">
        <v>31</v>
      </c>
      <c r="P100" s="90" t="s">
        <v>43</v>
      </c>
      <c r="Q100" s="88">
        <v>23801</v>
      </c>
      <c r="R100" s="44" t="str">
        <f t="shared" si="1"/>
        <v>60 Tahun 10 Bulan</v>
      </c>
      <c r="S100" s="87" t="s">
        <v>44</v>
      </c>
      <c r="T100" s="87" t="s">
        <v>45</v>
      </c>
      <c r="U100" s="41"/>
    </row>
    <row r="101" spans="1:16353" x14ac:dyDescent="0.25">
      <c r="A101" s="41">
        <v>97</v>
      </c>
      <c r="B101" s="83">
        <v>111311</v>
      </c>
      <c r="C101" s="41" t="s">
        <v>374</v>
      </c>
      <c r="D101" s="44" t="s">
        <v>24</v>
      </c>
      <c r="E101" s="44" t="s">
        <v>281</v>
      </c>
      <c r="F101" s="44" t="s">
        <v>260</v>
      </c>
      <c r="G101" s="44" t="s">
        <v>121</v>
      </c>
      <c r="H101" s="44" t="s">
        <v>97</v>
      </c>
      <c r="I101" s="44" t="s">
        <v>29</v>
      </c>
      <c r="J101" s="87"/>
      <c r="K101" s="87" t="s">
        <v>14</v>
      </c>
      <c r="L101" s="87"/>
      <c r="M101" s="87" t="s">
        <v>375</v>
      </c>
      <c r="N101" s="87" t="s">
        <v>376</v>
      </c>
      <c r="O101" s="87" t="s">
        <v>31</v>
      </c>
      <c r="P101" s="90" t="s">
        <v>43</v>
      </c>
      <c r="Q101" s="88">
        <v>24652</v>
      </c>
      <c r="R101" s="44" t="str">
        <f t="shared" si="1"/>
        <v>58 Tahun 6 Bulan</v>
      </c>
      <c r="S101" s="87" t="s">
        <v>44</v>
      </c>
      <c r="T101" s="87" t="s">
        <v>34</v>
      </c>
      <c r="U101" s="41"/>
    </row>
    <row r="102" spans="1:16353" x14ac:dyDescent="0.25">
      <c r="A102" s="41">
        <v>98</v>
      </c>
      <c r="B102" s="83">
        <v>111312</v>
      </c>
      <c r="C102" s="41" t="s">
        <v>377</v>
      </c>
      <c r="D102" s="44" t="s">
        <v>36</v>
      </c>
      <c r="E102" s="44" t="s">
        <v>37</v>
      </c>
      <c r="F102" s="44" t="s">
        <v>378</v>
      </c>
      <c r="G102" s="44" t="s">
        <v>167</v>
      </c>
      <c r="H102" s="44" t="s">
        <v>28</v>
      </c>
      <c r="I102" s="44" t="s">
        <v>29</v>
      </c>
      <c r="J102" s="87"/>
      <c r="K102" s="87" t="s">
        <v>13</v>
      </c>
      <c r="L102" s="87" t="s">
        <v>379</v>
      </c>
      <c r="M102" s="87"/>
      <c r="N102" s="87" t="s">
        <v>380</v>
      </c>
      <c r="O102" s="87" t="s">
        <v>31</v>
      </c>
      <c r="P102" s="90" t="s">
        <v>32</v>
      </c>
      <c r="Q102" s="88">
        <v>35419</v>
      </c>
      <c r="R102" s="44" t="str">
        <f t="shared" si="1"/>
        <v>29 Tahun 0 Bulan</v>
      </c>
      <c r="S102" s="87" t="s">
        <v>44</v>
      </c>
      <c r="T102" s="87" t="s">
        <v>34</v>
      </c>
      <c r="U102" s="41"/>
    </row>
    <row r="103" spans="1:16353" x14ac:dyDescent="0.25">
      <c r="A103" s="41">
        <v>99</v>
      </c>
      <c r="B103" s="83">
        <v>111313</v>
      </c>
      <c r="C103" s="41" t="s">
        <v>381</v>
      </c>
      <c r="D103" s="44" t="s">
        <v>36</v>
      </c>
      <c r="E103" s="44" t="s">
        <v>37</v>
      </c>
      <c r="F103" s="44" t="s">
        <v>378</v>
      </c>
      <c r="G103" s="44" t="s">
        <v>167</v>
      </c>
      <c r="H103" s="44" t="s">
        <v>48</v>
      </c>
      <c r="I103" s="44" t="s">
        <v>29</v>
      </c>
      <c r="J103" s="87"/>
      <c r="K103" s="87" t="s">
        <v>13</v>
      </c>
      <c r="L103" s="87" t="s">
        <v>382</v>
      </c>
      <c r="M103" s="87"/>
      <c r="N103" s="87" t="s">
        <v>383</v>
      </c>
      <c r="O103" s="87" t="s">
        <v>31</v>
      </c>
      <c r="P103" s="90" t="s">
        <v>43</v>
      </c>
      <c r="Q103" s="88">
        <v>31014</v>
      </c>
      <c r="R103" s="44" t="str">
        <f t="shared" si="1"/>
        <v>41 Tahun 1 Bulan</v>
      </c>
      <c r="S103" s="87" t="s">
        <v>44</v>
      </c>
      <c r="T103" s="87" t="s">
        <v>45</v>
      </c>
      <c r="U103" s="41"/>
    </row>
    <row r="104" spans="1:16353" x14ac:dyDescent="0.25">
      <c r="A104" s="41">
        <v>100</v>
      </c>
      <c r="B104" s="83">
        <v>111314</v>
      </c>
      <c r="C104" s="41" t="s">
        <v>384</v>
      </c>
      <c r="D104" s="44" t="s">
        <v>24</v>
      </c>
      <c r="E104" s="44" t="s">
        <v>281</v>
      </c>
      <c r="F104" s="44" t="s">
        <v>260</v>
      </c>
      <c r="G104" s="44" t="s">
        <v>167</v>
      </c>
      <c r="H104" s="44" t="s">
        <v>48</v>
      </c>
      <c r="I104" s="44" t="s">
        <v>29</v>
      </c>
      <c r="J104" s="87"/>
      <c r="K104" s="87" t="s">
        <v>14</v>
      </c>
      <c r="L104" s="87"/>
      <c r="M104" s="87" t="s">
        <v>385</v>
      </c>
      <c r="N104" s="87" t="s">
        <v>386</v>
      </c>
      <c r="O104" s="87" t="s">
        <v>31</v>
      </c>
      <c r="P104" s="90" t="s">
        <v>43</v>
      </c>
      <c r="Q104" s="88">
        <v>31417</v>
      </c>
      <c r="R104" s="44" t="str">
        <f t="shared" si="1"/>
        <v>39 Tahun 11 Bulan</v>
      </c>
      <c r="S104" s="87" t="s">
        <v>33</v>
      </c>
      <c r="T104" s="87" t="s">
        <v>34</v>
      </c>
      <c r="U104" s="41"/>
    </row>
    <row r="105" spans="1:16353" x14ac:dyDescent="0.25">
      <c r="A105" s="41">
        <v>101</v>
      </c>
      <c r="B105" s="83">
        <v>111315</v>
      </c>
      <c r="C105" s="41" t="s">
        <v>387</v>
      </c>
      <c r="D105" s="44" t="s">
        <v>36</v>
      </c>
      <c r="E105" s="44" t="s">
        <v>37</v>
      </c>
      <c r="F105" s="44" t="s">
        <v>378</v>
      </c>
      <c r="G105" s="44" t="s">
        <v>167</v>
      </c>
      <c r="H105" s="44" t="s">
        <v>28</v>
      </c>
      <c r="I105" s="44" t="s">
        <v>29</v>
      </c>
      <c r="J105" s="87"/>
      <c r="K105" s="87" t="s">
        <v>13</v>
      </c>
      <c r="L105" s="87" t="s">
        <v>388</v>
      </c>
      <c r="M105" s="87"/>
      <c r="N105" s="87" t="s">
        <v>389</v>
      </c>
      <c r="O105" s="87" t="s">
        <v>31</v>
      </c>
      <c r="P105" s="90" t="s">
        <v>106</v>
      </c>
      <c r="Q105" s="88">
        <v>31576</v>
      </c>
      <c r="R105" s="44" t="str">
        <f t="shared" si="1"/>
        <v>39 Tahun 6 Bulan</v>
      </c>
      <c r="S105" s="87" t="s">
        <v>33</v>
      </c>
      <c r="T105" s="87" t="s">
        <v>34</v>
      </c>
      <c r="U105" s="41"/>
    </row>
    <row r="106" spans="1:16353" x14ac:dyDescent="0.25">
      <c r="A106" s="41">
        <v>102</v>
      </c>
      <c r="B106" s="83">
        <v>111316</v>
      </c>
      <c r="C106" s="41" t="s">
        <v>390</v>
      </c>
      <c r="D106" s="44" t="s">
        <v>36</v>
      </c>
      <c r="E106" s="44" t="s">
        <v>37</v>
      </c>
      <c r="F106" s="44" t="s">
        <v>378</v>
      </c>
      <c r="G106" s="44" t="s">
        <v>167</v>
      </c>
      <c r="H106" s="44" t="s">
        <v>28</v>
      </c>
      <c r="I106" s="44" t="s">
        <v>29</v>
      </c>
      <c r="J106" s="87"/>
      <c r="K106" s="87" t="s">
        <v>13</v>
      </c>
      <c r="L106" s="87" t="s">
        <v>391</v>
      </c>
      <c r="M106" s="87"/>
      <c r="N106" s="87" t="s">
        <v>392</v>
      </c>
      <c r="O106" s="87" t="s">
        <v>31</v>
      </c>
      <c r="P106" s="90" t="s">
        <v>43</v>
      </c>
      <c r="Q106" s="88">
        <v>33278</v>
      </c>
      <c r="R106" s="44" t="str">
        <f t="shared" si="1"/>
        <v>34 Tahun 10 Bulan</v>
      </c>
      <c r="S106" s="87" t="s">
        <v>33</v>
      </c>
      <c r="T106" s="87" t="s">
        <v>34</v>
      </c>
      <c r="U106" s="41"/>
    </row>
    <row r="107" spans="1:16353" x14ac:dyDescent="0.25">
      <c r="A107" s="41">
        <v>103</v>
      </c>
      <c r="B107" s="83">
        <v>111317</v>
      </c>
      <c r="C107" s="41" t="s">
        <v>393</v>
      </c>
      <c r="D107" s="44" t="s">
        <v>36</v>
      </c>
      <c r="E107" s="44" t="s">
        <v>37</v>
      </c>
      <c r="F107" s="44" t="s">
        <v>378</v>
      </c>
      <c r="G107" s="44" t="s">
        <v>167</v>
      </c>
      <c r="H107" s="44" t="s">
        <v>48</v>
      </c>
      <c r="I107" s="44" t="s">
        <v>29</v>
      </c>
      <c r="J107" s="87"/>
      <c r="K107" s="87" t="s">
        <v>13</v>
      </c>
      <c r="L107" s="87" t="s">
        <v>394</v>
      </c>
      <c r="M107" s="87"/>
      <c r="N107" s="87" t="s">
        <v>395</v>
      </c>
      <c r="O107" s="87" t="s">
        <v>31</v>
      </c>
      <c r="P107" s="90" t="s">
        <v>43</v>
      </c>
      <c r="Q107" s="88">
        <v>32226</v>
      </c>
      <c r="R107" s="44" t="str">
        <f t="shared" si="1"/>
        <v>37 Tahun 9 Bulan</v>
      </c>
      <c r="S107" s="87" t="s">
        <v>44</v>
      </c>
      <c r="T107" s="87" t="s">
        <v>45</v>
      </c>
      <c r="U107" s="41"/>
    </row>
    <row r="108" spans="1:16353" x14ac:dyDescent="0.25">
      <c r="A108" s="41">
        <v>104</v>
      </c>
      <c r="B108" s="83">
        <v>111318</v>
      </c>
      <c r="C108" s="41" t="s">
        <v>396</v>
      </c>
      <c r="D108" s="44" t="s">
        <v>36</v>
      </c>
      <c r="E108" s="44" t="s">
        <v>281</v>
      </c>
      <c r="F108" s="44" t="s">
        <v>260</v>
      </c>
      <c r="G108" s="44" t="s">
        <v>167</v>
      </c>
      <c r="H108" s="44" t="s">
        <v>48</v>
      </c>
      <c r="I108" s="44" t="s">
        <v>29</v>
      </c>
      <c r="J108" s="87"/>
      <c r="K108" s="87" t="s">
        <v>15</v>
      </c>
      <c r="L108" s="87"/>
      <c r="M108" s="87"/>
      <c r="N108" s="87" t="s">
        <v>397</v>
      </c>
      <c r="O108" s="87" t="s">
        <v>31</v>
      </c>
      <c r="P108" s="90" t="s">
        <v>43</v>
      </c>
      <c r="Q108" s="88">
        <v>34484</v>
      </c>
      <c r="R108" s="44" t="str">
        <f t="shared" si="1"/>
        <v>31 Tahun 7 Bulan</v>
      </c>
      <c r="S108" s="87" t="s">
        <v>44</v>
      </c>
      <c r="T108" s="87" t="s">
        <v>45</v>
      </c>
      <c r="U108" s="41"/>
    </row>
    <row r="109" spans="1:16353" x14ac:dyDescent="0.25">
      <c r="A109" s="41">
        <v>105</v>
      </c>
      <c r="B109" s="83">
        <v>111320</v>
      </c>
      <c r="C109" s="41" t="s">
        <v>398</v>
      </c>
      <c r="D109" s="44" t="s">
        <v>24</v>
      </c>
      <c r="E109" s="44" t="s">
        <v>37</v>
      </c>
      <c r="F109" s="44" t="s">
        <v>53</v>
      </c>
      <c r="G109" s="44" t="s">
        <v>167</v>
      </c>
      <c r="H109" s="44" t="s">
        <v>48</v>
      </c>
      <c r="I109" s="44" t="s">
        <v>29</v>
      </c>
      <c r="J109" s="87"/>
      <c r="K109" s="87" t="s">
        <v>14</v>
      </c>
      <c r="L109" s="87"/>
      <c r="M109" s="87" t="s">
        <v>399</v>
      </c>
      <c r="N109" s="87" t="s">
        <v>400</v>
      </c>
      <c r="O109" s="87" t="s">
        <v>31</v>
      </c>
      <c r="P109" s="90" t="s">
        <v>43</v>
      </c>
      <c r="Q109" s="88">
        <v>28905</v>
      </c>
      <c r="R109" s="44" t="str">
        <f t="shared" si="1"/>
        <v>46 Tahun 10 Bulan</v>
      </c>
      <c r="S109" s="87" t="s">
        <v>33</v>
      </c>
      <c r="T109" s="87" t="s">
        <v>118</v>
      </c>
      <c r="U109" s="41"/>
    </row>
    <row r="110" spans="1:16353" x14ac:dyDescent="0.25">
      <c r="A110" s="41">
        <v>106</v>
      </c>
      <c r="B110" s="83">
        <v>111321</v>
      </c>
      <c r="C110" s="41" t="s">
        <v>401</v>
      </c>
      <c r="D110" s="44" t="s">
        <v>24</v>
      </c>
      <c r="E110" s="44" t="s">
        <v>37</v>
      </c>
      <c r="F110" s="44" t="s">
        <v>53</v>
      </c>
      <c r="G110" s="44" t="s">
        <v>167</v>
      </c>
      <c r="H110" s="44" t="s">
        <v>48</v>
      </c>
      <c r="I110" s="44" t="s">
        <v>29</v>
      </c>
      <c r="J110" s="87"/>
      <c r="K110" s="87" t="s">
        <v>14</v>
      </c>
      <c r="L110" s="87"/>
      <c r="M110" s="87" t="s">
        <v>402</v>
      </c>
      <c r="N110" s="87" t="s">
        <v>403</v>
      </c>
      <c r="O110" s="87" t="s">
        <v>31</v>
      </c>
      <c r="P110" s="90" t="s">
        <v>43</v>
      </c>
      <c r="Q110" s="88">
        <v>30391</v>
      </c>
      <c r="R110" s="44" t="str">
        <f t="shared" si="1"/>
        <v>42 Tahun 9 Bulan</v>
      </c>
      <c r="S110" s="87" t="s">
        <v>33</v>
      </c>
      <c r="T110" s="87" t="s">
        <v>118</v>
      </c>
      <c r="U110" s="41"/>
    </row>
    <row r="111" spans="1:16353" s="46" customFormat="1" x14ac:dyDescent="0.25">
      <c r="A111" s="41">
        <v>107</v>
      </c>
      <c r="B111" s="83">
        <v>111322</v>
      </c>
      <c r="C111" s="41" t="s">
        <v>404</v>
      </c>
      <c r="D111" s="44" t="s">
        <v>36</v>
      </c>
      <c r="E111" s="44" t="s">
        <v>281</v>
      </c>
      <c r="F111" s="44" t="s">
        <v>260</v>
      </c>
      <c r="G111" s="44" t="s">
        <v>167</v>
      </c>
      <c r="H111" s="44" t="s">
        <v>48</v>
      </c>
      <c r="I111" s="44" t="s">
        <v>29</v>
      </c>
      <c r="J111" s="87"/>
      <c r="K111" s="87" t="s">
        <v>15</v>
      </c>
      <c r="L111" s="87"/>
      <c r="M111" s="87"/>
      <c r="N111" s="87" t="s">
        <v>405</v>
      </c>
      <c r="O111" s="87" t="s">
        <v>31</v>
      </c>
      <c r="P111" s="90" t="s">
        <v>43</v>
      </c>
      <c r="Q111" s="88">
        <v>32791</v>
      </c>
      <c r="R111" s="44" t="str">
        <f t="shared" si="1"/>
        <v>36 Tahun 2 Bulan</v>
      </c>
      <c r="S111" s="87" t="s">
        <v>44</v>
      </c>
      <c r="T111" s="87" t="s">
        <v>45</v>
      </c>
      <c r="U111" s="41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  <c r="FK111" s="45"/>
      <c r="FL111" s="45"/>
      <c r="FM111" s="45"/>
      <c r="FN111" s="45"/>
      <c r="FO111" s="45"/>
      <c r="FP111" s="45"/>
      <c r="FQ111" s="45"/>
      <c r="FR111" s="45"/>
      <c r="FS111" s="45"/>
      <c r="FT111" s="45"/>
      <c r="FU111" s="45"/>
      <c r="FV111" s="45"/>
      <c r="FW111" s="45"/>
      <c r="FX111" s="45"/>
      <c r="FY111" s="45"/>
      <c r="FZ111" s="45"/>
      <c r="GA111" s="45"/>
      <c r="GB111" s="45"/>
      <c r="GC111" s="45"/>
      <c r="GD111" s="45"/>
      <c r="GE111" s="45"/>
      <c r="GF111" s="45"/>
      <c r="GG111" s="45"/>
      <c r="GH111" s="45"/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5"/>
      <c r="GU111" s="45"/>
      <c r="GV111" s="45"/>
      <c r="GW111" s="45"/>
      <c r="GX111" s="45"/>
      <c r="GY111" s="45"/>
      <c r="GZ111" s="45"/>
      <c r="HA111" s="45"/>
      <c r="HB111" s="45"/>
      <c r="HC111" s="45"/>
      <c r="HD111" s="45"/>
      <c r="HE111" s="45"/>
      <c r="HF111" s="45"/>
      <c r="HG111" s="45"/>
      <c r="HH111" s="45"/>
      <c r="HI111" s="45"/>
      <c r="HJ111" s="45"/>
      <c r="HK111" s="45"/>
      <c r="HL111" s="45"/>
      <c r="HM111" s="45"/>
      <c r="HN111" s="45"/>
      <c r="HO111" s="45"/>
      <c r="HP111" s="45"/>
      <c r="HQ111" s="45"/>
      <c r="HR111" s="45"/>
      <c r="HS111" s="45"/>
      <c r="HT111" s="45"/>
      <c r="HU111" s="45"/>
      <c r="HV111" s="45"/>
      <c r="HW111" s="45"/>
      <c r="HX111" s="45"/>
      <c r="HY111" s="45"/>
      <c r="HZ111" s="45"/>
      <c r="IA111" s="45"/>
      <c r="IB111" s="45"/>
      <c r="IC111" s="45"/>
      <c r="ID111" s="45"/>
      <c r="IE111" s="45"/>
      <c r="IF111" s="45"/>
      <c r="IG111" s="45"/>
      <c r="IH111" s="45"/>
      <c r="II111" s="45"/>
      <c r="IJ111" s="45"/>
      <c r="IK111" s="45"/>
      <c r="IL111" s="45"/>
      <c r="IM111" s="45"/>
      <c r="IN111" s="45"/>
      <c r="IO111" s="45"/>
      <c r="IP111" s="45"/>
      <c r="IQ111" s="45"/>
      <c r="IR111" s="45"/>
      <c r="IS111" s="45"/>
      <c r="IT111" s="45"/>
      <c r="IU111" s="45"/>
      <c r="IV111" s="45"/>
      <c r="IW111" s="45"/>
      <c r="IX111" s="45"/>
      <c r="IY111" s="45"/>
      <c r="IZ111" s="45"/>
      <c r="JA111" s="45"/>
      <c r="JB111" s="45"/>
      <c r="JC111" s="45"/>
      <c r="JD111" s="45"/>
      <c r="JE111" s="45"/>
      <c r="JF111" s="45"/>
      <c r="JG111" s="45"/>
      <c r="JH111" s="45"/>
      <c r="JI111" s="45"/>
      <c r="JJ111" s="45"/>
      <c r="JK111" s="45"/>
      <c r="JL111" s="45"/>
      <c r="JM111" s="45"/>
      <c r="JN111" s="45"/>
      <c r="JO111" s="45"/>
      <c r="JP111" s="45"/>
      <c r="JQ111" s="45"/>
      <c r="JR111" s="45"/>
      <c r="JS111" s="45"/>
      <c r="JT111" s="45"/>
      <c r="JU111" s="45"/>
      <c r="JV111" s="45"/>
      <c r="JW111" s="45"/>
      <c r="JX111" s="45"/>
      <c r="JY111" s="45"/>
      <c r="JZ111" s="45"/>
      <c r="KA111" s="45"/>
      <c r="KB111" s="45"/>
      <c r="KC111" s="45"/>
      <c r="KD111" s="45"/>
      <c r="KE111" s="45"/>
      <c r="KF111" s="45"/>
      <c r="KG111" s="45"/>
      <c r="KH111" s="45"/>
      <c r="KI111" s="45"/>
      <c r="KJ111" s="45"/>
      <c r="KK111" s="45"/>
      <c r="KL111" s="45"/>
      <c r="KM111" s="45"/>
      <c r="KN111" s="45"/>
      <c r="KO111" s="45"/>
      <c r="KP111" s="45"/>
      <c r="KQ111" s="45"/>
      <c r="KR111" s="45"/>
      <c r="KS111" s="45"/>
      <c r="KT111" s="45"/>
      <c r="KU111" s="45"/>
      <c r="KV111" s="45"/>
      <c r="KW111" s="45"/>
      <c r="KX111" s="45"/>
      <c r="KY111" s="45"/>
      <c r="KZ111" s="45"/>
      <c r="LA111" s="45"/>
      <c r="LB111" s="45"/>
      <c r="LC111" s="45"/>
      <c r="LD111" s="45"/>
      <c r="LE111" s="45"/>
      <c r="LF111" s="45"/>
      <c r="LG111" s="45"/>
      <c r="LH111" s="45"/>
      <c r="LI111" s="45"/>
      <c r="LJ111" s="45"/>
      <c r="LK111" s="45"/>
      <c r="LL111" s="45"/>
      <c r="LM111" s="45"/>
      <c r="LN111" s="45"/>
      <c r="LO111" s="45"/>
      <c r="LP111" s="45"/>
      <c r="LQ111" s="45"/>
      <c r="LR111" s="45"/>
      <c r="LS111" s="45"/>
      <c r="LT111" s="45"/>
      <c r="LU111" s="45"/>
      <c r="LV111" s="45"/>
      <c r="LW111" s="45"/>
      <c r="LX111" s="45"/>
      <c r="LY111" s="45"/>
      <c r="LZ111" s="45"/>
      <c r="MA111" s="45"/>
      <c r="MB111" s="45"/>
      <c r="MC111" s="45"/>
      <c r="MD111" s="45"/>
      <c r="ME111" s="45"/>
      <c r="MF111" s="45"/>
      <c r="MG111" s="45"/>
      <c r="MH111" s="45"/>
      <c r="MI111" s="45"/>
      <c r="MJ111" s="45"/>
      <c r="MK111" s="45"/>
      <c r="ML111" s="45"/>
      <c r="MM111" s="45"/>
      <c r="MN111" s="45"/>
      <c r="MO111" s="45"/>
      <c r="MP111" s="45"/>
      <c r="MQ111" s="45"/>
      <c r="MR111" s="45"/>
      <c r="MS111" s="45"/>
      <c r="MT111" s="45"/>
      <c r="MU111" s="45"/>
      <c r="MV111" s="45"/>
      <c r="MW111" s="45"/>
      <c r="MX111" s="45"/>
      <c r="MY111" s="45"/>
      <c r="MZ111" s="45"/>
      <c r="NA111" s="45"/>
      <c r="NB111" s="45"/>
      <c r="NC111" s="45"/>
      <c r="ND111" s="45"/>
      <c r="NE111" s="45"/>
      <c r="NF111" s="45"/>
      <c r="NG111" s="45"/>
      <c r="NH111" s="45"/>
      <c r="NI111" s="45"/>
      <c r="NJ111" s="45"/>
      <c r="NK111" s="45"/>
      <c r="NL111" s="45"/>
      <c r="NM111" s="45"/>
      <c r="NN111" s="45"/>
      <c r="NO111" s="45"/>
      <c r="NP111" s="45"/>
      <c r="NQ111" s="45"/>
      <c r="NR111" s="45"/>
      <c r="NS111" s="45"/>
      <c r="NT111" s="45"/>
      <c r="NU111" s="45"/>
      <c r="NV111" s="45"/>
      <c r="NW111" s="45"/>
      <c r="NX111" s="45"/>
      <c r="NY111" s="45"/>
      <c r="NZ111" s="45"/>
      <c r="OA111" s="45"/>
      <c r="OB111" s="45"/>
      <c r="OC111" s="45"/>
      <c r="OD111" s="45"/>
      <c r="OE111" s="45"/>
      <c r="OF111" s="45"/>
      <c r="OG111" s="45"/>
      <c r="OH111" s="45"/>
      <c r="OI111" s="45"/>
      <c r="OJ111" s="45"/>
      <c r="OK111" s="45"/>
      <c r="OL111" s="45"/>
      <c r="OM111" s="45"/>
      <c r="ON111" s="45"/>
      <c r="OO111" s="45"/>
      <c r="OP111" s="45"/>
      <c r="OQ111" s="45"/>
      <c r="OR111" s="45"/>
      <c r="OS111" s="45"/>
      <c r="OT111" s="45"/>
      <c r="OU111" s="45"/>
      <c r="OV111" s="45"/>
      <c r="OW111" s="45"/>
      <c r="OX111" s="45"/>
      <c r="OY111" s="45"/>
      <c r="OZ111" s="45"/>
      <c r="PA111" s="45"/>
      <c r="PB111" s="45"/>
      <c r="PC111" s="45"/>
      <c r="PD111" s="45"/>
      <c r="PE111" s="45"/>
      <c r="PF111" s="45"/>
      <c r="PG111" s="45"/>
      <c r="PH111" s="45"/>
      <c r="PI111" s="45"/>
      <c r="PJ111" s="45"/>
      <c r="PK111" s="45"/>
      <c r="PL111" s="45"/>
      <c r="PM111" s="45"/>
      <c r="PN111" s="45"/>
      <c r="PO111" s="45"/>
      <c r="PP111" s="45"/>
      <c r="PQ111" s="45"/>
      <c r="PR111" s="45"/>
      <c r="PS111" s="45"/>
      <c r="PT111" s="45"/>
      <c r="PU111" s="45"/>
      <c r="PV111" s="45"/>
      <c r="PW111" s="45"/>
      <c r="PX111" s="45"/>
      <c r="PY111" s="45"/>
      <c r="PZ111" s="45"/>
      <c r="QA111" s="45"/>
      <c r="QB111" s="45"/>
      <c r="QC111" s="45"/>
      <c r="QD111" s="45"/>
      <c r="QE111" s="45"/>
      <c r="QF111" s="45"/>
      <c r="QG111" s="45"/>
      <c r="QH111" s="45"/>
      <c r="QI111" s="45"/>
      <c r="QJ111" s="45"/>
      <c r="QK111" s="45"/>
      <c r="QL111" s="45"/>
      <c r="QM111" s="45"/>
      <c r="QN111" s="45"/>
      <c r="QO111" s="45"/>
      <c r="QP111" s="45"/>
      <c r="QQ111" s="45"/>
      <c r="QR111" s="45"/>
      <c r="QS111" s="45"/>
      <c r="QT111" s="45"/>
      <c r="QU111" s="45"/>
      <c r="QV111" s="45"/>
      <c r="QW111" s="45"/>
      <c r="QX111" s="45"/>
      <c r="QY111" s="45"/>
      <c r="QZ111" s="45"/>
      <c r="RA111" s="45"/>
      <c r="RB111" s="45"/>
      <c r="RC111" s="45"/>
      <c r="RD111" s="45"/>
      <c r="RE111" s="45"/>
      <c r="RF111" s="45"/>
      <c r="RG111" s="45"/>
      <c r="RH111" s="45"/>
      <c r="RI111" s="45"/>
      <c r="RJ111" s="45"/>
      <c r="RK111" s="45"/>
      <c r="RL111" s="45"/>
      <c r="RM111" s="45"/>
      <c r="RN111" s="45"/>
      <c r="RO111" s="45"/>
      <c r="RP111" s="45"/>
      <c r="RQ111" s="45"/>
      <c r="RR111" s="45"/>
      <c r="RS111" s="45"/>
      <c r="RT111" s="45"/>
      <c r="RU111" s="45"/>
      <c r="RV111" s="45"/>
      <c r="RW111" s="45"/>
      <c r="RX111" s="45"/>
      <c r="RY111" s="45"/>
      <c r="RZ111" s="45"/>
      <c r="SA111" s="45"/>
      <c r="SB111" s="45"/>
      <c r="SC111" s="45"/>
      <c r="SD111" s="45"/>
      <c r="SE111" s="45"/>
      <c r="SF111" s="45"/>
      <c r="SG111" s="45"/>
      <c r="SH111" s="45"/>
      <c r="SI111" s="45"/>
      <c r="SJ111" s="45"/>
      <c r="SK111" s="45"/>
      <c r="SL111" s="45"/>
      <c r="SM111" s="45"/>
      <c r="SN111" s="45"/>
      <c r="SO111" s="45"/>
      <c r="SP111" s="45"/>
      <c r="SQ111" s="45"/>
      <c r="SR111" s="45"/>
      <c r="SS111" s="45"/>
      <c r="ST111" s="45"/>
      <c r="SU111" s="45"/>
      <c r="SV111" s="45"/>
      <c r="SW111" s="45"/>
      <c r="SX111" s="45"/>
      <c r="SY111" s="45"/>
      <c r="SZ111" s="45"/>
      <c r="TA111" s="45"/>
      <c r="TB111" s="45"/>
      <c r="TC111" s="45"/>
      <c r="TD111" s="45"/>
      <c r="TE111" s="45"/>
      <c r="TF111" s="45"/>
      <c r="TG111" s="45"/>
      <c r="TH111" s="45"/>
      <c r="TI111" s="45"/>
      <c r="TJ111" s="45"/>
      <c r="TK111" s="45"/>
      <c r="TL111" s="45"/>
      <c r="TM111" s="45"/>
      <c r="TN111" s="45"/>
      <c r="TO111" s="45"/>
      <c r="TP111" s="45"/>
      <c r="TQ111" s="45"/>
      <c r="TR111" s="45"/>
      <c r="TS111" s="45"/>
      <c r="TT111" s="45"/>
      <c r="TU111" s="45"/>
      <c r="TV111" s="45"/>
      <c r="TW111" s="45"/>
      <c r="TX111" s="45"/>
      <c r="TY111" s="45"/>
      <c r="TZ111" s="45"/>
      <c r="UA111" s="45"/>
      <c r="UB111" s="45"/>
      <c r="UC111" s="45"/>
      <c r="UD111" s="45"/>
      <c r="UE111" s="45"/>
      <c r="UF111" s="45"/>
      <c r="UG111" s="45"/>
      <c r="UH111" s="45"/>
      <c r="UI111" s="45"/>
      <c r="UJ111" s="45"/>
      <c r="UK111" s="45"/>
      <c r="UL111" s="45"/>
      <c r="UM111" s="45"/>
      <c r="UN111" s="45"/>
      <c r="UO111" s="45"/>
      <c r="UP111" s="45"/>
      <c r="UQ111" s="45"/>
      <c r="UR111" s="45"/>
      <c r="US111" s="45"/>
      <c r="UT111" s="45"/>
      <c r="UU111" s="45"/>
      <c r="UV111" s="45"/>
      <c r="UW111" s="45"/>
      <c r="UX111" s="45"/>
      <c r="UY111" s="45"/>
      <c r="UZ111" s="45"/>
      <c r="VA111" s="45"/>
      <c r="VB111" s="45"/>
      <c r="VC111" s="45"/>
      <c r="VD111" s="45"/>
      <c r="VE111" s="45"/>
      <c r="VF111" s="45"/>
      <c r="VG111" s="45"/>
      <c r="VH111" s="45"/>
      <c r="VI111" s="45"/>
      <c r="VJ111" s="45"/>
      <c r="VK111" s="45"/>
      <c r="VL111" s="45"/>
      <c r="VM111" s="45"/>
      <c r="VN111" s="45"/>
      <c r="VO111" s="45"/>
      <c r="VP111" s="45"/>
      <c r="VQ111" s="45"/>
      <c r="VR111" s="45"/>
      <c r="VS111" s="45"/>
      <c r="VT111" s="45"/>
      <c r="VU111" s="45"/>
      <c r="VV111" s="45"/>
      <c r="VW111" s="45"/>
      <c r="VX111" s="45"/>
      <c r="VY111" s="45"/>
      <c r="VZ111" s="45"/>
      <c r="WA111" s="45"/>
      <c r="WB111" s="45"/>
      <c r="WC111" s="45"/>
      <c r="WD111" s="45"/>
      <c r="WE111" s="45"/>
      <c r="WF111" s="45"/>
      <c r="WG111" s="45"/>
      <c r="WH111" s="45"/>
      <c r="WI111" s="45"/>
      <c r="WJ111" s="45"/>
      <c r="WK111" s="45"/>
      <c r="WL111" s="45"/>
      <c r="WM111" s="45"/>
      <c r="WN111" s="45"/>
      <c r="WO111" s="45"/>
      <c r="WP111" s="45"/>
      <c r="WQ111" s="45"/>
      <c r="WR111" s="45"/>
      <c r="WS111" s="45"/>
      <c r="WT111" s="45"/>
      <c r="WU111" s="45"/>
      <c r="WV111" s="45"/>
      <c r="WW111" s="45"/>
      <c r="WX111" s="45"/>
      <c r="WY111" s="45"/>
      <c r="WZ111" s="45"/>
      <c r="XA111" s="45"/>
      <c r="XB111" s="45"/>
      <c r="XC111" s="45"/>
      <c r="XD111" s="45"/>
      <c r="XE111" s="45"/>
      <c r="XF111" s="45"/>
      <c r="XG111" s="45"/>
      <c r="XH111" s="45"/>
      <c r="XI111" s="45"/>
      <c r="XJ111" s="45"/>
      <c r="XK111" s="45"/>
      <c r="XL111" s="45"/>
      <c r="XM111" s="45"/>
      <c r="XN111" s="45"/>
      <c r="XO111" s="45"/>
      <c r="XP111" s="45"/>
      <c r="XQ111" s="45"/>
      <c r="XR111" s="45"/>
      <c r="XS111" s="45"/>
      <c r="XT111" s="45"/>
      <c r="XU111" s="45"/>
      <c r="XV111" s="45"/>
      <c r="XW111" s="45"/>
      <c r="XX111" s="45"/>
      <c r="XY111" s="45"/>
      <c r="XZ111" s="45"/>
      <c r="YA111" s="45"/>
      <c r="YB111" s="45"/>
      <c r="YC111" s="45"/>
      <c r="YD111" s="45"/>
      <c r="YE111" s="45"/>
      <c r="YF111" s="45"/>
      <c r="YG111" s="45"/>
      <c r="YH111" s="45"/>
      <c r="YI111" s="45"/>
      <c r="YJ111" s="45"/>
      <c r="YK111" s="45"/>
      <c r="YL111" s="45"/>
      <c r="YM111" s="45"/>
      <c r="YN111" s="45"/>
      <c r="YO111" s="45"/>
      <c r="YP111" s="45"/>
      <c r="YQ111" s="45"/>
      <c r="YR111" s="45"/>
      <c r="YS111" s="45"/>
      <c r="YT111" s="45"/>
      <c r="YU111" s="45"/>
      <c r="YV111" s="45"/>
      <c r="YW111" s="45"/>
      <c r="YX111" s="45"/>
      <c r="YY111" s="45"/>
      <c r="YZ111" s="45"/>
      <c r="ZA111" s="45"/>
      <c r="ZB111" s="45"/>
      <c r="ZC111" s="45"/>
      <c r="ZD111" s="45"/>
      <c r="ZE111" s="45"/>
      <c r="ZF111" s="45"/>
      <c r="ZG111" s="45"/>
      <c r="ZH111" s="45"/>
      <c r="ZI111" s="45"/>
      <c r="ZJ111" s="45"/>
      <c r="ZK111" s="45"/>
      <c r="ZL111" s="45"/>
      <c r="ZM111" s="45"/>
      <c r="ZN111" s="45"/>
      <c r="ZO111" s="45"/>
      <c r="ZP111" s="45"/>
      <c r="ZQ111" s="45"/>
      <c r="ZR111" s="45"/>
      <c r="ZS111" s="45"/>
      <c r="ZT111" s="45"/>
      <c r="ZU111" s="45"/>
      <c r="ZV111" s="45"/>
      <c r="ZW111" s="45"/>
      <c r="ZX111" s="45"/>
      <c r="ZY111" s="45"/>
      <c r="ZZ111" s="45"/>
      <c r="AAA111" s="45"/>
      <c r="AAB111" s="45"/>
      <c r="AAC111" s="45"/>
      <c r="AAD111" s="45"/>
      <c r="AAE111" s="45"/>
      <c r="AAF111" s="45"/>
      <c r="AAG111" s="45"/>
      <c r="AAH111" s="45"/>
      <c r="AAI111" s="45"/>
      <c r="AAJ111" s="45"/>
      <c r="AAK111" s="45"/>
      <c r="AAL111" s="45"/>
      <c r="AAM111" s="45"/>
      <c r="AAN111" s="45"/>
      <c r="AAO111" s="45"/>
      <c r="AAP111" s="45"/>
      <c r="AAQ111" s="45"/>
      <c r="AAR111" s="45"/>
      <c r="AAS111" s="45"/>
      <c r="AAT111" s="45"/>
      <c r="AAU111" s="45"/>
      <c r="AAV111" s="45"/>
      <c r="AAW111" s="45"/>
      <c r="AAX111" s="45"/>
      <c r="AAY111" s="45"/>
      <c r="AAZ111" s="45"/>
      <c r="ABA111" s="45"/>
      <c r="ABB111" s="45"/>
      <c r="ABC111" s="45"/>
      <c r="ABD111" s="45"/>
      <c r="ABE111" s="45"/>
      <c r="ABF111" s="45"/>
      <c r="ABG111" s="45"/>
      <c r="ABH111" s="45"/>
      <c r="ABI111" s="45"/>
      <c r="ABJ111" s="45"/>
      <c r="ABK111" s="45"/>
      <c r="ABL111" s="45"/>
      <c r="ABM111" s="45"/>
      <c r="ABN111" s="45"/>
      <c r="ABO111" s="45"/>
      <c r="ABP111" s="45"/>
      <c r="ABQ111" s="45"/>
      <c r="ABR111" s="45"/>
      <c r="ABS111" s="45"/>
      <c r="ABT111" s="45"/>
      <c r="ABU111" s="45"/>
      <c r="ABV111" s="45"/>
      <c r="ABW111" s="45"/>
      <c r="ABX111" s="45"/>
      <c r="ABY111" s="45"/>
      <c r="ABZ111" s="45"/>
      <c r="ACA111" s="45"/>
      <c r="ACB111" s="45"/>
      <c r="ACC111" s="45"/>
      <c r="ACD111" s="45"/>
      <c r="ACE111" s="45"/>
      <c r="ACF111" s="45"/>
      <c r="ACG111" s="45"/>
      <c r="ACH111" s="45"/>
      <c r="ACI111" s="45"/>
      <c r="ACJ111" s="45"/>
      <c r="ACK111" s="45"/>
      <c r="ACL111" s="45"/>
      <c r="ACM111" s="45"/>
      <c r="ACN111" s="45"/>
      <c r="ACO111" s="45"/>
      <c r="ACP111" s="45"/>
      <c r="ACQ111" s="45"/>
      <c r="ACR111" s="45"/>
      <c r="ACS111" s="45"/>
      <c r="ACT111" s="45"/>
      <c r="ACU111" s="45"/>
      <c r="ACV111" s="45"/>
      <c r="ACW111" s="45"/>
      <c r="ACX111" s="45"/>
      <c r="ACY111" s="45"/>
      <c r="ACZ111" s="45"/>
      <c r="ADA111" s="45"/>
      <c r="ADB111" s="45"/>
      <c r="ADC111" s="45"/>
      <c r="ADD111" s="45"/>
      <c r="ADE111" s="45"/>
      <c r="ADF111" s="45"/>
      <c r="ADG111" s="45"/>
      <c r="ADH111" s="45"/>
      <c r="ADI111" s="45"/>
      <c r="ADJ111" s="45"/>
      <c r="ADK111" s="45"/>
      <c r="ADL111" s="45"/>
      <c r="ADM111" s="45"/>
      <c r="ADN111" s="45"/>
      <c r="ADO111" s="45"/>
      <c r="ADP111" s="45"/>
      <c r="ADQ111" s="45"/>
      <c r="ADR111" s="45"/>
      <c r="ADS111" s="45"/>
      <c r="ADT111" s="45"/>
      <c r="ADU111" s="45"/>
      <c r="ADV111" s="45"/>
      <c r="ADW111" s="45"/>
      <c r="ADX111" s="45"/>
      <c r="ADY111" s="45"/>
      <c r="ADZ111" s="45"/>
      <c r="AEA111" s="45"/>
      <c r="AEB111" s="45"/>
      <c r="AEC111" s="45"/>
      <c r="AED111" s="45"/>
      <c r="AEE111" s="45"/>
      <c r="AEF111" s="45"/>
      <c r="AEG111" s="45"/>
      <c r="AEH111" s="45"/>
      <c r="AEI111" s="45"/>
      <c r="AEJ111" s="45"/>
      <c r="AEK111" s="45"/>
      <c r="AEL111" s="45"/>
      <c r="AEM111" s="45"/>
      <c r="AEN111" s="45"/>
      <c r="AEO111" s="45"/>
      <c r="AEP111" s="45"/>
      <c r="AEQ111" s="45"/>
      <c r="AER111" s="45"/>
      <c r="AES111" s="45"/>
      <c r="AET111" s="45"/>
      <c r="AEU111" s="45"/>
      <c r="AEV111" s="45"/>
      <c r="AEW111" s="45"/>
      <c r="AEX111" s="45"/>
      <c r="AEY111" s="45"/>
      <c r="AEZ111" s="45"/>
      <c r="AFA111" s="45"/>
      <c r="AFB111" s="45"/>
      <c r="AFC111" s="45"/>
      <c r="AFD111" s="45"/>
      <c r="AFE111" s="45"/>
      <c r="AFF111" s="45"/>
      <c r="AFG111" s="45"/>
      <c r="AFH111" s="45"/>
      <c r="AFI111" s="45"/>
      <c r="AFJ111" s="45"/>
      <c r="AFK111" s="45"/>
      <c r="AFL111" s="45"/>
      <c r="AFM111" s="45"/>
      <c r="AFN111" s="45"/>
      <c r="AFO111" s="45"/>
      <c r="AFP111" s="45"/>
      <c r="AFQ111" s="45"/>
      <c r="AFR111" s="45"/>
      <c r="AFS111" s="45"/>
      <c r="AFT111" s="45"/>
      <c r="AFU111" s="45"/>
      <c r="AFV111" s="45"/>
      <c r="AFW111" s="45"/>
      <c r="AFX111" s="45"/>
      <c r="AFY111" s="45"/>
      <c r="AFZ111" s="45"/>
      <c r="AGA111" s="45"/>
      <c r="AGB111" s="45"/>
      <c r="AGC111" s="45"/>
      <c r="AGD111" s="45"/>
      <c r="AGE111" s="45"/>
      <c r="AGF111" s="45"/>
      <c r="AGG111" s="45"/>
      <c r="AGH111" s="45"/>
      <c r="AGI111" s="45"/>
      <c r="AGJ111" s="45"/>
      <c r="AGK111" s="45"/>
      <c r="AGL111" s="45"/>
      <c r="AGM111" s="45"/>
      <c r="AGN111" s="45"/>
      <c r="AGO111" s="45"/>
      <c r="AGP111" s="45"/>
      <c r="AGQ111" s="45"/>
      <c r="AGR111" s="45"/>
      <c r="AGS111" s="45"/>
      <c r="AGT111" s="45"/>
      <c r="AGU111" s="45"/>
      <c r="AGV111" s="45"/>
      <c r="AGW111" s="45"/>
      <c r="AGX111" s="45"/>
      <c r="AGY111" s="45"/>
      <c r="AGZ111" s="45"/>
      <c r="AHA111" s="45"/>
      <c r="AHB111" s="45"/>
      <c r="AHC111" s="45"/>
      <c r="AHD111" s="45"/>
      <c r="AHE111" s="45"/>
      <c r="AHF111" s="45"/>
      <c r="AHG111" s="45"/>
      <c r="AHH111" s="45"/>
      <c r="AHI111" s="45"/>
      <c r="AHJ111" s="45"/>
      <c r="AHK111" s="45"/>
      <c r="AHL111" s="45"/>
      <c r="AHM111" s="45"/>
      <c r="AHN111" s="45"/>
      <c r="AHO111" s="45"/>
      <c r="AHP111" s="45"/>
      <c r="AHQ111" s="45"/>
      <c r="AHR111" s="45"/>
      <c r="AHS111" s="45"/>
      <c r="AHT111" s="45"/>
      <c r="AHU111" s="45"/>
      <c r="AHV111" s="45"/>
      <c r="AHW111" s="45"/>
      <c r="AHX111" s="45"/>
      <c r="AHY111" s="45"/>
      <c r="AHZ111" s="45"/>
      <c r="AIA111" s="45"/>
      <c r="AIB111" s="45"/>
      <c r="AIC111" s="45"/>
      <c r="AID111" s="45"/>
      <c r="AIE111" s="45"/>
      <c r="AIF111" s="45"/>
      <c r="AIG111" s="45"/>
      <c r="AIH111" s="45"/>
      <c r="AII111" s="45"/>
      <c r="AIJ111" s="45"/>
      <c r="AIK111" s="45"/>
      <c r="AIL111" s="45"/>
      <c r="AIM111" s="45"/>
      <c r="AIN111" s="45"/>
      <c r="AIO111" s="45"/>
      <c r="AIP111" s="45"/>
      <c r="AIQ111" s="45"/>
      <c r="AIR111" s="45"/>
      <c r="AIS111" s="45"/>
      <c r="AIT111" s="45"/>
      <c r="AIU111" s="45"/>
      <c r="AIV111" s="45"/>
      <c r="AIW111" s="45"/>
      <c r="AIX111" s="45"/>
      <c r="AIY111" s="45"/>
      <c r="AIZ111" s="45"/>
      <c r="AJA111" s="45"/>
      <c r="AJB111" s="45"/>
      <c r="AJC111" s="45"/>
      <c r="AJD111" s="45"/>
      <c r="AJE111" s="45"/>
      <c r="AJF111" s="45"/>
      <c r="AJG111" s="45"/>
      <c r="AJH111" s="45"/>
      <c r="AJI111" s="45"/>
      <c r="AJJ111" s="45"/>
      <c r="AJK111" s="45"/>
      <c r="AJL111" s="45"/>
      <c r="AJM111" s="45"/>
      <c r="AJN111" s="45"/>
      <c r="AJO111" s="45"/>
      <c r="AJP111" s="45"/>
      <c r="AJQ111" s="45"/>
      <c r="AJR111" s="45"/>
      <c r="AJS111" s="45"/>
      <c r="AJT111" s="45"/>
      <c r="AJU111" s="45"/>
      <c r="AJV111" s="45"/>
      <c r="AJW111" s="45"/>
      <c r="AJX111" s="45"/>
      <c r="AJY111" s="45"/>
      <c r="AJZ111" s="45"/>
      <c r="AKA111" s="45"/>
      <c r="AKB111" s="45"/>
      <c r="AKC111" s="45"/>
      <c r="AKD111" s="45"/>
      <c r="AKE111" s="45"/>
      <c r="AKF111" s="45"/>
      <c r="AKG111" s="45"/>
      <c r="AKH111" s="45"/>
      <c r="AKI111" s="45"/>
      <c r="AKJ111" s="45"/>
      <c r="AKK111" s="45"/>
      <c r="AKL111" s="45"/>
      <c r="AKM111" s="45"/>
      <c r="AKN111" s="45"/>
      <c r="AKO111" s="45"/>
      <c r="AKP111" s="45"/>
      <c r="AKQ111" s="45"/>
      <c r="AKR111" s="45"/>
      <c r="AKS111" s="45"/>
      <c r="AKT111" s="45"/>
      <c r="AKU111" s="45"/>
      <c r="AKV111" s="45"/>
      <c r="AKW111" s="45"/>
      <c r="AKX111" s="45"/>
      <c r="AKY111" s="45"/>
      <c r="AKZ111" s="45"/>
      <c r="ALA111" s="45"/>
      <c r="ALB111" s="45"/>
      <c r="ALC111" s="45"/>
      <c r="ALD111" s="45"/>
      <c r="ALE111" s="45"/>
      <c r="ALF111" s="45"/>
      <c r="ALG111" s="45"/>
      <c r="ALH111" s="45"/>
      <c r="ALI111" s="45"/>
      <c r="ALJ111" s="45"/>
      <c r="ALK111" s="45"/>
      <c r="ALL111" s="45"/>
      <c r="ALM111" s="45"/>
      <c r="ALN111" s="45"/>
      <c r="ALO111" s="45"/>
      <c r="ALP111" s="45"/>
      <c r="ALQ111" s="45"/>
      <c r="ALR111" s="45"/>
      <c r="ALS111" s="45"/>
      <c r="ALT111" s="45"/>
      <c r="ALU111" s="45"/>
      <c r="ALV111" s="45"/>
      <c r="ALW111" s="45"/>
      <c r="ALX111" s="45"/>
      <c r="ALY111" s="45"/>
      <c r="ALZ111" s="45"/>
      <c r="AMA111" s="45"/>
      <c r="AMB111" s="45"/>
      <c r="AMC111" s="45"/>
      <c r="AMD111" s="45"/>
      <c r="AME111" s="45"/>
      <c r="AMF111" s="45"/>
      <c r="AMG111" s="45"/>
      <c r="AMH111" s="45"/>
      <c r="AMI111" s="45"/>
      <c r="AMJ111" s="45"/>
      <c r="AMK111" s="45"/>
      <c r="AML111" s="45"/>
      <c r="AMM111" s="45"/>
      <c r="AMN111" s="45"/>
      <c r="AMO111" s="45"/>
      <c r="AMP111" s="45"/>
      <c r="AMQ111" s="45"/>
      <c r="AMR111" s="45"/>
      <c r="AMS111" s="45"/>
      <c r="AMT111" s="45"/>
      <c r="AMU111" s="45"/>
      <c r="AMV111" s="45"/>
      <c r="AMW111" s="45"/>
      <c r="AMX111" s="45"/>
      <c r="AMY111" s="45"/>
      <c r="AMZ111" s="45"/>
      <c r="ANA111" s="45"/>
      <c r="ANB111" s="45"/>
      <c r="ANC111" s="45"/>
      <c r="AND111" s="45"/>
      <c r="ANE111" s="45"/>
      <c r="ANF111" s="45"/>
      <c r="ANG111" s="45"/>
      <c r="ANH111" s="45"/>
      <c r="ANI111" s="45"/>
      <c r="ANJ111" s="45"/>
      <c r="ANK111" s="45"/>
      <c r="ANL111" s="45"/>
      <c r="ANM111" s="45"/>
      <c r="ANN111" s="45"/>
      <c r="ANO111" s="45"/>
      <c r="ANP111" s="45"/>
      <c r="ANQ111" s="45"/>
      <c r="ANR111" s="45"/>
      <c r="ANS111" s="45"/>
      <c r="ANT111" s="45"/>
      <c r="ANU111" s="45"/>
      <c r="ANV111" s="45"/>
      <c r="ANW111" s="45"/>
      <c r="ANX111" s="45"/>
      <c r="ANY111" s="45"/>
      <c r="ANZ111" s="45"/>
      <c r="AOA111" s="45"/>
      <c r="AOB111" s="45"/>
      <c r="AOC111" s="45"/>
      <c r="AOD111" s="45"/>
      <c r="AOE111" s="45"/>
      <c r="AOF111" s="45"/>
      <c r="AOG111" s="45"/>
      <c r="AOH111" s="45"/>
      <c r="AOI111" s="45"/>
      <c r="AOJ111" s="45"/>
      <c r="AOK111" s="45"/>
      <c r="AOL111" s="45"/>
      <c r="AOM111" s="45"/>
      <c r="AON111" s="45"/>
      <c r="AOO111" s="45"/>
      <c r="AOP111" s="45"/>
      <c r="AOQ111" s="45"/>
      <c r="AOR111" s="45"/>
      <c r="AOS111" s="45"/>
      <c r="AOT111" s="45"/>
      <c r="AOU111" s="45"/>
      <c r="AOV111" s="45"/>
      <c r="AOW111" s="45"/>
      <c r="AOX111" s="45"/>
      <c r="AOY111" s="45"/>
      <c r="AOZ111" s="45"/>
      <c r="APA111" s="45"/>
      <c r="APB111" s="45"/>
      <c r="APC111" s="45"/>
      <c r="APD111" s="45"/>
      <c r="APE111" s="45"/>
      <c r="APF111" s="45"/>
      <c r="APG111" s="45"/>
      <c r="APH111" s="45"/>
      <c r="API111" s="45"/>
      <c r="APJ111" s="45"/>
      <c r="APK111" s="45"/>
      <c r="APL111" s="45"/>
      <c r="APM111" s="45"/>
      <c r="APN111" s="45"/>
      <c r="APO111" s="45"/>
      <c r="APP111" s="45"/>
      <c r="APQ111" s="45"/>
      <c r="APR111" s="45"/>
      <c r="APS111" s="45"/>
      <c r="APT111" s="45"/>
      <c r="APU111" s="45"/>
      <c r="APV111" s="45"/>
      <c r="APW111" s="45"/>
      <c r="APX111" s="45"/>
      <c r="APY111" s="45"/>
      <c r="APZ111" s="45"/>
      <c r="AQA111" s="45"/>
      <c r="AQB111" s="45"/>
      <c r="AQC111" s="45"/>
      <c r="AQD111" s="45"/>
      <c r="AQE111" s="45"/>
      <c r="AQF111" s="45"/>
      <c r="AQG111" s="45"/>
      <c r="AQH111" s="45"/>
      <c r="AQI111" s="45"/>
      <c r="AQJ111" s="45"/>
      <c r="AQK111" s="45"/>
      <c r="AQL111" s="45"/>
      <c r="AQM111" s="45"/>
      <c r="AQN111" s="45"/>
      <c r="AQO111" s="45"/>
      <c r="AQP111" s="45"/>
      <c r="AQQ111" s="45"/>
      <c r="AQR111" s="45"/>
      <c r="AQS111" s="45"/>
      <c r="AQT111" s="45"/>
      <c r="AQU111" s="45"/>
      <c r="AQV111" s="45"/>
      <c r="AQW111" s="45"/>
      <c r="AQX111" s="45"/>
      <c r="AQY111" s="45"/>
      <c r="AQZ111" s="45"/>
      <c r="ARA111" s="45"/>
      <c r="ARB111" s="45"/>
      <c r="ARC111" s="45"/>
      <c r="ARD111" s="45"/>
      <c r="ARE111" s="45"/>
      <c r="ARF111" s="45"/>
      <c r="ARG111" s="45"/>
      <c r="ARH111" s="45"/>
      <c r="ARI111" s="45"/>
      <c r="ARJ111" s="45"/>
      <c r="ARK111" s="45"/>
      <c r="ARL111" s="45"/>
      <c r="ARM111" s="45"/>
      <c r="ARN111" s="45"/>
      <c r="ARO111" s="45"/>
      <c r="ARP111" s="45"/>
      <c r="ARQ111" s="45"/>
      <c r="ARR111" s="45"/>
      <c r="ARS111" s="45"/>
      <c r="ART111" s="45"/>
      <c r="ARU111" s="45"/>
      <c r="ARV111" s="45"/>
      <c r="ARW111" s="45"/>
      <c r="ARX111" s="45"/>
      <c r="ARY111" s="45"/>
      <c r="ARZ111" s="45"/>
      <c r="ASA111" s="45"/>
      <c r="ASB111" s="45"/>
      <c r="ASC111" s="45"/>
      <c r="ASD111" s="45"/>
      <c r="ASE111" s="45"/>
      <c r="ASF111" s="45"/>
      <c r="ASG111" s="45"/>
      <c r="ASH111" s="45"/>
      <c r="ASI111" s="45"/>
      <c r="ASJ111" s="45"/>
      <c r="ASK111" s="45"/>
      <c r="ASL111" s="45"/>
      <c r="ASM111" s="45"/>
      <c r="ASN111" s="45"/>
      <c r="ASO111" s="45"/>
      <c r="ASP111" s="45"/>
      <c r="ASQ111" s="45"/>
      <c r="ASR111" s="45"/>
      <c r="ASS111" s="45"/>
      <c r="AST111" s="45"/>
      <c r="ASU111" s="45"/>
      <c r="ASV111" s="45"/>
      <c r="ASW111" s="45"/>
      <c r="ASX111" s="45"/>
      <c r="ASY111" s="45"/>
      <c r="ASZ111" s="45"/>
      <c r="ATA111" s="45"/>
      <c r="ATB111" s="45"/>
      <c r="ATC111" s="45"/>
      <c r="ATD111" s="45"/>
      <c r="ATE111" s="45"/>
      <c r="ATF111" s="45"/>
      <c r="ATG111" s="45"/>
      <c r="ATH111" s="45"/>
      <c r="ATI111" s="45"/>
      <c r="ATJ111" s="45"/>
      <c r="ATK111" s="45"/>
      <c r="ATL111" s="45"/>
      <c r="ATM111" s="45"/>
      <c r="ATN111" s="45"/>
      <c r="ATO111" s="45"/>
      <c r="ATP111" s="45"/>
      <c r="ATQ111" s="45"/>
      <c r="ATR111" s="45"/>
      <c r="ATS111" s="45"/>
      <c r="ATT111" s="45"/>
      <c r="ATU111" s="45"/>
      <c r="ATV111" s="45"/>
      <c r="ATW111" s="45"/>
      <c r="ATX111" s="45"/>
      <c r="ATY111" s="45"/>
      <c r="ATZ111" s="45"/>
      <c r="AUA111" s="45"/>
      <c r="AUB111" s="45"/>
      <c r="AUC111" s="45"/>
      <c r="AUD111" s="45"/>
      <c r="AUE111" s="45"/>
      <c r="AUF111" s="45"/>
      <c r="AUG111" s="45"/>
      <c r="AUH111" s="45"/>
      <c r="AUI111" s="45"/>
      <c r="AUJ111" s="45"/>
      <c r="AUK111" s="45"/>
      <c r="AUL111" s="45"/>
      <c r="AUM111" s="45"/>
      <c r="AUN111" s="45"/>
      <c r="AUO111" s="45"/>
      <c r="AUP111" s="45"/>
      <c r="AUQ111" s="45"/>
      <c r="AUR111" s="45"/>
      <c r="AUS111" s="45"/>
      <c r="AUT111" s="45"/>
      <c r="AUU111" s="45"/>
      <c r="AUV111" s="45"/>
      <c r="AUW111" s="45"/>
      <c r="AUX111" s="45"/>
      <c r="AUY111" s="45"/>
      <c r="AUZ111" s="45"/>
      <c r="AVA111" s="45"/>
      <c r="AVB111" s="45"/>
      <c r="AVC111" s="45"/>
      <c r="AVD111" s="45"/>
      <c r="AVE111" s="45"/>
      <c r="AVF111" s="45"/>
      <c r="AVG111" s="45"/>
      <c r="AVH111" s="45"/>
      <c r="AVI111" s="45"/>
      <c r="AVJ111" s="45"/>
      <c r="AVK111" s="45"/>
      <c r="AVL111" s="45"/>
      <c r="AVM111" s="45"/>
      <c r="AVN111" s="45"/>
      <c r="AVO111" s="45"/>
      <c r="AVP111" s="45"/>
      <c r="AVQ111" s="45"/>
      <c r="AVR111" s="45"/>
      <c r="AVS111" s="45"/>
      <c r="AVT111" s="45"/>
      <c r="AVU111" s="45"/>
      <c r="AVV111" s="45"/>
      <c r="AVW111" s="45"/>
      <c r="AVX111" s="45"/>
      <c r="AVY111" s="45"/>
      <c r="AVZ111" s="45"/>
      <c r="AWA111" s="45"/>
      <c r="AWB111" s="45"/>
      <c r="AWC111" s="45"/>
      <c r="AWD111" s="45"/>
      <c r="AWE111" s="45"/>
      <c r="AWF111" s="45"/>
      <c r="AWG111" s="45"/>
      <c r="AWH111" s="45"/>
      <c r="AWI111" s="45"/>
      <c r="AWJ111" s="45"/>
      <c r="AWK111" s="45"/>
      <c r="AWL111" s="45"/>
      <c r="AWM111" s="45"/>
      <c r="AWN111" s="45"/>
      <c r="AWO111" s="45"/>
      <c r="AWP111" s="45"/>
      <c r="AWQ111" s="45"/>
      <c r="AWR111" s="45"/>
      <c r="AWS111" s="45"/>
      <c r="AWT111" s="45"/>
      <c r="AWU111" s="45"/>
      <c r="AWV111" s="45"/>
      <c r="AWW111" s="45"/>
      <c r="AWX111" s="45"/>
      <c r="AWY111" s="45"/>
      <c r="AWZ111" s="45"/>
      <c r="AXA111" s="45"/>
      <c r="AXB111" s="45"/>
      <c r="AXC111" s="45"/>
      <c r="AXD111" s="45"/>
      <c r="AXE111" s="45"/>
      <c r="AXF111" s="45"/>
      <c r="AXG111" s="45"/>
      <c r="AXH111" s="45"/>
      <c r="AXI111" s="45"/>
      <c r="AXJ111" s="45"/>
      <c r="AXK111" s="45"/>
      <c r="AXL111" s="45"/>
      <c r="AXM111" s="45"/>
      <c r="AXN111" s="45"/>
      <c r="AXO111" s="45"/>
      <c r="AXP111" s="45"/>
      <c r="AXQ111" s="45"/>
      <c r="AXR111" s="45"/>
      <c r="AXS111" s="45"/>
      <c r="AXT111" s="45"/>
      <c r="AXU111" s="45"/>
      <c r="AXV111" s="45"/>
      <c r="AXW111" s="45"/>
      <c r="AXX111" s="45"/>
      <c r="AXY111" s="45"/>
      <c r="AXZ111" s="45"/>
      <c r="AYA111" s="45"/>
      <c r="AYB111" s="45"/>
      <c r="AYC111" s="45"/>
      <c r="AYD111" s="45"/>
      <c r="AYE111" s="45"/>
      <c r="AYF111" s="45"/>
      <c r="AYG111" s="45"/>
      <c r="AYH111" s="45"/>
      <c r="AYI111" s="45"/>
      <c r="AYJ111" s="45"/>
      <c r="AYK111" s="45"/>
      <c r="AYL111" s="45"/>
      <c r="AYM111" s="45"/>
      <c r="AYN111" s="45"/>
      <c r="AYO111" s="45"/>
      <c r="AYP111" s="45"/>
      <c r="AYQ111" s="45"/>
      <c r="AYR111" s="45"/>
      <c r="AYS111" s="45"/>
      <c r="AYT111" s="45"/>
      <c r="AYU111" s="45"/>
      <c r="AYV111" s="45"/>
      <c r="AYW111" s="45"/>
      <c r="AYX111" s="45"/>
      <c r="AYY111" s="45"/>
      <c r="AYZ111" s="45"/>
      <c r="AZA111" s="45"/>
      <c r="AZB111" s="45"/>
      <c r="AZC111" s="45"/>
      <c r="AZD111" s="45"/>
      <c r="AZE111" s="45"/>
      <c r="AZF111" s="45"/>
      <c r="AZG111" s="45"/>
      <c r="AZH111" s="45"/>
      <c r="AZI111" s="45"/>
      <c r="AZJ111" s="45"/>
      <c r="AZK111" s="45"/>
      <c r="AZL111" s="45"/>
      <c r="AZM111" s="45"/>
      <c r="AZN111" s="45"/>
      <c r="AZO111" s="45"/>
      <c r="AZP111" s="45"/>
      <c r="AZQ111" s="45"/>
      <c r="AZR111" s="45"/>
      <c r="AZS111" s="45"/>
      <c r="AZT111" s="45"/>
      <c r="AZU111" s="45"/>
      <c r="AZV111" s="45"/>
      <c r="AZW111" s="45"/>
      <c r="AZX111" s="45"/>
      <c r="AZY111" s="45"/>
      <c r="AZZ111" s="45"/>
      <c r="BAA111" s="45"/>
      <c r="BAB111" s="45"/>
      <c r="BAC111" s="45"/>
      <c r="BAD111" s="45"/>
      <c r="BAE111" s="45"/>
      <c r="BAF111" s="45"/>
      <c r="BAG111" s="45"/>
      <c r="BAH111" s="45"/>
      <c r="BAI111" s="45"/>
      <c r="BAJ111" s="45"/>
      <c r="BAK111" s="45"/>
      <c r="BAL111" s="45"/>
      <c r="BAM111" s="45"/>
      <c r="BAN111" s="45"/>
      <c r="BAO111" s="45"/>
      <c r="BAP111" s="45"/>
      <c r="BAQ111" s="45"/>
      <c r="BAR111" s="45"/>
      <c r="BAS111" s="45"/>
      <c r="BAT111" s="45"/>
      <c r="BAU111" s="45"/>
      <c r="BAV111" s="45"/>
      <c r="BAW111" s="45"/>
      <c r="BAX111" s="45"/>
      <c r="BAY111" s="45"/>
      <c r="BAZ111" s="45"/>
      <c r="BBA111" s="45"/>
      <c r="BBB111" s="45"/>
      <c r="BBC111" s="45"/>
      <c r="BBD111" s="45"/>
      <c r="BBE111" s="45"/>
      <c r="BBF111" s="45"/>
      <c r="BBG111" s="45"/>
      <c r="BBH111" s="45"/>
      <c r="BBI111" s="45"/>
      <c r="BBJ111" s="45"/>
      <c r="BBK111" s="45"/>
      <c r="BBL111" s="45"/>
      <c r="BBM111" s="45"/>
      <c r="BBN111" s="45"/>
      <c r="BBO111" s="45"/>
      <c r="BBP111" s="45"/>
      <c r="BBQ111" s="45"/>
      <c r="BBR111" s="45"/>
      <c r="BBS111" s="45"/>
      <c r="BBT111" s="45"/>
      <c r="BBU111" s="45"/>
      <c r="BBV111" s="45"/>
      <c r="BBW111" s="45"/>
      <c r="BBX111" s="45"/>
      <c r="BBY111" s="45"/>
      <c r="BBZ111" s="45"/>
      <c r="BCA111" s="45"/>
      <c r="BCB111" s="45"/>
      <c r="BCC111" s="45"/>
      <c r="BCD111" s="45"/>
      <c r="BCE111" s="45"/>
      <c r="BCF111" s="45"/>
      <c r="BCG111" s="45"/>
      <c r="BCH111" s="45"/>
      <c r="BCI111" s="45"/>
      <c r="BCJ111" s="45"/>
      <c r="BCK111" s="45"/>
      <c r="BCL111" s="45"/>
      <c r="BCM111" s="45"/>
      <c r="BCN111" s="45"/>
      <c r="BCO111" s="45"/>
      <c r="BCP111" s="45"/>
      <c r="BCQ111" s="45"/>
      <c r="BCR111" s="45"/>
      <c r="BCS111" s="45"/>
      <c r="BCT111" s="45"/>
      <c r="BCU111" s="45"/>
      <c r="BCV111" s="45"/>
      <c r="BCW111" s="45"/>
      <c r="BCX111" s="45"/>
      <c r="BCY111" s="45"/>
      <c r="BCZ111" s="45"/>
      <c r="BDA111" s="45"/>
      <c r="BDB111" s="45"/>
      <c r="BDC111" s="45"/>
      <c r="BDD111" s="45"/>
      <c r="BDE111" s="45"/>
      <c r="BDF111" s="45"/>
      <c r="BDG111" s="45"/>
      <c r="BDH111" s="45"/>
      <c r="BDI111" s="45"/>
      <c r="BDJ111" s="45"/>
      <c r="BDK111" s="45"/>
      <c r="BDL111" s="45"/>
      <c r="BDM111" s="45"/>
      <c r="BDN111" s="45"/>
      <c r="BDO111" s="45"/>
      <c r="BDP111" s="45"/>
      <c r="BDQ111" s="45"/>
      <c r="BDR111" s="45"/>
      <c r="BDS111" s="45"/>
      <c r="BDT111" s="45"/>
      <c r="BDU111" s="45"/>
      <c r="BDV111" s="45"/>
      <c r="BDW111" s="45"/>
      <c r="BDX111" s="45"/>
      <c r="BDY111" s="45"/>
      <c r="BDZ111" s="45"/>
      <c r="BEA111" s="45"/>
      <c r="BEB111" s="45"/>
      <c r="BEC111" s="45"/>
      <c r="BED111" s="45"/>
      <c r="BEE111" s="45"/>
      <c r="BEF111" s="45"/>
      <c r="BEG111" s="45"/>
      <c r="BEH111" s="45"/>
      <c r="BEI111" s="45"/>
      <c r="BEJ111" s="45"/>
      <c r="BEK111" s="45"/>
      <c r="BEL111" s="45"/>
      <c r="BEM111" s="45"/>
      <c r="BEN111" s="45"/>
      <c r="BEO111" s="45"/>
      <c r="BEP111" s="45"/>
      <c r="BEQ111" s="45"/>
      <c r="BER111" s="45"/>
      <c r="BES111" s="45"/>
      <c r="BET111" s="45"/>
      <c r="BEU111" s="45"/>
      <c r="BEV111" s="45"/>
      <c r="BEW111" s="45"/>
      <c r="BEX111" s="45"/>
      <c r="BEY111" s="45"/>
      <c r="BEZ111" s="45"/>
      <c r="BFA111" s="45"/>
      <c r="BFB111" s="45"/>
      <c r="BFC111" s="45"/>
      <c r="BFD111" s="45"/>
      <c r="BFE111" s="45"/>
      <c r="BFF111" s="45"/>
      <c r="BFG111" s="45"/>
      <c r="BFH111" s="45"/>
      <c r="BFI111" s="45"/>
      <c r="BFJ111" s="45"/>
      <c r="BFK111" s="45"/>
      <c r="BFL111" s="45"/>
      <c r="BFM111" s="45"/>
      <c r="BFN111" s="45"/>
      <c r="BFO111" s="45"/>
      <c r="BFP111" s="45"/>
      <c r="BFQ111" s="45"/>
      <c r="BFR111" s="45"/>
      <c r="BFS111" s="45"/>
      <c r="BFT111" s="45"/>
      <c r="BFU111" s="45"/>
      <c r="BFV111" s="45"/>
      <c r="BFW111" s="45"/>
      <c r="BFX111" s="45"/>
      <c r="BFY111" s="45"/>
      <c r="BFZ111" s="45"/>
      <c r="BGA111" s="45"/>
      <c r="BGB111" s="45"/>
      <c r="BGC111" s="45"/>
      <c r="BGD111" s="45"/>
      <c r="BGE111" s="45"/>
      <c r="BGF111" s="45"/>
      <c r="BGG111" s="45"/>
      <c r="BGH111" s="45"/>
      <c r="BGI111" s="45"/>
      <c r="BGJ111" s="45"/>
      <c r="BGK111" s="45"/>
      <c r="BGL111" s="45"/>
      <c r="BGM111" s="45"/>
      <c r="BGN111" s="45"/>
      <c r="BGO111" s="45"/>
      <c r="BGP111" s="45"/>
      <c r="BGQ111" s="45"/>
      <c r="BGR111" s="45"/>
      <c r="BGS111" s="45"/>
      <c r="BGT111" s="45"/>
      <c r="BGU111" s="45"/>
      <c r="BGV111" s="45"/>
      <c r="BGW111" s="45"/>
      <c r="BGX111" s="45"/>
      <c r="BGY111" s="45"/>
      <c r="BGZ111" s="45"/>
      <c r="BHA111" s="45"/>
      <c r="BHB111" s="45"/>
      <c r="BHC111" s="45"/>
      <c r="BHD111" s="45"/>
      <c r="BHE111" s="45"/>
      <c r="BHF111" s="45"/>
      <c r="BHG111" s="45"/>
      <c r="BHH111" s="45"/>
      <c r="BHI111" s="45"/>
      <c r="BHJ111" s="45"/>
      <c r="BHK111" s="45"/>
      <c r="BHL111" s="45"/>
      <c r="BHM111" s="45"/>
      <c r="BHN111" s="45"/>
      <c r="BHO111" s="45"/>
      <c r="BHP111" s="45"/>
      <c r="BHQ111" s="45"/>
      <c r="BHR111" s="45"/>
      <c r="BHS111" s="45"/>
      <c r="BHT111" s="45"/>
      <c r="BHU111" s="45"/>
      <c r="BHV111" s="45"/>
      <c r="BHW111" s="45"/>
      <c r="BHX111" s="45"/>
      <c r="BHY111" s="45"/>
      <c r="BHZ111" s="45"/>
      <c r="BIA111" s="45"/>
      <c r="BIB111" s="45"/>
      <c r="BIC111" s="45"/>
      <c r="BID111" s="45"/>
      <c r="BIE111" s="45"/>
      <c r="BIF111" s="45"/>
      <c r="BIG111" s="45"/>
      <c r="BIH111" s="45"/>
      <c r="BII111" s="45"/>
      <c r="BIJ111" s="45"/>
      <c r="BIK111" s="45"/>
      <c r="BIL111" s="45"/>
      <c r="BIM111" s="45"/>
      <c r="BIN111" s="45"/>
      <c r="BIO111" s="45"/>
      <c r="BIP111" s="45"/>
      <c r="BIQ111" s="45"/>
      <c r="BIR111" s="45"/>
      <c r="BIS111" s="45"/>
      <c r="BIT111" s="45"/>
      <c r="BIU111" s="45"/>
      <c r="BIV111" s="45"/>
      <c r="BIW111" s="45"/>
      <c r="BIX111" s="45"/>
      <c r="BIY111" s="45"/>
      <c r="BIZ111" s="45"/>
      <c r="BJA111" s="45"/>
      <c r="BJB111" s="45"/>
      <c r="BJC111" s="45"/>
      <c r="BJD111" s="45"/>
      <c r="BJE111" s="45"/>
      <c r="BJF111" s="45"/>
      <c r="BJG111" s="45"/>
      <c r="BJH111" s="45"/>
      <c r="BJI111" s="45"/>
      <c r="BJJ111" s="45"/>
      <c r="BJK111" s="45"/>
      <c r="BJL111" s="45"/>
      <c r="BJM111" s="45"/>
      <c r="BJN111" s="45"/>
      <c r="BJO111" s="45"/>
      <c r="BJP111" s="45"/>
      <c r="BJQ111" s="45"/>
      <c r="BJR111" s="45"/>
      <c r="BJS111" s="45"/>
      <c r="BJT111" s="45"/>
      <c r="BJU111" s="45"/>
      <c r="BJV111" s="45"/>
      <c r="BJW111" s="45"/>
      <c r="BJX111" s="45"/>
      <c r="BJY111" s="45"/>
      <c r="BJZ111" s="45"/>
      <c r="BKA111" s="45"/>
      <c r="BKB111" s="45"/>
      <c r="BKC111" s="45"/>
      <c r="BKD111" s="45"/>
      <c r="BKE111" s="45"/>
      <c r="BKF111" s="45"/>
      <c r="BKG111" s="45"/>
      <c r="BKH111" s="45"/>
      <c r="BKI111" s="45"/>
      <c r="BKJ111" s="45"/>
      <c r="BKK111" s="45"/>
      <c r="BKL111" s="45"/>
      <c r="BKM111" s="45"/>
      <c r="BKN111" s="45"/>
      <c r="BKO111" s="45"/>
      <c r="BKP111" s="45"/>
      <c r="BKQ111" s="45"/>
      <c r="BKR111" s="45"/>
      <c r="BKS111" s="45"/>
      <c r="BKT111" s="45"/>
      <c r="BKU111" s="45"/>
      <c r="BKV111" s="45"/>
      <c r="BKW111" s="45"/>
      <c r="BKX111" s="45"/>
      <c r="BKY111" s="45"/>
      <c r="BKZ111" s="45"/>
      <c r="BLA111" s="45"/>
      <c r="BLB111" s="45"/>
      <c r="BLC111" s="45"/>
      <c r="BLD111" s="45"/>
      <c r="BLE111" s="45"/>
      <c r="BLF111" s="45"/>
      <c r="BLG111" s="45"/>
      <c r="BLH111" s="45"/>
      <c r="BLI111" s="45"/>
      <c r="BLJ111" s="45"/>
      <c r="BLK111" s="45"/>
      <c r="BLL111" s="45"/>
      <c r="BLM111" s="45"/>
      <c r="BLN111" s="45"/>
      <c r="BLO111" s="45"/>
      <c r="BLP111" s="45"/>
      <c r="BLQ111" s="45"/>
      <c r="BLR111" s="45"/>
      <c r="BLS111" s="45"/>
      <c r="BLT111" s="45"/>
      <c r="BLU111" s="45"/>
      <c r="BLV111" s="45"/>
      <c r="BLW111" s="45"/>
      <c r="BLX111" s="45"/>
      <c r="BLY111" s="45"/>
      <c r="BLZ111" s="45"/>
      <c r="BMA111" s="45"/>
      <c r="BMB111" s="45"/>
      <c r="BMC111" s="45"/>
      <c r="BMD111" s="45"/>
      <c r="BME111" s="45"/>
      <c r="BMF111" s="45"/>
      <c r="BMG111" s="45"/>
      <c r="BMH111" s="45"/>
      <c r="BMI111" s="45"/>
      <c r="BMJ111" s="45"/>
      <c r="BMK111" s="45"/>
      <c r="BML111" s="45"/>
      <c r="BMM111" s="45"/>
      <c r="BMN111" s="45"/>
      <c r="BMO111" s="45"/>
      <c r="BMP111" s="45"/>
      <c r="BMQ111" s="45"/>
      <c r="BMR111" s="45"/>
      <c r="BMS111" s="45"/>
      <c r="BMT111" s="45"/>
      <c r="BMU111" s="45"/>
      <c r="BMV111" s="45"/>
      <c r="BMW111" s="45"/>
      <c r="BMX111" s="45"/>
      <c r="BMY111" s="45"/>
      <c r="BMZ111" s="45"/>
      <c r="BNA111" s="45"/>
      <c r="BNB111" s="45"/>
      <c r="BNC111" s="45"/>
      <c r="BND111" s="45"/>
      <c r="BNE111" s="45"/>
      <c r="BNF111" s="45"/>
      <c r="BNG111" s="45"/>
      <c r="BNH111" s="45"/>
      <c r="BNI111" s="45"/>
      <c r="BNJ111" s="45"/>
      <c r="BNK111" s="45"/>
      <c r="BNL111" s="45"/>
      <c r="BNM111" s="45"/>
      <c r="BNN111" s="45"/>
      <c r="BNO111" s="45"/>
      <c r="BNP111" s="45"/>
      <c r="BNQ111" s="45"/>
      <c r="BNR111" s="45"/>
      <c r="BNS111" s="45"/>
      <c r="BNT111" s="45"/>
      <c r="BNU111" s="45"/>
      <c r="BNV111" s="45"/>
      <c r="BNW111" s="45"/>
      <c r="BNX111" s="45"/>
      <c r="BNY111" s="45"/>
      <c r="BNZ111" s="45"/>
      <c r="BOA111" s="45"/>
      <c r="BOB111" s="45"/>
      <c r="BOC111" s="45"/>
      <c r="BOD111" s="45"/>
      <c r="BOE111" s="45"/>
      <c r="BOF111" s="45"/>
      <c r="BOG111" s="45"/>
      <c r="BOH111" s="45"/>
      <c r="BOI111" s="45"/>
      <c r="BOJ111" s="45"/>
      <c r="BOK111" s="45"/>
      <c r="BOL111" s="45"/>
      <c r="BOM111" s="45"/>
      <c r="BON111" s="45"/>
      <c r="BOO111" s="45"/>
      <c r="BOP111" s="45"/>
      <c r="BOQ111" s="45"/>
      <c r="BOR111" s="45"/>
      <c r="BOS111" s="45"/>
      <c r="BOT111" s="45"/>
      <c r="BOU111" s="45"/>
      <c r="BOV111" s="45"/>
      <c r="BOW111" s="45"/>
      <c r="BOX111" s="45"/>
      <c r="BOY111" s="45"/>
      <c r="BOZ111" s="45"/>
      <c r="BPA111" s="45"/>
      <c r="BPB111" s="45"/>
      <c r="BPC111" s="45"/>
      <c r="BPD111" s="45"/>
      <c r="BPE111" s="45"/>
      <c r="BPF111" s="45"/>
      <c r="BPG111" s="45"/>
      <c r="BPH111" s="45"/>
      <c r="BPI111" s="45"/>
      <c r="BPJ111" s="45"/>
      <c r="BPK111" s="45"/>
      <c r="BPL111" s="45"/>
      <c r="BPM111" s="45"/>
      <c r="BPN111" s="45"/>
      <c r="BPO111" s="45"/>
      <c r="BPP111" s="45"/>
      <c r="BPQ111" s="45"/>
      <c r="BPR111" s="45"/>
      <c r="BPS111" s="45"/>
      <c r="BPT111" s="45"/>
      <c r="BPU111" s="45"/>
      <c r="BPV111" s="45"/>
      <c r="BPW111" s="45"/>
      <c r="BPX111" s="45"/>
      <c r="BPY111" s="45"/>
      <c r="BPZ111" s="45"/>
      <c r="BQA111" s="45"/>
      <c r="BQB111" s="45"/>
      <c r="BQC111" s="45"/>
      <c r="BQD111" s="45"/>
      <c r="BQE111" s="45"/>
      <c r="BQF111" s="45"/>
      <c r="BQG111" s="45"/>
      <c r="BQH111" s="45"/>
      <c r="BQI111" s="45"/>
      <c r="BQJ111" s="45"/>
      <c r="BQK111" s="45"/>
      <c r="BQL111" s="45"/>
      <c r="BQM111" s="45"/>
      <c r="BQN111" s="45"/>
      <c r="BQO111" s="45"/>
      <c r="BQP111" s="45"/>
      <c r="BQQ111" s="45"/>
      <c r="BQR111" s="45"/>
      <c r="BQS111" s="45"/>
      <c r="BQT111" s="45"/>
      <c r="BQU111" s="45"/>
      <c r="BQV111" s="45"/>
      <c r="BQW111" s="45"/>
      <c r="BQX111" s="45"/>
      <c r="BQY111" s="45"/>
      <c r="BQZ111" s="45"/>
      <c r="BRA111" s="45"/>
      <c r="BRB111" s="45"/>
      <c r="BRC111" s="45"/>
      <c r="BRD111" s="45"/>
      <c r="BRE111" s="45"/>
      <c r="BRF111" s="45"/>
      <c r="BRG111" s="45"/>
      <c r="BRH111" s="45"/>
      <c r="BRI111" s="45"/>
      <c r="BRJ111" s="45"/>
      <c r="BRK111" s="45"/>
      <c r="BRL111" s="45"/>
      <c r="BRM111" s="45"/>
      <c r="BRN111" s="45"/>
      <c r="BRO111" s="45"/>
      <c r="BRP111" s="45"/>
      <c r="BRQ111" s="45"/>
      <c r="BRR111" s="45"/>
      <c r="BRS111" s="45"/>
      <c r="BRT111" s="45"/>
      <c r="BRU111" s="45"/>
      <c r="BRV111" s="45"/>
      <c r="BRW111" s="45"/>
      <c r="BRX111" s="45"/>
      <c r="BRY111" s="45"/>
      <c r="BRZ111" s="45"/>
      <c r="BSA111" s="45"/>
      <c r="BSB111" s="45"/>
      <c r="BSC111" s="45"/>
      <c r="BSD111" s="45"/>
      <c r="BSE111" s="45"/>
      <c r="BSF111" s="45"/>
      <c r="BSG111" s="45"/>
      <c r="BSH111" s="45"/>
      <c r="BSI111" s="45"/>
      <c r="BSJ111" s="45"/>
      <c r="BSK111" s="45"/>
      <c r="BSL111" s="45"/>
      <c r="BSM111" s="45"/>
      <c r="BSN111" s="45"/>
      <c r="BSO111" s="45"/>
      <c r="BSP111" s="45"/>
      <c r="BSQ111" s="45"/>
      <c r="BSR111" s="45"/>
      <c r="BSS111" s="45"/>
      <c r="BST111" s="45"/>
      <c r="BSU111" s="45"/>
      <c r="BSV111" s="45"/>
      <c r="BSW111" s="45"/>
      <c r="BSX111" s="45"/>
      <c r="BSY111" s="45"/>
      <c r="BSZ111" s="45"/>
      <c r="BTA111" s="45"/>
      <c r="BTB111" s="45"/>
      <c r="BTC111" s="45"/>
      <c r="BTD111" s="45"/>
      <c r="BTE111" s="45"/>
      <c r="BTF111" s="45"/>
      <c r="BTG111" s="45"/>
      <c r="BTH111" s="45"/>
      <c r="BTI111" s="45"/>
      <c r="BTJ111" s="45"/>
      <c r="BTK111" s="45"/>
      <c r="BTL111" s="45"/>
      <c r="BTM111" s="45"/>
      <c r="BTN111" s="45"/>
      <c r="BTO111" s="45"/>
      <c r="BTP111" s="45"/>
      <c r="BTQ111" s="45"/>
      <c r="BTR111" s="45"/>
      <c r="BTS111" s="45"/>
      <c r="BTT111" s="45"/>
      <c r="BTU111" s="45"/>
      <c r="BTV111" s="45"/>
      <c r="BTW111" s="45"/>
      <c r="BTX111" s="45"/>
      <c r="BTY111" s="45"/>
      <c r="BTZ111" s="45"/>
      <c r="BUA111" s="45"/>
      <c r="BUB111" s="45"/>
      <c r="BUC111" s="45"/>
      <c r="BUD111" s="45"/>
      <c r="BUE111" s="45"/>
      <c r="BUF111" s="45"/>
      <c r="BUG111" s="45"/>
      <c r="BUH111" s="45"/>
      <c r="BUI111" s="45"/>
      <c r="BUJ111" s="45"/>
      <c r="BUK111" s="45"/>
      <c r="BUL111" s="45"/>
      <c r="BUM111" s="45"/>
      <c r="BUN111" s="45"/>
      <c r="BUO111" s="45"/>
      <c r="BUP111" s="45"/>
      <c r="BUQ111" s="45"/>
      <c r="BUR111" s="45"/>
      <c r="BUS111" s="45"/>
      <c r="BUT111" s="45"/>
      <c r="BUU111" s="45"/>
      <c r="BUV111" s="45"/>
      <c r="BUW111" s="45"/>
      <c r="BUX111" s="45"/>
      <c r="BUY111" s="45"/>
      <c r="BUZ111" s="45"/>
      <c r="BVA111" s="45"/>
      <c r="BVB111" s="45"/>
      <c r="BVC111" s="45"/>
      <c r="BVD111" s="45"/>
      <c r="BVE111" s="45"/>
      <c r="BVF111" s="45"/>
      <c r="BVG111" s="45"/>
      <c r="BVH111" s="45"/>
      <c r="BVI111" s="45"/>
      <c r="BVJ111" s="45"/>
      <c r="BVK111" s="45"/>
      <c r="BVL111" s="45"/>
      <c r="BVM111" s="45"/>
      <c r="BVN111" s="45"/>
      <c r="BVO111" s="45"/>
      <c r="BVP111" s="45"/>
      <c r="BVQ111" s="45"/>
      <c r="BVR111" s="45"/>
      <c r="BVS111" s="45"/>
      <c r="BVT111" s="45"/>
      <c r="BVU111" s="45"/>
      <c r="BVV111" s="45"/>
      <c r="BVW111" s="45"/>
      <c r="BVX111" s="45"/>
      <c r="BVY111" s="45"/>
      <c r="BVZ111" s="45"/>
      <c r="BWA111" s="45"/>
      <c r="BWB111" s="45"/>
      <c r="BWC111" s="45"/>
      <c r="BWD111" s="45"/>
      <c r="BWE111" s="45"/>
      <c r="BWF111" s="45"/>
      <c r="BWG111" s="45"/>
      <c r="BWH111" s="45"/>
      <c r="BWI111" s="45"/>
      <c r="BWJ111" s="45"/>
      <c r="BWK111" s="45"/>
      <c r="BWL111" s="45"/>
      <c r="BWM111" s="45"/>
      <c r="BWN111" s="45"/>
      <c r="BWO111" s="45"/>
      <c r="BWP111" s="45"/>
      <c r="BWQ111" s="45"/>
      <c r="BWR111" s="45"/>
      <c r="BWS111" s="45"/>
      <c r="BWT111" s="45"/>
      <c r="BWU111" s="45"/>
      <c r="BWV111" s="45"/>
      <c r="BWW111" s="45"/>
      <c r="BWX111" s="45"/>
      <c r="BWY111" s="45"/>
      <c r="BWZ111" s="45"/>
      <c r="BXA111" s="45"/>
      <c r="BXB111" s="45"/>
      <c r="BXC111" s="45"/>
      <c r="BXD111" s="45"/>
      <c r="BXE111" s="45"/>
      <c r="BXF111" s="45"/>
      <c r="BXG111" s="45"/>
      <c r="BXH111" s="45"/>
      <c r="BXI111" s="45"/>
      <c r="BXJ111" s="45"/>
      <c r="BXK111" s="45"/>
      <c r="BXL111" s="45"/>
      <c r="BXM111" s="45"/>
      <c r="BXN111" s="45"/>
      <c r="BXO111" s="45"/>
      <c r="BXP111" s="45"/>
      <c r="BXQ111" s="45"/>
      <c r="BXR111" s="45"/>
      <c r="BXS111" s="45"/>
      <c r="BXT111" s="45"/>
      <c r="BXU111" s="45"/>
      <c r="BXV111" s="45"/>
      <c r="BXW111" s="45"/>
      <c r="BXX111" s="45"/>
      <c r="BXY111" s="45"/>
      <c r="BXZ111" s="45"/>
      <c r="BYA111" s="45"/>
      <c r="BYB111" s="45"/>
      <c r="BYC111" s="45"/>
      <c r="BYD111" s="45"/>
      <c r="BYE111" s="45"/>
      <c r="BYF111" s="45"/>
      <c r="BYG111" s="45"/>
      <c r="BYH111" s="45"/>
      <c r="BYI111" s="45"/>
      <c r="BYJ111" s="45"/>
      <c r="BYK111" s="45"/>
      <c r="BYL111" s="45"/>
      <c r="BYM111" s="45"/>
      <c r="BYN111" s="45"/>
      <c r="BYO111" s="45"/>
      <c r="BYP111" s="45"/>
      <c r="BYQ111" s="45"/>
      <c r="BYR111" s="45"/>
      <c r="BYS111" s="45"/>
      <c r="BYT111" s="45"/>
      <c r="BYU111" s="45"/>
      <c r="BYV111" s="45"/>
      <c r="BYW111" s="45"/>
      <c r="BYX111" s="45"/>
      <c r="BYY111" s="45"/>
      <c r="BYZ111" s="45"/>
      <c r="BZA111" s="45"/>
      <c r="BZB111" s="45"/>
      <c r="BZC111" s="45"/>
      <c r="BZD111" s="45"/>
      <c r="BZE111" s="45"/>
      <c r="BZF111" s="45"/>
      <c r="BZG111" s="45"/>
      <c r="BZH111" s="45"/>
      <c r="BZI111" s="45"/>
      <c r="BZJ111" s="45"/>
      <c r="BZK111" s="45"/>
      <c r="BZL111" s="45"/>
      <c r="BZM111" s="45"/>
      <c r="BZN111" s="45"/>
      <c r="BZO111" s="45"/>
      <c r="BZP111" s="45"/>
      <c r="BZQ111" s="45"/>
      <c r="BZR111" s="45"/>
      <c r="BZS111" s="45"/>
      <c r="BZT111" s="45"/>
      <c r="BZU111" s="45"/>
      <c r="BZV111" s="45"/>
      <c r="BZW111" s="45"/>
      <c r="BZX111" s="45"/>
      <c r="BZY111" s="45"/>
      <c r="BZZ111" s="45"/>
      <c r="CAA111" s="45"/>
      <c r="CAB111" s="45"/>
      <c r="CAC111" s="45"/>
      <c r="CAD111" s="45"/>
      <c r="CAE111" s="45"/>
      <c r="CAF111" s="45"/>
      <c r="CAG111" s="45"/>
      <c r="CAH111" s="45"/>
      <c r="CAI111" s="45"/>
      <c r="CAJ111" s="45"/>
      <c r="CAK111" s="45"/>
      <c r="CAL111" s="45"/>
      <c r="CAM111" s="45"/>
      <c r="CAN111" s="45"/>
      <c r="CAO111" s="45"/>
      <c r="CAP111" s="45"/>
      <c r="CAQ111" s="45"/>
      <c r="CAR111" s="45"/>
      <c r="CAS111" s="45"/>
      <c r="CAT111" s="45"/>
      <c r="CAU111" s="45"/>
      <c r="CAV111" s="45"/>
      <c r="CAW111" s="45"/>
      <c r="CAX111" s="45"/>
      <c r="CAY111" s="45"/>
      <c r="CAZ111" s="45"/>
      <c r="CBA111" s="45"/>
      <c r="CBB111" s="45"/>
      <c r="CBC111" s="45"/>
      <c r="CBD111" s="45"/>
      <c r="CBE111" s="45"/>
      <c r="CBF111" s="45"/>
      <c r="CBG111" s="45"/>
      <c r="CBH111" s="45"/>
      <c r="CBI111" s="45"/>
      <c r="CBJ111" s="45"/>
      <c r="CBK111" s="45"/>
      <c r="CBL111" s="45"/>
      <c r="CBM111" s="45"/>
      <c r="CBN111" s="45"/>
      <c r="CBO111" s="45"/>
      <c r="CBP111" s="45"/>
      <c r="CBQ111" s="45"/>
      <c r="CBR111" s="45"/>
      <c r="CBS111" s="45"/>
      <c r="CBT111" s="45"/>
      <c r="CBU111" s="45"/>
      <c r="CBV111" s="45"/>
      <c r="CBW111" s="45"/>
      <c r="CBX111" s="45"/>
      <c r="CBY111" s="45"/>
      <c r="CBZ111" s="45"/>
      <c r="CCA111" s="45"/>
      <c r="CCB111" s="45"/>
      <c r="CCC111" s="45"/>
      <c r="CCD111" s="45"/>
      <c r="CCE111" s="45"/>
      <c r="CCF111" s="45"/>
      <c r="CCG111" s="45"/>
      <c r="CCH111" s="45"/>
      <c r="CCI111" s="45"/>
      <c r="CCJ111" s="45"/>
      <c r="CCK111" s="45"/>
      <c r="CCL111" s="45"/>
      <c r="CCM111" s="45"/>
      <c r="CCN111" s="45"/>
      <c r="CCO111" s="45"/>
      <c r="CCP111" s="45"/>
      <c r="CCQ111" s="45"/>
      <c r="CCR111" s="45"/>
      <c r="CCS111" s="45"/>
      <c r="CCT111" s="45"/>
      <c r="CCU111" s="45"/>
      <c r="CCV111" s="45"/>
      <c r="CCW111" s="45"/>
      <c r="CCX111" s="45"/>
      <c r="CCY111" s="45"/>
      <c r="CCZ111" s="45"/>
      <c r="CDA111" s="45"/>
      <c r="CDB111" s="45"/>
      <c r="CDC111" s="45"/>
      <c r="CDD111" s="45"/>
      <c r="CDE111" s="45"/>
      <c r="CDF111" s="45"/>
      <c r="CDG111" s="45"/>
      <c r="CDH111" s="45"/>
      <c r="CDI111" s="45"/>
      <c r="CDJ111" s="45"/>
      <c r="CDK111" s="45"/>
      <c r="CDL111" s="45"/>
      <c r="CDM111" s="45"/>
      <c r="CDN111" s="45"/>
      <c r="CDO111" s="45"/>
      <c r="CDP111" s="45"/>
      <c r="CDQ111" s="45"/>
      <c r="CDR111" s="45"/>
      <c r="CDS111" s="45"/>
      <c r="CDT111" s="45"/>
      <c r="CDU111" s="45"/>
      <c r="CDV111" s="45"/>
      <c r="CDW111" s="45"/>
      <c r="CDX111" s="45"/>
      <c r="CDY111" s="45"/>
      <c r="CDZ111" s="45"/>
      <c r="CEA111" s="45"/>
      <c r="CEB111" s="45"/>
      <c r="CEC111" s="45"/>
      <c r="CED111" s="45"/>
      <c r="CEE111" s="45"/>
      <c r="CEF111" s="45"/>
      <c r="CEG111" s="45"/>
      <c r="CEH111" s="45"/>
      <c r="CEI111" s="45"/>
      <c r="CEJ111" s="45"/>
      <c r="CEK111" s="45"/>
      <c r="CEL111" s="45"/>
      <c r="CEM111" s="45"/>
      <c r="CEN111" s="45"/>
      <c r="CEO111" s="45"/>
      <c r="CEP111" s="45"/>
      <c r="CEQ111" s="45"/>
      <c r="CER111" s="45"/>
      <c r="CES111" s="45"/>
      <c r="CET111" s="45"/>
      <c r="CEU111" s="45"/>
      <c r="CEV111" s="45"/>
      <c r="CEW111" s="45"/>
      <c r="CEX111" s="45"/>
      <c r="CEY111" s="45"/>
      <c r="CEZ111" s="45"/>
      <c r="CFA111" s="45"/>
      <c r="CFB111" s="45"/>
      <c r="CFC111" s="45"/>
      <c r="CFD111" s="45"/>
      <c r="CFE111" s="45"/>
      <c r="CFF111" s="45"/>
      <c r="CFG111" s="45"/>
      <c r="CFH111" s="45"/>
      <c r="CFI111" s="45"/>
      <c r="CFJ111" s="45"/>
      <c r="CFK111" s="45"/>
      <c r="CFL111" s="45"/>
      <c r="CFM111" s="45"/>
      <c r="CFN111" s="45"/>
      <c r="CFO111" s="45"/>
      <c r="CFP111" s="45"/>
      <c r="CFQ111" s="45"/>
      <c r="CFR111" s="45"/>
      <c r="CFS111" s="45"/>
      <c r="CFT111" s="45"/>
      <c r="CFU111" s="45"/>
      <c r="CFV111" s="45"/>
      <c r="CFW111" s="45"/>
      <c r="CFX111" s="45"/>
      <c r="CFY111" s="45"/>
      <c r="CFZ111" s="45"/>
      <c r="CGA111" s="45"/>
      <c r="CGB111" s="45"/>
      <c r="CGC111" s="45"/>
      <c r="CGD111" s="45"/>
      <c r="CGE111" s="45"/>
      <c r="CGF111" s="45"/>
      <c r="CGG111" s="45"/>
      <c r="CGH111" s="45"/>
      <c r="CGI111" s="45"/>
      <c r="CGJ111" s="45"/>
      <c r="CGK111" s="45"/>
      <c r="CGL111" s="45"/>
      <c r="CGM111" s="45"/>
      <c r="CGN111" s="45"/>
      <c r="CGO111" s="45"/>
      <c r="CGP111" s="45"/>
      <c r="CGQ111" s="45"/>
      <c r="CGR111" s="45"/>
      <c r="CGS111" s="45"/>
      <c r="CGT111" s="45"/>
      <c r="CGU111" s="45"/>
      <c r="CGV111" s="45"/>
      <c r="CGW111" s="45"/>
      <c r="CGX111" s="45"/>
      <c r="CGY111" s="45"/>
      <c r="CGZ111" s="45"/>
      <c r="CHA111" s="45"/>
      <c r="CHB111" s="45"/>
      <c r="CHC111" s="45"/>
      <c r="CHD111" s="45"/>
      <c r="CHE111" s="45"/>
      <c r="CHF111" s="45"/>
      <c r="CHG111" s="45"/>
      <c r="CHH111" s="45"/>
      <c r="CHI111" s="45"/>
      <c r="CHJ111" s="45"/>
      <c r="CHK111" s="45"/>
      <c r="CHL111" s="45"/>
      <c r="CHM111" s="45"/>
      <c r="CHN111" s="45"/>
      <c r="CHO111" s="45"/>
      <c r="CHP111" s="45"/>
      <c r="CHQ111" s="45"/>
      <c r="CHR111" s="45"/>
      <c r="CHS111" s="45"/>
      <c r="CHT111" s="45"/>
      <c r="CHU111" s="45"/>
      <c r="CHV111" s="45"/>
      <c r="CHW111" s="45"/>
      <c r="CHX111" s="45"/>
      <c r="CHY111" s="45"/>
      <c r="CHZ111" s="45"/>
      <c r="CIA111" s="45"/>
      <c r="CIB111" s="45"/>
      <c r="CIC111" s="45"/>
      <c r="CID111" s="45"/>
      <c r="CIE111" s="45"/>
      <c r="CIF111" s="45"/>
      <c r="CIG111" s="45"/>
      <c r="CIH111" s="45"/>
      <c r="CII111" s="45"/>
      <c r="CIJ111" s="45"/>
      <c r="CIK111" s="45"/>
      <c r="CIL111" s="45"/>
      <c r="CIM111" s="45"/>
      <c r="CIN111" s="45"/>
      <c r="CIO111" s="45"/>
      <c r="CIP111" s="45"/>
      <c r="CIQ111" s="45"/>
      <c r="CIR111" s="45"/>
      <c r="CIS111" s="45"/>
      <c r="CIT111" s="45"/>
      <c r="CIU111" s="45"/>
      <c r="CIV111" s="45"/>
      <c r="CIW111" s="45"/>
      <c r="CIX111" s="45"/>
      <c r="CIY111" s="45"/>
      <c r="CIZ111" s="45"/>
      <c r="CJA111" s="45"/>
      <c r="CJB111" s="45"/>
      <c r="CJC111" s="45"/>
      <c r="CJD111" s="45"/>
      <c r="CJE111" s="45"/>
      <c r="CJF111" s="45"/>
      <c r="CJG111" s="45"/>
      <c r="CJH111" s="45"/>
      <c r="CJI111" s="45"/>
      <c r="CJJ111" s="45"/>
      <c r="CJK111" s="45"/>
      <c r="CJL111" s="45"/>
      <c r="CJM111" s="45"/>
      <c r="CJN111" s="45"/>
      <c r="CJO111" s="45"/>
      <c r="CJP111" s="45"/>
      <c r="CJQ111" s="45"/>
      <c r="CJR111" s="45"/>
      <c r="CJS111" s="45"/>
      <c r="CJT111" s="45"/>
      <c r="CJU111" s="45"/>
      <c r="CJV111" s="45"/>
      <c r="CJW111" s="45"/>
      <c r="CJX111" s="45"/>
      <c r="CJY111" s="45"/>
      <c r="CJZ111" s="45"/>
      <c r="CKA111" s="45"/>
      <c r="CKB111" s="45"/>
      <c r="CKC111" s="45"/>
      <c r="CKD111" s="45"/>
      <c r="CKE111" s="45"/>
      <c r="CKF111" s="45"/>
      <c r="CKG111" s="45"/>
      <c r="CKH111" s="45"/>
      <c r="CKI111" s="45"/>
      <c r="CKJ111" s="45"/>
      <c r="CKK111" s="45"/>
      <c r="CKL111" s="45"/>
      <c r="CKM111" s="45"/>
      <c r="CKN111" s="45"/>
      <c r="CKO111" s="45"/>
      <c r="CKP111" s="45"/>
      <c r="CKQ111" s="45"/>
      <c r="CKR111" s="45"/>
      <c r="CKS111" s="45"/>
      <c r="CKT111" s="45"/>
      <c r="CKU111" s="45"/>
      <c r="CKV111" s="45"/>
      <c r="CKW111" s="45"/>
      <c r="CKX111" s="45"/>
      <c r="CKY111" s="45"/>
      <c r="CKZ111" s="45"/>
      <c r="CLA111" s="45"/>
      <c r="CLB111" s="45"/>
      <c r="CLC111" s="45"/>
      <c r="CLD111" s="45"/>
      <c r="CLE111" s="45"/>
      <c r="CLF111" s="45"/>
      <c r="CLG111" s="45"/>
      <c r="CLH111" s="45"/>
      <c r="CLI111" s="45"/>
      <c r="CLJ111" s="45"/>
      <c r="CLK111" s="45"/>
      <c r="CLL111" s="45"/>
      <c r="CLM111" s="45"/>
      <c r="CLN111" s="45"/>
      <c r="CLO111" s="45"/>
      <c r="CLP111" s="45"/>
      <c r="CLQ111" s="45"/>
      <c r="CLR111" s="45"/>
      <c r="CLS111" s="45"/>
      <c r="CLT111" s="45"/>
      <c r="CLU111" s="45"/>
      <c r="CLV111" s="45"/>
      <c r="CLW111" s="45"/>
      <c r="CLX111" s="45"/>
      <c r="CLY111" s="45"/>
      <c r="CLZ111" s="45"/>
      <c r="CMA111" s="45"/>
      <c r="CMB111" s="45"/>
      <c r="CMC111" s="45"/>
      <c r="CMD111" s="45"/>
      <c r="CME111" s="45"/>
      <c r="CMF111" s="45"/>
      <c r="CMG111" s="45"/>
      <c r="CMH111" s="45"/>
      <c r="CMI111" s="45"/>
      <c r="CMJ111" s="45"/>
      <c r="CMK111" s="45"/>
      <c r="CML111" s="45"/>
      <c r="CMM111" s="45"/>
      <c r="CMN111" s="45"/>
      <c r="CMO111" s="45"/>
      <c r="CMP111" s="45"/>
      <c r="CMQ111" s="45"/>
      <c r="CMR111" s="45"/>
      <c r="CMS111" s="45"/>
      <c r="CMT111" s="45"/>
      <c r="CMU111" s="45"/>
      <c r="CMV111" s="45"/>
      <c r="CMW111" s="45"/>
      <c r="CMX111" s="45"/>
      <c r="CMY111" s="45"/>
      <c r="CMZ111" s="45"/>
      <c r="CNA111" s="45"/>
      <c r="CNB111" s="45"/>
      <c r="CNC111" s="45"/>
      <c r="CND111" s="45"/>
      <c r="CNE111" s="45"/>
      <c r="CNF111" s="45"/>
      <c r="CNG111" s="45"/>
      <c r="CNH111" s="45"/>
      <c r="CNI111" s="45"/>
      <c r="CNJ111" s="45"/>
      <c r="CNK111" s="45"/>
      <c r="CNL111" s="45"/>
      <c r="CNM111" s="45"/>
      <c r="CNN111" s="45"/>
      <c r="CNO111" s="45"/>
      <c r="CNP111" s="45"/>
      <c r="CNQ111" s="45"/>
      <c r="CNR111" s="45"/>
      <c r="CNS111" s="45"/>
      <c r="CNT111" s="45"/>
      <c r="CNU111" s="45"/>
      <c r="CNV111" s="45"/>
      <c r="CNW111" s="45"/>
      <c r="CNX111" s="45"/>
      <c r="CNY111" s="45"/>
      <c r="CNZ111" s="45"/>
      <c r="COA111" s="45"/>
      <c r="COB111" s="45"/>
      <c r="COC111" s="45"/>
      <c r="COD111" s="45"/>
      <c r="COE111" s="45"/>
      <c r="COF111" s="45"/>
      <c r="COG111" s="45"/>
      <c r="COH111" s="45"/>
      <c r="COI111" s="45"/>
      <c r="COJ111" s="45"/>
      <c r="COK111" s="45"/>
      <c r="COL111" s="45"/>
      <c r="COM111" s="45"/>
      <c r="CON111" s="45"/>
      <c r="COO111" s="45"/>
      <c r="COP111" s="45"/>
      <c r="COQ111" s="45"/>
      <c r="COR111" s="45"/>
      <c r="COS111" s="45"/>
      <c r="COT111" s="45"/>
      <c r="COU111" s="45"/>
      <c r="COV111" s="45"/>
      <c r="COW111" s="45"/>
      <c r="COX111" s="45"/>
      <c r="COY111" s="45"/>
      <c r="COZ111" s="45"/>
      <c r="CPA111" s="45"/>
      <c r="CPB111" s="45"/>
      <c r="CPC111" s="45"/>
      <c r="CPD111" s="45"/>
      <c r="CPE111" s="45"/>
      <c r="CPF111" s="45"/>
      <c r="CPG111" s="45"/>
      <c r="CPH111" s="45"/>
      <c r="CPI111" s="45"/>
      <c r="CPJ111" s="45"/>
      <c r="CPK111" s="45"/>
      <c r="CPL111" s="45"/>
      <c r="CPM111" s="45"/>
      <c r="CPN111" s="45"/>
      <c r="CPO111" s="45"/>
      <c r="CPP111" s="45"/>
      <c r="CPQ111" s="45"/>
      <c r="CPR111" s="45"/>
      <c r="CPS111" s="45"/>
      <c r="CPT111" s="45"/>
      <c r="CPU111" s="45"/>
      <c r="CPV111" s="45"/>
      <c r="CPW111" s="45"/>
      <c r="CPX111" s="45"/>
      <c r="CPY111" s="45"/>
      <c r="CPZ111" s="45"/>
      <c r="CQA111" s="45"/>
      <c r="CQB111" s="45"/>
      <c r="CQC111" s="45"/>
      <c r="CQD111" s="45"/>
      <c r="CQE111" s="45"/>
      <c r="CQF111" s="45"/>
      <c r="CQG111" s="45"/>
      <c r="CQH111" s="45"/>
      <c r="CQI111" s="45"/>
      <c r="CQJ111" s="45"/>
      <c r="CQK111" s="45"/>
      <c r="CQL111" s="45"/>
      <c r="CQM111" s="45"/>
      <c r="CQN111" s="45"/>
      <c r="CQO111" s="45"/>
      <c r="CQP111" s="45"/>
      <c r="CQQ111" s="45"/>
      <c r="CQR111" s="45"/>
      <c r="CQS111" s="45"/>
      <c r="CQT111" s="45"/>
      <c r="CQU111" s="45"/>
      <c r="CQV111" s="45"/>
      <c r="CQW111" s="45"/>
      <c r="CQX111" s="45"/>
      <c r="CQY111" s="45"/>
      <c r="CQZ111" s="45"/>
      <c r="CRA111" s="45"/>
      <c r="CRB111" s="45"/>
      <c r="CRC111" s="45"/>
      <c r="CRD111" s="45"/>
      <c r="CRE111" s="45"/>
      <c r="CRF111" s="45"/>
      <c r="CRG111" s="45"/>
      <c r="CRH111" s="45"/>
      <c r="CRI111" s="45"/>
      <c r="CRJ111" s="45"/>
      <c r="CRK111" s="45"/>
      <c r="CRL111" s="45"/>
      <c r="CRM111" s="45"/>
      <c r="CRN111" s="45"/>
      <c r="CRO111" s="45"/>
      <c r="CRP111" s="45"/>
      <c r="CRQ111" s="45"/>
      <c r="CRR111" s="45"/>
      <c r="CRS111" s="45"/>
      <c r="CRT111" s="45"/>
      <c r="CRU111" s="45"/>
      <c r="CRV111" s="45"/>
      <c r="CRW111" s="45"/>
      <c r="CRX111" s="45"/>
      <c r="CRY111" s="45"/>
      <c r="CRZ111" s="45"/>
      <c r="CSA111" s="45"/>
      <c r="CSB111" s="45"/>
      <c r="CSC111" s="45"/>
      <c r="CSD111" s="45"/>
      <c r="CSE111" s="45"/>
      <c r="CSF111" s="45"/>
      <c r="CSG111" s="45"/>
      <c r="CSH111" s="45"/>
      <c r="CSI111" s="45"/>
      <c r="CSJ111" s="45"/>
      <c r="CSK111" s="45"/>
      <c r="CSL111" s="45"/>
      <c r="CSM111" s="45"/>
      <c r="CSN111" s="45"/>
      <c r="CSO111" s="45"/>
      <c r="CSP111" s="45"/>
      <c r="CSQ111" s="45"/>
      <c r="CSR111" s="45"/>
      <c r="CSS111" s="45"/>
      <c r="CST111" s="45"/>
      <c r="CSU111" s="45"/>
      <c r="CSV111" s="45"/>
      <c r="CSW111" s="45"/>
      <c r="CSX111" s="45"/>
      <c r="CSY111" s="45"/>
      <c r="CSZ111" s="45"/>
      <c r="CTA111" s="45"/>
      <c r="CTB111" s="45"/>
      <c r="CTC111" s="45"/>
      <c r="CTD111" s="45"/>
      <c r="CTE111" s="45"/>
      <c r="CTF111" s="45"/>
      <c r="CTG111" s="45"/>
      <c r="CTH111" s="45"/>
      <c r="CTI111" s="45"/>
      <c r="CTJ111" s="45"/>
      <c r="CTK111" s="45"/>
      <c r="CTL111" s="45"/>
      <c r="CTM111" s="45"/>
      <c r="CTN111" s="45"/>
      <c r="CTO111" s="45"/>
      <c r="CTP111" s="45"/>
      <c r="CTQ111" s="45"/>
      <c r="CTR111" s="45"/>
      <c r="CTS111" s="45"/>
      <c r="CTT111" s="45"/>
      <c r="CTU111" s="45"/>
      <c r="CTV111" s="45"/>
      <c r="CTW111" s="45"/>
      <c r="CTX111" s="45"/>
      <c r="CTY111" s="45"/>
      <c r="CTZ111" s="45"/>
      <c r="CUA111" s="45"/>
      <c r="CUB111" s="45"/>
      <c r="CUC111" s="45"/>
      <c r="CUD111" s="45"/>
      <c r="CUE111" s="45"/>
      <c r="CUF111" s="45"/>
      <c r="CUG111" s="45"/>
      <c r="CUH111" s="45"/>
      <c r="CUI111" s="45"/>
      <c r="CUJ111" s="45"/>
      <c r="CUK111" s="45"/>
      <c r="CUL111" s="45"/>
      <c r="CUM111" s="45"/>
      <c r="CUN111" s="45"/>
      <c r="CUO111" s="45"/>
      <c r="CUP111" s="45"/>
      <c r="CUQ111" s="45"/>
      <c r="CUR111" s="45"/>
      <c r="CUS111" s="45"/>
      <c r="CUT111" s="45"/>
      <c r="CUU111" s="45"/>
      <c r="CUV111" s="45"/>
      <c r="CUW111" s="45"/>
      <c r="CUX111" s="45"/>
      <c r="CUY111" s="45"/>
      <c r="CUZ111" s="45"/>
      <c r="CVA111" s="45"/>
      <c r="CVB111" s="45"/>
      <c r="CVC111" s="45"/>
      <c r="CVD111" s="45"/>
      <c r="CVE111" s="45"/>
      <c r="CVF111" s="45"/>
      <c r="CVG111" s="45"/>
      <c r="CVH111" s="45"/>
      <c r="CVI111" s="45"/>
      <c r="CVJ111" s="45"/>
      <c r="CVK111" s="45"/>
      <c r="CVL111" s="45"/>
      <c r="CVM111" s="45"/>
      <c r="CVN111" s="45"/>
      <c r="CVO111" s="45"/>
      <c r="CVP111" s="45"/>
      <c r="CVQ111" s="45"/>
      <c r="CVR111" s="45"/>
      <c r="CVS111" s="45"/>
      <c r="CVT111" s="45"/>
      <c r="CVU111" s="45"/>
      <c r="CVV111" s="45"/>
      <c r="CVW111" s="45"/>
      <c r="CVX111" s="45"/>
      <c r="CVY111" s="45"/>
      <c r="CVZ111" s="45"/>
      <c r="CWA111" s="45"/>
      <c r="CWB111" s="45"/>
      <c r="CWC111" s="45"/>
      <c r="CWD111" s="45"/>
      <c r="CWE111" s="45"/>
      <c r="CWF111" s="45"/>
      <c r="CWG111" s="45"/>
      <c r="CWH111" s="45"/>
      <c r="CWI111" s="45"/>
      <c r="CWJ111" s="45"/>
      <c r="CWK111" s="45"/>
      <c r="CWL111" s="45"/>
      <c r="CWM111" s="45"/>
      <c r="CWN111" s="45"/>
      <c r="CWO111" s="45"/>
      <c r="CWP111" s="45"/>
      <c r="CWQ111" s="45"/>
      <c r="CWR111" s="45"/>
      <c r="CWS111" s="45"/>
      <c r="CWT111" s="45"/>
      <c r="CWU111" s="45"/>
      <c r="CWV111" s="45"/>
      <c r="CWW111" s="45"/>
      <c r="CWX111" s="45"/>
      <c r="CWY111" s="45"/>
      <c r="CWZ111" s="45"/>
      <c r="CXA111" s="45"/>
      <c r="CXB111" s="45"/>
      <c r="CXC111" s="45"/>
      <c r="CXD111" s="45"/>
      <c r="CXE111" s="45"/>
      <c r="CXF111" s="45"/>
      <c r="CXG111" s="45"/>
      <c r="CXH111" s="45"/>
      <c r="CXI111" s="45"/>
      <c r="CXJ111" s="45"/>
      <c r="CXK111" s="45"/>
      <c r="CXL111" s="45"/>
      <c r="CXM111" s="45"/>
      <c r="CXN111" s="45"/>
      <c r="CXO111" s="45"/>
      <c r="CXP111" s="45"/>
      <c r="CXQ111" s="45"/>
      <c r="CXR111" s="45"/>
      <c r="CXS111" s="45"/>
      <c r="CXT111" s="45"/>
      <c r="CXU111" s="45"/>
      <c r="CXV111" s="45"/>
      <c r="CXW111" s="45"/>
      <c r="CXX111" s="45"/>
      <c r="CXY111" s="45"/>
      <c r="CXZ111" s="45"/>
      <c r="CYA111" s="45"/>
      <c r="CYB111" s="45"/>
      <c r="CYC111" s="45"/>
      <c r="CYD111" s="45"/>
      <c r="CYE111" s="45"/>
      <c r="CYF111" s="45"/>
      <c r="CYG111" s="45"/>
      <c r="CYH111" s="45"/>
      <c r="CYI111" s="45"/>
      <c r="CYJ111" s="45"/>
      <c r="CYK111" s="45"/>
      <c r="CYL111" s="45"/>
      <c r="CYM111" s="45"/>
      <c r="CYN111" s="45"/>
      <c r="CYO111" s="45"/>
      <c r="CYP111" s="45"/>
      <c r="CYQ111" s="45"/>
      <c r="CYR111" s="45"/>
      <c r="CYS111" s="45"/>
      <c r="CYT111" s="45"/>
      <c r="CYU111" s="45"/>
      <c r="CYV111" s="45"/>
      <c r="CYW111" s="45"/>
      <c r="CYX111" s="45"/>
      <c r="CYY111" s="45"/>
      <c r="CYZ111" s="45"/>
      <c r="CZA111" s="45"/>
      <c r="CZB111" s="45"/>
      <c r="CZC111" s="45"/>
      <c r="CZD111" s="45"/>
      <c r="CZE111" s="45"/>
      <c r="CZF111" s="45"/>
      <c r="CZG111" s="45"/>
      <c r="CZH111" s="45"/>
      <c r="CZI111" s="45"/>
      <c r="CZJ111" s="45"/>
      <c r="CZK111" s="45"/>
      <c r="CZL111" s="45"/>
      <c r="CZM111" s="45"/>
      <c r="CZN111" s="45"/>
      <c r="CZO111" s="45"/>
      <c r="CZP111" s="45"/>
      <c r="CZQ111" s="45"/>
      <c r="CZR111" s="45"/>
      <c r="CZS111" s="45"/>
      <c r="CZT111" s="45"/>
      <c r="CZU111" s="45"/>
      <c r="CZV111" s="45"/>
      <c r="CZW111" s="45"/>
      <c r="CZX111" s="45"/>
      <c r="CZY111" s="45"/>
      <c r="CZZ111" s="45"/>
      <c r="DAA111" s="45"/>
      <c r="DAB111" s="45"/>
      <c r="DAC111" s="45"/>
      <c r="DAD111" s="45"/>
      <c r="DAE111" s="45"/>
      <c r="DAF111" s="45"/>
      <c r="DAG111" s="45"/>
      <c r="DAH111" s="45"/>
      <c r="DAI111" s="45"/>
      <c r="DAJ111" s="45"/>
      <c r="DAK111" s="45"/>
      <c r="DAL111" s="45"/>
      <c r="DAM111" s="45"/>
      <c r="DAN111" s="45"/>
      <c r="DAO111" s="45"/>
      <c r="DAP111" s="45"/>
      <c r="DAQ111" s="45"/>
      <c r="DAR111" s="45"/>
      <c r="DAS111" s="45"/>
      <c r="DAT111" s="45"/>
      <c r="DAU111" s="45"/>
      <c r="DAV111" s="45"/>
      <c r="DAW111" s="45"/>
      <c r="DAX111" s="45"/>
      <c r="DAY111" s="45"/>
      <c r="DAZ111" s="45"/>
      <c r="DBA111" s="45"/>
      <c r="DBB111" s="45"/>
      <c r="DBC111" s="45"/>
      <c r="DBD111" s="45"/>
      <c r="DBE111" s="45"/>
      <c r="DBF111" s="45"/>
      <c r="DBG111" s="45"/>
      <c r="DBH111" s="45"/>
      <c r="DBI111" s="45"/>
      <c r="DBJ111" s="45"/>
      <c r="DBK111" s="45"/>
      <c r="DBL111" s="45"/>
      <c r="DBM111" s="45"/>
      <c r="DBN111" s="45"/>
      <c r="DBO111" s="45"/>
      <c r="DBP111" s="45"/>
      <c r="DBQ111" s="45"/>
      <c r="DBR111" s="45"/>
      <c r="DBS111" s="45"/>
      <c r="DBT111" s="45"/>
      <c r="DBU111" s="45"/>
      <c r="DBV111" s="45"/>
      <c r="DBW111" s="45"/>
      <c r="DBX111" s="45"/>
      <c r="DBY111" s="45"/>
      <c r="DBZ111" s="45"/>
      <c r="DCA111" s="45"/>
      <c r="DCB111" s="45"/>
      <c r="DCC111" s="45"/>
      <c r="DCD111" s="45"/>
      <c r="DCE111" s="45"/>
      <c r="DCF111" s="45"/>
      <c r="DCG111" s="45"/>
      <c r="DCH111" s="45"/>
      <c r="DCI111" s="45"/>
      <c r="DCJ111" s="45"/>
      <c r="DCK111" s="45"/>
      <c r="DCL111" s="45"/>
      <c r="DCM111" s="45"/>
      <c r="DCN111" s="45"/>
      <c r="DCO111" s="45"/>
      <c r="DCP111" s="45"/>
      <c r="DCQ111" s="45"/>
      <c r="DCR111" s="45"/>
      <c r="DCS111" s="45"/>
      <c r="DCT111" s="45"/>
      <c r="DCU111" s="45"/>
      <c r="DCV111" s="45"/>
      <c r="DCW111" s="45"/>
      <c r="DCX111" s="45"/>
      <c r="DCY111" s="45"/>
      <c r="DCZ111" s="45"/>
      <c r="DDA111" s="45"/>
      <c r="DDB111" s="45"/>
      <c r="DDC111" s="45"/>
      <c r="DDD111" s="45"/>
      <c r="DDE111" s="45"/>
      <c r="DDF111" s="45"/>
      <c r="DDG111" s="45"/>
      <c r="DDH111" s="45"/>
      <c r="DDI111" s="45"/>
      <c r="DDJ111" s="45"/>
      <c r="DDK111" s="45"/>
      <c r="DDL111" s="45"/>
      <c r="DDM111" s="45"/>
      <c r="DDN111" s="45"/>
      <c r="DDO111" s="45"/>
      <c r="DDP111" s="45"/>
      <c r="DDQ111" s="45"/>
      <c r="DDR111" s="45"/>
      <c r="DDS111" s="45"/>
      <c r="DDT111" s="45"/>
      <c r="DDU111" s="45"/>
      <c r="DDV111" s="45"/>
      <c r="DDW111" s="45"/>
      <c r="DDX111" s="45"/>
      <c r="DDY111" s="45"/>
      <c r="DDZ111" s="45"/>
      <c r="DEA111" s="45"/>
      <c r="DEB111" s="45"/>
      <c r="DEC111" s="45"/>
      <c r="DED111" s="45"/>
      <c r="DEE111" s="45"/>
      <c r="DEF111" s="45"/>
      <c r="DEG111" s="45"/>
      <c r="DEH111" s="45"/>
      <c r="DEI111" s="45"/>
      <c r="DEJ111" s="45"/>
      <c r="DEK111" s="45"/>
      <c r="DEL111" s="45"/>
      <c r="DEM111" s="45"/>
      <c r="DEN111" s="45"/>
      <c r="DEO111" s="45"/>
      <c r="DEP111" s="45"/>
      <c r="DEQ111" s="45"/>
      <c r="DER111" s="45"/>
      <c r="DES111" s="45"/>
      <c r="DET111" s="45"/>
      <c r="DEU111" s="45"/>
      <c r="DEV111" s="45"/>
      <c r="DEW111" s="45"/>
      <c r="DEX111" s="45"/>
      <c r="DEY111" s="45"/>
      <c r="DEZ111" s="45"/>
      <c r="DFA111" s="45"/>
      <c r="DFB111" s="45"/>
      <c r="DFC111" s="45"/>
      <c r="DFD111" s="45"/>
      <c r="DFE111" s="45"/>
      <c r="DFF111" s="45"/>
      <c r="DFG111" s="45"/>
      <c r="DFH111" s="45"/>
      <c r="DFI111" s="45"/>
      <c r="DFJ111" s="45"/>
      <c r="DFK111" s="45"/>
      <c r="DFL111" s="45"/>
      <c r="DFM111" s="45"/>
      <c r="DFN111" s="45"/>
      <c r="DFO111" s="45"/>
      <c r="DFP111" s="45"/>
      <c r="DFQ111" s="45"/>
      <c r="DFR111" s="45"/>
      <c r="DFS111" s="45"/>
      <c r="DFT111" s="45"/>
      <c r="DFU111" s="45"/>
      <c r="DFV111" s="45"/>
      <c r="DFW111" s="45"/>
      <c r="DFX111" s="45"/>
      <c r="DFY111" s="45"/>
      <c r="DFZ111" s="45"/>
      <c r="DGA111" s="45"/>
      <c r="DGB111" s="45"/>
      <c r="DGC111" s="45"/>
      <c r="DGD111" s="45"/>
      <c r="DGE111" s="45"/>
      <c r="DGF111" s="45"/>
      <c r="DGG111" s="45"/>
      <c r="DGH111" s="45"/>
      <c r="DGI111" s="45"/>
      <c r="DGJ111" s="45"/>
      <c r="DGK111" s="45"/>
      <c r="DGL111" s="45"/>
      <c r="DGM111" s="45"/>
      <c r="DGN111" s="45"/>
      <c r="DGO111" s="45"/>
      <c r="DGP111" s="45"/>
      <c r="DGQ111" s="45"/>
      <c r="DGR111" s="45"/>
      <c r="DGS111" s="45"/>
      <c r="DGT111" s="45"/>
      <c r="DGU111" s="45"/>
      <c r="DGV111" s="45"/>
      <c r="DGW111" s="45"/>
      <c r="DGX111" s="45"/>
      <c r="DGY111" s="45"/>
      <c r="DGZ111" s="45"/>
      <c r="DHA111" s="45"/>
      <c r="DHB111" s="45"/>
      <c r="DHC111" s="45"/>
      <c r="DHD111" s="45"/>
      <c r="DHE111" s="45"/>
      <c r="DHF111" s="45"/>
      <c r="DHG111" s="45"/>
      <c r="DHH111" s="45"/>
      <c r="DHI111" s="45"/>
      <c r="DHJ111" s="45"/>
      <c r="DHK111" s="45"/>
      <c r="DHL111" s="45"/>
      <c r="DHM111" s="45"/>
      <c r="DHN111" s="45"/>
      <c r="DHO111" s="45"/>
      <c r="DHP111" s="45"/>
      <c r="DHQ111" s="45"/>
      <c r="DHR111" s="45"/>
      <c r="DHS111" s="45"/>
      <c r="DHT111" s="45"/>
      <c r="DHU111" s="45"/>
      <c r="DHV111" s="45"/>
      <c r="DHW111" s="45"/>
      <c r="DHX111" s="45"/>
      <c r="DHY111" s="45"/>
      <c r="DHZ111" s="45"/>
      <c r="DIA111" s="45"/>
      <c r="DIB111" s="45"/>
      <c r="DIC111" s="45"/>
      <c r="DID111" s="45"/>
      <c r="DIE111" s="45"/>
      <c r="DIF111" s="45"/>
      <c r="DIG111" s="45"/>
      <c r="DIH111" s="45"/>
      <c r="DII111" s="45"/>
      <c r="DIJ111" s="45"/>
      <c r="DIK111" s="45"/>
      <c r="DIL111" s="45"/>
      <c r="DIM111" s="45"/>
      <c r="DIN111" s="45"/>
      <c r="DIO111" s="45"/>
      <c r="DIP111" s="45"/>
      <c r="DIQ111" s="45"/>
      <c r="DIR111" s="45"/>
      <c r="DIS111" s="45"/>
      <c r="DIT111" s="45"/>
      <c r="DIU111" s="45"/>
      <c r="DIV111" s="45"/>
      <c r="DIW111" s="45"/>
      <c r="DIX111" s="45"/>
      <c r="DIY111" s="45"/>
      <c r="DIZ111" s="45"/>
      <c r="DJA111" s="45"/>
      <c r="DJB111" s="45"/>
      <c r="DJC111" s="45"/>
      <c r="DJD111" s="45"/>
      <c r="DJE111" s="45"/>
      <c r="DJF111" s="45"/>
      <c r="DJG111" s="45"/>
      <c r="DJH111" s="45"/>
      <c r="DJI111" s="45"/>
      <c r="DJJ111" s="45"/>
      <c r="DJK111" s="45"/>
      <c r="DJL111" s="45"/>
      <c r="DJM111" s="45"/>
      <c r="DJN111" s="45"/>
      <c r="DJO111" s="45"/>
      <c r="DJP111" s="45"/>
      <c r="DJQ111" s="45"/>
      <c r="DJR111" s="45"/>
      <c r="DJS111" s="45"/>
      <c r="DJT111" s="45"/>
      <c r="DJU111" s="45"/>
      <c r="DJV111" s="45"/>
      <c r="DJW111" s="45"/>
      <c r="DJX111" s="45"/>
      <c r="DJY111" s="45"/>
      <c r="DJZ111" s="45"/>
      <c r="DKA111" s="45"/>
      <c r="DKB111" s="45"/>
      <c r="DKC111" s="45"/>
      <c r="DKD111" s="45"/>
      <c r="DKE111" s="45"/>
      <c r="DKF111" s="45"/>
      <c r="DKG111" s="45"/>
      <c r="DKH111" s="45"/>
      <c r="DKI111" s="45"/>
      <c r="DKJ111" s="45"/>
      <c r="DKK111" s="45"/>
      <c r="DKL111" s="45"/>
      <c r="DKM111" s="45"/>
      <c r="DKN111" s="45"/>
      <c r="DKO111" s="45"/>
      <c r="DKP111" s="45"/>
      <c r="DKQ111" s="45"/>
      <c r="DKR111" s="45"/>
      <c r="DKS111" s="45"/>
      <c r="DKT111" s="45"/>
      <c r="DKU111" s="45"/>
      <c r="DKV111" s="45"/>
      <c r="DKW111" s="45"/>
      <c r="DKX111" s="45"/>
      <c r="DKY111" s="45"/>
      <c r="DKZ111" s="45"/>
      <c r="DLA111" s="45"/>
      <c r="DLB111" s="45"/>
      <c r="DLC111" s="45"/>
      <c r="DLD111" s="45"/>
      <c r="DLE111" s="45"/>
      <c r="DLF111" s="45"/>
      <c r="DLG111" s="45"/>
      <c r="DLH111" s="45"/>
      <c r="DLI111" s="45"/>
      <c r="DLJ111" s="45"/>
      <c r="DLK111" s="45"/>
      <c r="DLL111" s="45"/>
      <c r="DLM111" s="45"/>
      <c r="DLN111" s="45"/>
      <c r="DLO111" s="45"/>
      <c r="DLP111" s="45"/>
      <c r="DLQ111" s="45"/>
      <c r="DLR111" s="45"/>
      <c r="DLS111" s="45"/>
      <c r="DLT111" s="45"/>
      <c r="DLU111" s="45"/>
      <c r="DLV111" s="45"/>
      <c r="DLW111" s="45"/>
      <c r="DLX111" s="45"/>
      <c r="DLY111" s="45"/>
      <c r="DLZ111" s="45"/>
      <c r="DMA111" s="45"/>
      <c r="DMB111" s="45"/>
      <c r="DMC111" s="45"/>
      <c r="DMD111" s="45"/>
      <c r="DME111" s="45"/>
      <c r="DMF111" s="45"/>
      <c r="DMG111" s="45"/>
      <c r="DMH111" s="45"/>
      <c r="DMI111" s="45"/>
      <c r="DMJ111" s="45"/>
      <c r="DMK111" s="45"/>
      <c r="DML111" s="45"/>
      <c r="DMM111" s="45"/>
      <c r="DMN111" s="45"/>
      <c r="DMO111" s="45"/>
      <c r="DMP111" s="45"/>
      <c r="DMQ111" s="45"/>
      <c r="DMR111" s="45"/>
      <c r="DMS111" s="45"/>
      <c r="DMT111" s="45"/>
      <c r="DMU111" s="45"/>
      <c r="DMV111" s="45"/>
      <c r="DMW111" s="45"/>
      <c r="DMX111" s="45"/>
      <c r="DMY111" s="45"/>
      <c r="DMZ111" s="45"/>
      <c r="DNA111" s="45"/>
      <c r="DNB111" s="45"/>
      <c r="DNC111" s="45"/>
      <c r="DND111" s="45"/>
      <c r="DNE111" s="45"/>
      <c r="DNF111" s="45"/>
      <c r="DNG111" s="45"/>
      <c r="DNH111" s="45"/>
      <c r="DNI111" s="45"/>
      <c r="DNJ111" s="45"/>
      <c r="DNK111" s="45"/>
      <c r="DNL111" s="45"/>
      <c r="DNM111" s="45"/>
      <c r="DNN111" s="45"/>
      <c r="DNO111" s="45"/>
      <c r="DNP111" s="45"/>
      <c r="DNQ111" s="45"/>
      <c r="DNR111" s="45"/>
      <c r="DNS111" s="45"/>
      <c r="DNT111" s="45"/>
      <c r="DNU111" s="45"/>
      <c r="DNV111" s="45"/>
      <c r="DNW111" s="45"/>
      <c r="DNX111" s="45"/>
      <c r="DNY111" s="45"/>
      <c r="DNZ111" s="45"/>
      <c r="DOA111" s="45"/>
      <c r="DOB111" s="45"/>
      <c r="DOC111" s="45"/>
      <c r="DOD111" s="45"/>
      <c r="DOE111" s="45"/>
      <c r="DOF111" s="45"/>
      <c r="DOG111" s="45"/>
      <c r="DOH111" s="45"/>
      <c r="DOI111" s="45"/>
      <c r="DOJ111" s="45"/>
      <c r="DOK111" s="45"/>
      <c r="DOL111" s="45"/>
      <c r="DOM111" s="45"/>
      <c r="DON111" s="45"/>
      <c r="DOO111" s="45"/>
      <c r="DOP111" s="45"/>
      <c r="DOQ111" s="45"/>
      <c r="DOR111" s="45"/>
      <c r="DOS111" s="45"/>
      <c r="DOT111" s="45"/>
      <c r="DOU111" s="45"/>
      <c r="DOV111" s="45"/>
      <c r="DOW111" s="45"/>
      <c r="DOX111" s="45"/>
      <c r="DOY111" s="45"/>
      <c r="DOZ111" s="45"/>
      <c r="DPA111" s="45"/>
      <c r="DPB111" s="45"/>
      <c r="DPC111" s="45"/>
      <c r="DPD111" s="45"/>
      <c r="DPE111" s="45"/>
      <c r="DPF111" s="45"/>
      <c r="DPG111" s="45"/>
      <c r="DPH111" s="45"/>
      <c r="DPI111" s="45"/>
      <c r="DPJ111" s="45"/>
      <c r="DPK111" s="45"/>
      <c r="DPL111" s="45"/>
      <c r="DPM111" s="45"/>
      <c r="DPN111" s="45"/>
      <c r="DPO111" s="45"/>
      <c r="DPP111" s="45"/>
      <c r="DPQ111" s="45"/>
      <c r="DPR111" s="45"/>
      <c r="DPS111" s="45"/>
      <c r="DPT111" s="45"/>
      <c r="DPU111" s="45"/>
      <c r="DPV111" s="45"/>
      <c r="DPW111" s="45"/>
      <c r="DPX111" s="45"/>
      <c r="DPY111" s="45"/>
      <c r="DPZ111" s="45"/>
      <c r="DQA111" s="45"/>
      <c r="DQB111" s="45"/>
      <c r="DQC111" s="45"/>
      <c r="DQD111" s="45"/>
      <c r="DQE111" s="45"/>
      <c r="DQF111" s="45"/>
      <c r="DQG111" s="45"/>
      <c r="DQH111" s="45"/>
      <c r="DQI111" s="45"/>
      <c r="DQJ111" s="45"/>
      <c r="DQK111" s="45"/>
      <c r="DQL111" s="45"/>
      <c r="DQM111" s="45"/>
      <c r="DQN111" s="45"/>
      <c r="DQO111" s="45"/>
      <c r="DQP111" s="45"/>
      <c r="DQQ111" s="45"/>
      <c r="DQR111" s="45"/>
      <c r="DQS111" s="45"/>
      <c r="DQT111" s="45"/>
      <c r="DQU111" s="45"/>
      <c r="DQV111" s="45"/>
      <c r="DQW111" s="45"/>
      <c r="DQX111" s="45"/>
      <c r="DQY111" s="45"/>
      <c r="DQZ111" s="45"/>
      <c r="DRA111" s="45"/>
      <c r="DRB111" s="45"/>
      <c r="DRC111" s="45"/>
      <c r="DRD111" s="45"/>
      <c r="DRE111" s="45"/>
      <c r="DRF111" s="45"/>
      <c r="DRG111" s="45"/>
      <c r="DRH111" s="45"/>
      <c r="DRI111" s="45"/>
      <c r="DRJ111" s="45"/>
      <c r="DRK111" s="45"/>
      <c r="DRL111" s="45"/>
      <c r="DRM111" s="45"/>
      <c r="DRN111" s="45"/>
      <c r="DRO111" s="45"/>
      <c r="DRP111" s="45"/>
      <c r="DRQ111" s="45"/>
      <c r="DRR111" s="45"/>
      <c r="DRS111" s="45"/>
      <c r="DRT111" s="45"/>
      <c r="DRU111" s="45"/>
      <c r="DRV111" s="45"/>
      <c r="DRW111" s="45"/>
      <c r="DRX111" s="45"/>
      <c r="DRY111" s="45"/>
      <c r="DRZ111" s="45"/>
      <c r="DSA111" s="45"/>
      <c r="DSB111" s="45"/>
      <c r="DSC111" s="45"/>
      <c r="DSD111" s="45"/>
      <c r="DSE111" s="45"/>
      <c r="DSF111" s="45"/>
      <c r="DSG111" s="45"/>
      <c r="DSH111" s="45"/>
      <c r="DSI111" s="45"/>
      <c r="DSJ111" s="45"/>
      <c r="DSK111" s="45"/>
      <c r="DSL111" s="45"/>
      <c r="DSM111" s="45"/>
      <c r="DSN111" s="45"/>
      <c r="DSO111" s="45"/>
      <c r="DSP111" s="45"/>
      <c r="DSQ111" s="45"/>
      <c r="DSR111" s="45"/>
      <c r="DSS111" s="45"/>
      <c r="DST111" s="45"/>
      <c r="DSU111" s="45"/>
      <c r="DSV111" s="45"/>
      <c r="DSW111" s="45"/>
      <c r="DSX111" s="45"/>
      <c r="DSY111" s="45"/>
      <c r="DSZ111" s="45"/>
      <c r="DTA111" s="45"/>
      <c r="DTB111" s="45"/>
      <c r="DTC111" s="45"/>
      <c r="DTD111" s="45"/>
      <c r="DTE111" s="45"/>
      <c r="DTF111" s="45"/>
      <c r="DTG111" s="45"/>
      <c r="DTH111" s="45"/>
      <c r="DTI111" s="45"/>
      <c r="DTJ111" s="45"/>
      <c r="DTK111" s="45"/>
      <c r="DTL111" s="45"/>
      <c r="DTM111" s="45"/>
      <c r="DTN111" s="45"/>
      <c r="DTO111" s="45"/>
      <c r="DTP111" s="45"/>
      <c r="DTQ111" s="45"/>
      <c r="DTR111" s="45"/>
      <c r="DTS111" s="45"/>
      <c r="DTT111" s="45"/>
      <c r="DTU111" s="45"/>
      <c r="DTV111" s="45"/>
      <c r="DTW111" s="45"/>
      <c r="DTX111" s="45"/>
      <c r="DTY111" s="45"/>
      <c r="DTZ111" s="45"/>
      <c r="DUA111" s="45"/>
      <c r="DUB111" s="45"/>
      <c r="DUC111" s="45"/>
      <c r="DUD111" s="45"/>
      <c r="DUE111" s="45"/>
      <c r="DUF111" s="45"/>
      <c r="DUG111" s="45"/>
      <c r="DUH111" s="45"/>
      <c r="DUI111" s="45"/>
      <c r="DUJ111" s="45"/>
      <c r="DUK111" s="45"/>
      <c r="DUL111" s="45"/>
      <c r="DUM111" s="45"/>
      <c r="DUN111" s="45"/>
      <c r="DUO111" s="45"/>
      <c r="DUP111" s="45"/>
      <c r="DUQ111" s="45"/>
      <c r="DUR111" s="45"/>
      <c r="DUS111" s="45"/>
      <c r="DUT111" s="45"/>
      <c r="DUU111" s="45"/>
      <c r="DUV111" s="45"/>
      <c r="DUW111" s="45"/>
      <c r="DUX111" s="45"/>
      <c r="DUY111" s="45"/>
      <c r="DUZ111" s="45"/>
      <c r="DVA111" s="45"/>
      <c r="DVB111" s="45"/>
      <c r="DVC111" s="45"/>
      <c r="DVD111" s="45"/>
      <c r="DVE111" s="45"/>
      <c r="DVF111" s="45"/>
      <c r="DVG111" s="45"/>
      <c r="DVH111" s="45"/>
      <c r="DVI111" s="45"/>
      <c r="DVJ111" s="45"/>
      <c r="DVK111" s="45"/>
      <c r="DVL111" s="45"/>
      <c r="DVM111" s="45"/>
      <c r="DVN111" s="45"/>
      <c r="DVO111" s="45"/>
      <c r="DVP111" s="45"/>
      <c r="DVQ111" s="45"/>
      <c r="DVR111" s="45"/>
      <c r="DVS111" s="45"/>
      <c r="DVT111" s="45"/>
      <c r="DVU111" s="45"/>
      <c r="DVV111" s="45"/>
      <c r="DVW111" s="45"/>
      <c r="DVX111" s="45"/>
      <c r="DVY111" s="45"/>
      <c r="DVZ111" s="45"/>
      <c r="DWA111" s="45"/>
      <c r="DWB111" s="45"/>
      <c r="DWC111" s="45"/>
      <c r="DWD111" s="45"/>
      <c r="DWE111" s="45"/>
      <c r="DWF111" s="45"/>
      <c r="DWG111" s="45"/>
      <c r="DWH111" s="45"/>
      <c r="DWI111" s="45"/>
      <c r="DWJ111" s="45"/>
      <c r="DWK111" s="45"/>
      <c r="DWL111" s="45"/>
      <c r="DWM111" s="45"/>
      <c r="DWN111" s="45"/>
      <c r="DWO111" s="45"/>
      <c r="DWP111" s="45"/>
      <c r="DWQ111" s="45"/>
      <c r="DWR111" s="45"/>
      <c r="DWS111" s="45"/>
      <c r="DWT111" s="45"/>
      <c r="DWU111" s="45"/>
      <c r="DWV111" s="45"/>
      <c r="DWW111" s="45"/>
      <c r="DWX111" s="45"/>
      <c r="DWY111" s="45"/>
      <c r="DWZ111" s="45"/>
      <c r="DXA111" s="45"/>
      <c r="DXB111" s="45"/>
      <c r="DXC111" s="45"/>
      <c r="DXD111" s="45"/>
      <c r="DXE111" s="45"/>
      <c r="DXF111" s="45"/>
      <c r="DXG111" s="45"/>
      <c r="DXH111" s="45"/>
      <c r="DXI111" s="45"/>
      <c r="DXJ111" s="45"/>
      <c r="DXK111" s="45"/>
      <c r="DXL111" s="45"/>
      <c r="DXM111" s="45"/>
      <c r="DXN111" s="45"/>
      <c r="DXO111" s="45"/>
      <c r="DXP111" s="45"/>
      <c r="DXQ111" s="45"/>
      <c r="DXR111" s="45"/>
      <c r="DXS111" s="45"/>
      <c r="DXT111" s="45"/>
      <c r="DXU111" s="45"/>
      <c r="DXV111" s="45"/>
      <c r="DXW111" s="45"/>
      <c r="DXX111" s="45"/>
      <c r="DXY111" s="45"/>
      <c r="DXZ111" s="45"/>
      <c r="DYA111" s="45"/>
      <c r="DYB111" s="45"/>
      <c r="DYC111" s="45"/>
      <c r="DYD111" s="45"/>
      <c r="DYE111" s="45"/>
      <c r="DYF111" s="45"/>
      <c r="DYG111" s="45"/>
      <c r="DYH111" s="45"/>
      <c r="DYI111" s="45"/>
      <c r="DYJ111" s="45"/>
      <c r="DYK111" s="45"/>
      <c r="DYL111" s="45"/>
      <c r="DYM111" s="45"/>
      <c r="DYN111" s="45"/>
      <c r="DYO111" s="45"/>
      <c r="DYP111" s="45"/>
      <c r="DYQ111" s="45"/>
      <c r="DYR111" s="45"/>
      <c r="DYS111" s="45"/>
      <c r="DYT111" s="45"/>
      <c r="DYU111" s="45"/>
      <c r="DYV111" s="45"/>
      <c r="DYW111" s="45"/>
      <c r="DYX111" s="45"/>
      <c r="DYY111" s="45"/>
      <c r="DYZ111" s="45"/>
      <c r="DZA111" s="45"/>
      <c r="DZB111" s="45"/>
      <c r="DZC111" s="45"/>
      <c r="DZD111" s="45"/>
      <c r="DZE111" s="45"/>
      <c r="DZF111" s="45"/>
      <c r="DZG111" s="45"/>
      <c r="DZH111" s="45"/>
      <c r="DZI111" s="45"/>
      <c r="DZJ111" s="45"/>
      <c r="DZK111" s="45"/>
      <c r="DZL111" s="45"/>
      <c r="DZM111" s="45"/>
      <c r="DZN111" s="45"/>
      <c r="DZO111" s="45"/>
      <c r="DZP111" s="45"/>
      <c r="DZQ111" s="45"/>
      <c r="DZR111" s="45"/>
      <c r="DZS111" s="45"/>
      <c r="DZT111" s="45"/>
      <c r="DZU111" s="45"/>
      <c r="DZV111" s="45"/>
      <c r="DZW111" s="45"/>
      <c r="DZX111" s="45"/>
      <c r="DZY111" s="45"/>
      <c r="DZZ111" s="45"/>
      <c r="EAA111" s="45"/>
      <c r="EAB111" s="45"/>
      <c r="EAC111" s="45"/>
      <c r="EAD111" s="45"/>
      <c r="EAE111" s="45"/>
      <c r="EAF111" s="45"/>
      <c r="EAG111" s="45"/>
      <c r="EAH111" s="45"/>
      <c r="EAI111" s="45"/>
      <c r="EAJ111" s="45"/>
      <c r="EAK111" s="45"/>
      <c r="EAL111" s="45"/>
      <c r="EAM111" s="45"/>
      <c r="EAN111" s="45"/>
      <c r="EAO111" s="45"/>
      <c r="EAP111" s="45"/>
      <c r="EAQ111" s="45"/>
      <c r="EAR111" s="45"/>
      <c r="EAS111" s="45"/>
      <c r="EAT111" s="45"/>
      <c r="EAU111" s="45"/>
      <c r="EAV111" s="45"/>
      <c r="EAW111" s="45"/>
      <c r="EAX111" s="45"/>
      <c r="EAY111" s="45"/>
      <c r="EAZ111" s="45"/>
      <c r="EBA111" s="45"/>
      <c r="EBB111" s="45"/>
      <c r="EBC111" s="45"/>
      <c r="EBD111" s="45"/>
      <c r="EBE111" s="45"/>
      <c r="EBF111" s="45"/>
      <c r="EBG111" s="45"/>
      <c r="EBH111" s="45"/>
      <c r="EBI111" s="45"/>
      <c r="EBJ111" s="45"/>
      <c r="EBK111" s="45"/>
      <c r="EBL111" s="45"/>
      <c r="EBM111" s="45"/>
      <c r="EBN111" s="45"/>
      <c r="EBO111" s="45"/>
      <c r="EBP111" s="45"/>
      <c r="EBQ111" s="45"/>
      <c r="EBR111" s="45"/>
      <c r="EBS111" s="45"/>
      <c r="EBT111" s="45"/>
      <c r="EBU111" s="45"/>
      <c r="EBV111" s="45"/>
      <c r="EBW111" s="45"/>
      <c r="EBX111" s="45"/>
      <c r="EBY111" s="45"/>
      <c r="EBZ111" s="45"/>
      <c r="ECA111" s="45"/>
      <c r="ECB111" s="45"/>
      <c r="ECC111" s="45"/>
      <c r="ECD111" s="45"/>
      <c r="ECE111" s="45"/>
      <c r="ECF111" s="45"/>
      <c r="ECG111" s="45"/>
      <c r="ECH111" s="45"/>
      <c r="ECI111" s="45"/>
      <c r="ECJ111" s="45"/>
      <c r="ECK111" s="45"/>
      <c r="ECL111" s="45"/>
      <c r="ECM111" s="45"/>
      <c r="ECN111" s="45"/>
      <c r="ECO111" s="45"/>
      <c r="ECP111" s="45"/>
      <c r="ECQ111" s="45"/>
      <c r="ECR111" s="45"/>
      <c r="ECS111" s="45"/>
      <c r="ECT111" s="45"/>
      <c r="ECU111" s="45"/>
      <c r="ECV111" s="45"/>
      <c r="ECW111" s="45"/>
      <c r="ECX111" s="45"/>
      <c r="ECY111" s="45"/>
      <c r="ECZ111" s="45"/>
      <c r="EDA111" s="45"/>
      <c r="EDB111" s="45"/>
      <c r="EDC111" s="45"/>
      <c r="EDD111" s="45"/>
      <c r="EDE111" s="45"/>
      <c r="EDF111" s="45"/>
      <c r="EDG111" s="45"/>
      <c r="EDH111" s="45"/>
      <c r="EDI111" s="45"/>
      <c r="EDJ111" s="45"/>
      <c r="EDK111" s="45"/>
      <c r="EDL111" s="45"/>
      <c r="EDM111" s="45"/>
      <c r="EDN111" s="45"/>
      <c r="EDO111" s="45"/>
      <c r="EDP111" s="45"/>
      <c r="EDQ111" s="45"/>
      <c r="EDR111" s="45"/>
      <c r="EDS111" s="45"/>
      <c r="EDT111" s="45"/>
      <c r="EDU111" s="45"/>
      <c r="EDV111" s="45"/>
      <c r="EDW111" s="45"/>
      <c r="EDX111" s="45"/>
      <c r="EDY111" s="45"/>
      <c r="EDZ111" s="45"/>
      <c r="EEA111" s="45"/>
      <c r="EEB111" s="45"/>
      <c r="EEC111" s="45"/>
      <c r="EED111" s="45"/>
      <c r="EEE111" s="45"/>
      <c r="EEF111" s="45"/>
      <c r="EEG111" s="45"/>
      <c r="EEH111" s="45"/>
      <c r="EEI111" s="45"/>
      <c r="EEJ111" s="45"/>
      <c r="EEK111" s="45"/>
      <c r="EEL111" s="45"/>
      <c r="EEM111" s="45"/>
      <c r="EEN111" s="45"/>
      <c r="EEO111" s="45"/>
      <c r="EEP111" s="45"/>
      <c r="EEQ111" s="45"/>
      <c r="EER111" s="45"/>
      <c r="EES111" s="45"/>
      <c r="EET111" s="45"/>
      <c r="EEU111" s="45"/>
      <c r="EEV111" s="45"/>
      <c r="EEW111" s="45"/>
      <c r="EEX111" s="45"/>
      <c r="EEY111" s="45"/>
      <c r="EEZ111" s="45"/>
      <c r="EFA111" s="45"/>
      <c r="EFB111" s="45"/>
      <c r="EFC111" s="45"/>
      <c r="EFD111" s="45"/>
      <c r="EFE111" s="45"/>
      <c r="EFF111" s="45"/>
      <c r="EFG111" s="45"/>
      <c r="EFH111" s="45"/>
      <c r="EFI111" s="45"/>
      <c r="EFJ111" s="45"/>
      <c r="EFK111" s="45"/>
      <c r="EFL111" s="45"/>
      <c r="EFM111" s="45"/>
      <c r="EFN111" s="45"/>
      <c r="EFO111" s="45"/>
      <c r="EFP111" s="45"/>
      <c r="EFQ111" s="45"/>
      <c r="EFR111" s="45"/>
      <c r="EFS111" s="45"/>
      <c r="EFT111" s="45"/>
      <c r="EFU111" s="45"/>
      <c r="EFV111" s="45"/>
      <c r="EFW111" s="45"/>
      <c r="EFX111" s="45"/>
      <c r="EFY111" s="45"/>
      <c r="EFZ111" s="45"/>
      <c r="EGA111" s="45"/>
      <c r="EGB111" s="45"/>
      <c r="EGC111" s="45"/>
      <c r="EGD111" s="45"/>
      <c r="EGE111" s="45"/>
      <c r="EGF111" s="45"/>
      <c r="EGG111" s="45"/>
      <c r="EGH111" s="45"/>
      <c r="EGI111" s="45"/>
      <c r="EGJ111" s="45"/>
      <c r="EGK111" s="45"/>
      <c r="EGL111" s="45"/>
      <c r="EGM111" s="45"/>
      <c r="EGN111" s="45"/>
      <c r="EGO111" s="45"/>
      <c r="EGP111" s="45"/>
      <c r="EGQ111" s="45"/>
      <c r="EGR111" s="45"/>
      <c r="EGS111" s="45"/>
      <c r="EGT111" s="45"/>
      <c r="EGU111" s="45"/>
      <c r="EGV111" s="45"/>
      <c r="EGW111" s="45"/>
      <c r="EGX111" s="45"/>
      <c r="EGY111" s="45"/>
      <c r="EGZ111" s="45"/>
      <c r="EHA111" s="45"/>
      <c r="EHB111" s="45"/>
      <c r="EHC111" s="45"/>
      <c r="EHD111" s="45"/>
      <c r="EHE111" s="45"/>
      <c r="EHF111" s="45"/>
      <c r="EHG111" s="45"/>
      <c r="EHH111" s="45"/>
      <c r="EHI111" s="45"/>
      <c r="EHJ111" s="45"/>
      <c r="EHK111" s="45"/>
      <c r="EHL111" s="45"/>
      <c r="EHM111" s="45"/>
      <c r="EHN111" s="45"/>
      <c r="EHO111" s="45"/>
      <c r="EHP111" s="45"/>
      <c r="EHQ111" s="45"/>
      <c r="EHR111" s="45"/>
      <c r="EHS111" s="45"/>
      <c r="EHT111" s="45"/>
      <c r="EHU111" s="45"/>
      <c r="EHV111" s="45"/>
      <c r="EHW111" s="45"/>
      <c r="EHX111" s="45"/>
      <c r="EHY111" s="45"/>
      <c r="EHZ111" s="45"/>
      <c r="EIA111" s="45"/>
      <c r="EIB111" s="45"/>
      <c r="EIC111" s="45"/>
      <c r="EID111" s="45"/>
      <c r="EIE111" s="45"/>
      <c r="EIF111" s="45"/>
      <c r="EIG111" s="45"/>
      <c r="EIH111" s="45"/>
      <c r="EII111" s="45"/>
      <c r="EIJ111" s="45"/>
      <c r="EIK111" s="45"/>
      <c r="EIL111" s="45"/>
      <c r="EIM111" s="45"/>
      <c r="EIN111" s="45"/>
      <c r="EIO111" s="45"/>
      <c r="EIP111" s="45"/>
      <c r="EIQ111" s="45"/>
      <c r="EIR111" s="45"/>
      <c r="EIS111" s="45"/>
      <c r="EIT111" s="45"/>
      <c r="EIU111" s="45"/>
      <c r="EIV111" s="45"/>
      <c r="EIW111" s="45"/>
      <c r="EIX111" s="45"/>
      <c r="EIY111" s="45"/>
      <c r="EIZ111" s="45"/>
      <c r="EJA111" s="45"/>
      <c r="EJB111" s="45"/>
      <c r="EJC111" s="45"/>
      <c r="EJD111" s="45"/>
      <c r="EJE111" s="45"/>
      <c r="EJF111" s="45"/>
      <c r="EJG111" s="45"/>
      <c r="EJH111" s="45"/>
      <c r="EJI111" s="45"/>
      <c r="EJJ111" s="45"/>
      <c r="EJK111" s="45"/>
      <c r="EJL111" s="45"/>
      <c r="EJM111" s="45"/>
      <c r="EJN111" s="45"/>
      <c r="EJO111" s="45"/>
      <c r="EJP111" s="45"/>
      <c r="EJQ111" s="45"/>
      <c r="EJR111" s="45"/>
      <c r="EJS111" s="45"/>
      <c r="EJT111" s="45"/>
      <c r="EJU111" s="45"/>
      <c r="EJV111" s="45"/>
      <c r="EJW111" s="45"/>
      <c r="EJX111" s="45"/>
      <c r="EJY111" s="45"/>
      <c r="EJZ111" s="45"/>
      <c r="EKA111" s="45"/>
      <c r="EKB111" s="45"/>
      <c r="EKC111" s="45"/>
      <c r="EKD111" s="45"/>
      <c r="EKE111" s="45"/>
      <c r="EKF111" s="45"/>
      <c r="EKG111" s="45"/>
      <c r="EKH111" s="45"/>
      <c r="EKI111" s="45"/>
      <c r="EKJ111" s="45"/>
      <c r="EKK111" s="45"/>
      <c r="EKL111" s="45"/>
      <c r="EKM111" s="45"/>
      <c r="EKN111" s="45"/>
      <c r="EKO111" s="45"/>
      <c r="EKP111" s="45"/>
      <c r="EKQ111" s="45"/>
      <c r="EKR111" s="45"/>
      <c r="EKS111" s="45"/>
      <c r="EKT111" s="45"/>
      <c r="EKU111" s="45"/>
      <c r="EKV111" s="45"/>
      <c r="EKW111" s="45"/>
      <c r="EKX111" s="45"/>
      <c r="EKY111" s="45"/>
      <c r="EKZ111" s="45"/>
      <c r="ELA111" s="45"/>
      <c r="ELB111" s="45"/>
      <c r="ELC111" s="45"/>
      <c r="ELD111" s="45"/>
      <c r="ELE111" s="45"/>
      <c r="ELF111" s="45"/>
      <c r="ELG111" s="45"/>
      <c r="ELH111" s="45"/>
      <c r="ELI111" s="45"/>
      <c r="ELJ111" s="45"/>
      <c r="ELK111" s="45"/>
      <c r="ELL111" s="45"/>
      <c r="ELM111" s="45"/>
      <c r="ELN111" s="45"/>
      <c r="ELO111" s="45"/>
      <c r="ELP111" s="45"/>
      <c r="ELQ111" s="45"/>
      <c r="ELR111" s="45"/>
      <c r="ELS111" s="45"/>
      <c r="ELT111" s="45"/>
      <c r="ELU111" s="45"/>
      <c r="ELV111" s="45"/>
      <c r="ELW111" s="45"/>
      <c r="ELX111" s="45"/>
      <c r="ELY111" s="45"/>
      <c r="ELZ111" s="45"/>
      <c r="EMA111" s="45"/>
      <c r="EMB111" s="45"/>
      <c r="EMC111" s="45"/>
      <c r="EMD111" s="45"/>
      <c r="EME111" s="45"/>
      <c r="EMF111" s="45"/>
      <c r="EMG111" s="45"/>
      <c r="EMH111" s="45"/>
      <c r="EMI111" s="45"/>
      <c r="EMJ111" s="45"/>
      <c r="EMK111" s="45"/>
      <c r="EML111" s="45"/>
      <c r="EMM111" s="45"/>
      <c r="EMN111" s="45"/>
      <c r="EMO111" s="45"/>
      <c r="EMP111" s="45"/>
      <c r="EMQ111" s="45"/>
      <c r="EMR111" s="45"/>
      <c r="EMS111" s="45"/>
      <c r="EMT111" s="45"/>
      <c r="EMU111" s="45"/>
      <c r="EMV111" s="45"/>
      <c r="EMW111" s="45"/>
      <c r="EMX111" s="45"/>
      <c r="EMY111" s="45"/>
      <c r="EMZ111" s="45"/>
      <c r="ENA111" s="45"/>
      <c r="ENB111" s="45"/>
      <c r="ENC111" s="45"/>
      <c r="END111" s="45"/>
      <c r="ENE111" s="45"/>
      <c r="ENF111" s="45"/>
      <c r="ENG111" s="45"/>
      <c r="ENH111" s="45"/>
      <c r="ENI111" s="45"/>
      <c r="ENJ111" s="45"/>
      <c r="ENK111" s="45"/>
      <c r="ENL111" s="45"/>
      <c r="ENM111" s="45"/>
      <c r="ENN111" s="45"/>
      <c r="ENO111" s="45"/>
      <c r="ENP111" s="45"/>
      <c r="ENQ111" s="45"/>
      <c r="ENR111" s="45"/>
      <c r="ENS111" s="45"/>
      <c r="ENT111" s="45"/>
      <c r="ENU111" s="45"/>
      <c r="ENV111" s="45"/>
      <c r="ENW111" s="45"/>
      <c r="ENX111" s="45"/>
      <c r="ENY111" s="45"/>
      <c r="ENZ111" s="45"/>
      <c r="EOA111" s="45"/>
      <c r="EOB111" s="45"/>
      <c r="EOC111" s="45"/>
      <c r="EOD111" s="45"/>
      <c r="EOE111" s="45"/>
      <c r="EOF111" s="45"/>
      <c r="EOG111" s="45"/>
      <c r="EOH111" s="45"/>
      <c r="EOI111" s="45"/>
      <c r="EOJ111" s="45"/>
      <c r="EOK111" s="45"/>
      <c r="EOL111" s="45"/>
      <c r="EOM111" s="45"/>
      <c r="EON111" s="45"/>
      <c r="EOO111" s="45"/>
      <c r="EOP111" s="45"/>
      <c r="EOQ111" s="45"/>
      <c r="EOR111" s="45"/>
      <c r="EOS111" s="45"/>
      <c r="EOT111" s="45"/>
      <c r="EOU111" s="45"/>
      <c r="EOV111" s="45"/>
      <c r="EOW111" s="45"/>
      <c r="EOX111" s="45"/>
      <c r="EOY111" s="45"/>
      <c r="EOZ111" s="45"/>
      <c r="EPA111" s="45"/>
      <c r="EPB111" s="45"/>
      <c r="EPC111" s="45"/>
      <c r="EPD111" s="45"/>
      <c r="EPE111" s="45"/>
      <c r="EPF111" s="45"/>
      <c r="EPG111" s="45"/>
      <c r="EPH111" s="45"/>
      <c r="EPI111" s="45"/>
      <c r="EPJ111" s="45"/>
      <c r="EPK111" s="45"/>
      <c r="EPL111" s="45"/>
      <c r="EPM111" s="45"/>
      <c r="EPN111" s="45"/>
      <c r="EPO111" s="45"/>
      <c r="EPP111" s="45"/>
      <c r="EPQ111" s="45"/>
      <c r="EPR111" s="45"/>
      <c r="EPS111" s="45"/>
      <c r="EPT111" s="45"/>
      <c r="EPU111" s="45"/>
      <c r="EPV111" s="45"/>
      <c r="EPW111" s="45"/>
      <c r="EPX111" s="45"/>
      <c r="EPY111" s="45"/>
      <c r="EPZ111" s="45"/>
      <c r="EQA111" s="45"/>
      <c r="EQB111" s="45"/>
      <c r="EQC111" s="45"/>
      <c r="EQD111" s="45"/>
      <c r="EQE111" s="45"/>
      <c r="EQF111" s="45"/>
      <c r="EQG111" s="45"/>
      <c r="EQH111" s="45"/>
      <c r="EQI111" s="45"/>
      <c r="EQJ111" s="45"/>
      <c r="EQK111" s="45"/>
      <c r="EQL111" s="45"/>
      <c r="EQM111" s="45"/>
      <c r="EQN111" s="45"/>
      <c r="EQO111" s="45"/>
      <c r="EQP111" s="45"/>
      <c r="EQQ111" s="45"/>
      <c r="EQR111" s="45"/>
      <c r="EQS111" s="45"/>
      <c r="EQT111" s="45"/>
      <c r="EQU111" s="45"/>
      <c r="EQV111" s="45"/>
      <c r="EQW111" s="45"/>
      <c r="EQX111" s="45"/>
      <c r="EQY111" s="45"/>
      <c r="EQZ111" s="45"/>
      <c r="ERA111" s="45"/>
      <c r="ERB111" s="45"/>
      <c r="ERC111" s="45"/>
      <c r="ERD111" s="45"/>
      <c r="ERE111" s="45"/>
      <c r="ERF111" s="45"/>
      <c r="ERG111" s="45"/>
      <c r="ERH111" s="45"/>
      <c r="ERI111" s="45"/>
      <c r="ERJ111" s="45"/>
      <c r="ERK111" s="45"/>
      <c r="ERL111" s="45"/>
      <c r="ERM111" s="45"/>
      <c r="ERN111" s="45"/>
      <c r="ERO111" s="45"/>
      <c r="ERP111" s="45"/>
      <c r="ERQ111" s="45"/>
      <c r="ERR111" s="45"/>
      <c r="ERS111" s="45"/>
      <c r="ERT111" s="45"/>
      <c r="ERU111" s="45"/>
      <c r="ERV111" s="45"/>
      <c r="ERW111" s="45"/>
      <c r="ERX111" s="45"/>
      <c r="ERY111" s="45"/>
      <c r="ERZ111" s="45"/>
      <c r="ESA111" s="45"/>
      <c r="ESB111" s="45"/>
      <c r="ESC111" s="45"/>
      <c r="ESD111" s="45"/>
      <c r="ESE111" s="45"/>
      <c r="ESF111" s="45"/>
      <c r="ESG111" s="45"/>
      <c r="ESH111" s="45"/>
      <c r="ESI111" s="45"/>
      <c r="ESJ111" s="45"/>
      <c r="ESK111" s="45"/>
      <c r="ESL111" s="45"/>
      <c r="ESM111" s="45"/>
      <c r="ESN111" s="45"/>
      <c r="ESO111" s="45"/>
      <c r="ESP111" s="45"/>
      <c r="ESQ111" s="45"/>
      <c r="ESR111" s="45"/>
      <c r="ESS111" s="45"/>
      <c r="EST111" s="45"/>
      <c r="ESU111" s="45"/>
      <c r="ESV111" s="45"/>
      <c r="ESW111" s="45"/>
      <c r="ESX111" s="45"/>
      <c r="ESY111" s="45"/>
      <c r="ESZ111" s="45"/>
      <c r="ETA111" s="45"/>
      <c r="ETB111" s="45"/>
      <c r="ETC111" s="45"/>
      <c r="ETD111" s="45"/>
      <c r="ETE111" s="45"/>
      <c r="ETF111" s="45"/>
      <c r="ETG111" s="45"/>
      <c r="ETH111" s="45"/>
      <c r="ETI111" s="45"/>
      <c r="ETJ111" s="45"/>
      <c r="ETK111" s="45"/>
      <c r="ETL111" s="45"/>
      <c r="ETM111" s="45"/>
      <c r="ETN111" s="45"/>
      <c r="ETO111" s="45"/>
      <c r="ETP111" s="45"/>
      <c r="ETQ111" s="45"/>
      <c r="ETR111" s="45"/>
      <c r="ETS111" s="45"/>
      <c r="ETT111" s="45"/>
      <c r="ETU111" s="45"/>
      <c r="ETV111" s="45"/>
      <c r="ETW111" s="45"/>
      <c r="ETX111" s="45"/>
      <c r="ETY111" s="45"/>
      <c r="ETZ111" s="45"/>
      <c r="EUA111" s="45"/>
      <c r="EUB111" s="45"/>
      <c r="EUC111" s="45"/>
      <c r="EUD111" s="45"/>
      <c r="EUE111" s="45"/>
      <c r="EUF111" s="45"/>
      <c r="EUG111" s="45"/>
      <c r="EUH111" s="45"/>
      <c r="EUI111" s="45"/>
      <c r="EUJ111" s="45"/>
      <c r="EUK111" s="45"/>
      <c r="EUL111" s="45"/>
      <c r="EUM111" s="45"/>
      <c r="EUN111" s="45"/>
      <c r="EUO111" s="45"/>
      <c r="EUP111" s="45"/>
      <c r="EUQ111" s="45"/>
      <c r="EUR111" s="45"/>
      <c r="EUS111" s="45"/>
      <c r="EUT111" s="45"/>
      <c r="EUU111" s="45"/>
      <c r="EUV111" s="45"/>
      <c r="EUW111" s="45"/>
      <c r="EUX111" s="45"/>
      <c r="EUY111" s="45"/>
      <c r="EUZ111" s="45"/>
      <c r="EVA111" s="45"/>
      <c r="EVB111" s="45"/>
      <c r="EVC111" s="45"/>
      <c r="EVD111" s="45"/>
      <c r="EVE111" s="45"/>
      <c r="EVF111" s="45"/>
      <c r="EVG111" s="45"/>
      <c r="EVH111" s="45"/>
      <c r="EVI111" s="45"/>
      <c r="EVJ111" s="45"/>
      <c r="EVK111" s="45"/>
      <c r="EVL111" s="45"/>
      <c r="EVM111" s="45"/>
      <c r="EVN111" s="45"/>
      <c r="EVO111" s="45"/>
      <c r="EVP111" s="45"/>
      <c r="EVQ111" s="45"/>
      <c r="EVR111" s="45"/>
      <c r="EVS111" s="45"/>
      <c r="EVT111" s="45"/>
      <c r="EVU111" s="45"/>
      <c r="EVV111" s="45"/>
      <c r="EVW111" s="45"/>
      <c r="EVX111" s="45"/>
      <c r="EVY111" s="45"/>
      <c r="EVZ111" s="45"/>
      <c r="EWA111" s="45"/>
      <c r="EWB111" s="45"/>
      <c r="EWC111" s="45"/>
      <c r="EWD111" s="45"/>
      <c r="EWE111" s="45"/>
      <c r="EWF111" s="45"/>
      <c r="EWG111" s="45"/>
      <c r="EWH111" s="45"/>
      <c r="EWI111" s="45"/>
      <c r="EWJ111" s="45"/>
      <c r="EWK111" s="45"/>
      <c r="EWL111" s="45"/>
      <c r="EWM111" s="45"/>
      <c r="EWN111" s="45"/>
      <c r="EWO111" s="45"/>
      <c r="EWP111" s="45"/>
      <c r="EWQ111" s="45"/>
      <c r="EWR111" s="45"/>
      <c r="EWS111" s="45"/>
      <c r="EWT111" s="45"/>
      <c r="EWU111" s="45"/>
      <c r="EWV111" s="45"/>
      <c r="EWW111" s="45"/>
      <c r="EWX111" s="45"/>
      <c r="EWY111" s="45"/>
      <c r="EWZ111" s="45"/>
      <c r="EXA111" s="45"/>
      <c r="EXB111" s="45"/>
      <c r="EXC111" s="45"/>
      <c r="EXD111" s="45"/>
      <c r="EXE111" s="45"/>
      <c r="EXF111" s="45"/>
      <c r="EXG111" s="45"/>
      <c r="EXH111" s="45"/>
      <c r="EXI111" s="45"/>
      <c r="EXJ111" s="45"/>
      <c r="EXK111" s="45"/>
      <c r="EXL111" s="45"/>
      <c r="EXM111" s="45"/>
      <c r="EXN111" s="45"/>
      <c r="EXO111" s="45"/>
      <c r="EXP111" s="45"/>
      <c r="EXQ111" s="45"/>
      <c r="EXR111" s="45"/>
      <c r="EXS111" s="45"/>
      <c r="EXT111" s="45"/>
      <c r="EXU111" s="45"/>
      <c r="EXV111" s="45"/>
      <c r="EXW111" s="45"/>
      <c r="EXX111" s="45"/>
      <c r="EXY111" s="45"/>
      <c r="EXZ111" s="45"/>
      <c r="EYA111" s="45"/>
      <c r="EYB111" s="45"/>
      <c r="EYC111" s="45"/>
      <c r="EYD111" s="45"/>
      <c r="EYE111" s="45"/>
      <c r="EYF111" s="45"/>
      <c r="EYG111" s="45"/>
      <c r="EYH111" s="45"/>
      <c r="EYI111" s="45"/>
      <c r="EYJ111" s="45"/>
      <c r="EYK111" s="45"/>
      <c r="EYL111" s="45"/>
      <c r="EYM111" s="45"/>
      <c r="EYN111" s="45"/>
      <c r="EYO111" s="45"/>
      <c r="EYP111" s="45"/>
      <c r="EYQ111" s="45"/>
      <c r="EYR111" s="45"/>
      <c r="EYS111" s="45"/>
      <c r="EYT111" s="45"/>
      <c r="EYU111" s="45"/>
      <c r="EYV111" s="45"/>
      <c r="EYW111" s="45"/>
      <c r="EYX111" s="45"/>
      <c r="EYY111" s="45"/>
      <c r="EYZ111" s="45"/>
      <c r="EZA111" s="45"/>
      <c r="EZB111" s="45"/>
      <c r="EZC111" s="45"/>
      <c r="EZD111" s="45"/>
      <c r="EZE111" s="45"/>
      <c r="EZF111" s="45"/>
      <c r="EZG111" s="45"/>
      <c r="EZH111" s="45"/>
      <c r="EZI111" s="45"/>
      <c r="EZJ111" s="45"/>
      <c r="EZK111" s="45"/>
      <c r="EZL111" s="45"/>
      <c r="EZM111" s="45"/>
      <c r="EZN111" s="45"/>
      <c r="EZO111" s="45"/>
      <c r="EZP111" s="45"/>
      <c r="EZQ111" s="45"/>
      <c r="EZR111" s="45"/>
      <c r="EZS111" s="45"/>
      <c r="EZT111" s="45"/>
      <c r="EZU111" s="45"/>
      <c r="EZV111" s="45"/>
      <c r="EZW111" s="45"/>
      <c r="EZX111" s="45"/>
      <c r="EZY111" s="45"/>
      <c r="EZZ111" s="45"/>
      <c r="FAA111" s="45"/>
      <c r="FAB111" s="45"/>
      <c r="FAC111" s="45"/>
      <c r="FAD111" s="45"/>
      <c r="FAE111" s="45"/>
      <c r="FAF111" s="45"/>
      <c r="FAG111" s="45"/>
      <c r="FAH111" s="45"/>
      <c r="FAI111" s="45"/>
      <c r="FAJ111" s="45"/>
      <c r="FAK111" s="45"/>
      <c r="FAL111" s="45"/>
      <c r="FAM111" s="45"/>
      <c r="FAN111" s="45"/>
      <c r="FAO111" s="45"/>
      <c r="FAP111" s="45"/>
      <c r="FAQ111" s="45"/>
      <c r="FAR111" s="45"/>
      <c r="FAS111" s="45"/>
      <c r="FAT111" s="45"/>
      <c r="FAU111" s="45"/>
      <c r="FAV111" s="45"/>
      <c r="FAW111" s="45"/>
      <c r="FAX111" s="45"/>
      <c r="FAY111" s="45"/>
      <c r="FAZ111" s="45"/>
      <c r="FBA111" s="45"/>
      <c r="FBB111" s="45"/>
      <c r="FBC111" s="45"/>
      <c r="FBD111" s="45"/>
      <c r="FBE111" s="45"/>
      <c r="FBF111" s="45"/>
      <c r="FBG111" s="45"/>
      <c r="FBH111" s="45"/>
      <c r="FBI111" s="45"/>
      <c r="FBJ111" s="45"/>
      <c r="FBK111" s="45"/>
      <c r="FBL111" s="45"/>
      <c r="FBM111" s="45"/>
      <c r="FBN111" s="45"/>
      <c r="FBO111" s="45"/>
      <c r="FBP111" s="45"/>
      <c r="FBQ111" s="45"/>
      <c r="FBR111" s="45"/>
      <c r="FBS111" s="45"/>
      <c r="FBT111" s="45"/>
      <c r="FBU111" s="45"/>
      <c r="FBV111" s="45"/>
      <c r="FBW111" s="45"/>
      <c r="FBX111" s="45"/>
      <c r="FBY111" s="45"/>
      <c r="FBZ111" s="45"/>
      <c r="FCA111" s="45"/>
      <c r="FCB111" s="45"/>
      <c r="FCC111" s="45"/>
      <c r="FCD111" s="45"/>
      <c r="FCE111" s="45"/>
      <c r="FCF111" s="45"/>
      <c r="FCG111" s="45"/>
      <c r="FCH111" s="45"/>
      <c r="FCI111" s="45"/>
      <c r="FCJ111" s="45"/>
      <c r="FCK111" s="45"/>
      <c r="FCL111" s="45"/>
      <c r="FCM111" s="45"/>
      <c r="FCN111" s="45"/>
      <c r="FCO111" s="45"/>
      <c r="FCP111" s="45"/>
      <c r="FCQ111" s="45"/>
      <c r="FCR111" s="45"/>
      <c r="FCS111" s="45"/>
      <c r="FCT111" s="45"/>
      <c r="FCU111" s="45"/>
      <c r="FCV111" s="45"/>
      <c r="FCW111" s="45"/>
      <c r="FCX111" s="45"/>
      <c r="FCY111" s="45"/>
      <c r="FCZ111" s="45"/>
      <c r="FDA111" s="45"/>
      <c r="FDB111" s="45"/>
      <c r="FDC111" s="45"/>
      <c r="FDD111" s="45"/>
      <c r="FDE111" s="45"/>
      <c r="FDF111" s="45"/>
      <c r="FDG111" s="45"/>
      <c r="FDH111" s="45"/>
      <c r="FDI111" s="45"/>
      <c r="FDJ111" s="45"/>
      <c r="FDK111" s="45"/>
      <c r="FDL111" s="45"/>
      <c r="FDM111" s="45"/>
      <c r="FDN111" s="45"/>
      <c r="FDO111" s="45"/>
      <c r="FDP111" s="45"/>
      <c r="FDQ111" s="45"/>
      <c r="FDR111" s="45"/>
      <c r="FDS111" s="45"/>
      <c r="FDT111" s="45"/>
      <c r="FDU111" s="45"/>
      <c r="FDV111" s="45"/>
      <c r="FDW111" s="45"/>
      <c r="FDX111" s="45"/>
      <c r="FDY111" s="45"/>
      <c r="FDZ111" s="45"/>
      <c r="FEA111" s="45"/>
      <c r="FEB111" s="45"/>
      <c r="FEC111" s="45"/>
      <c r="FED111" s="45"/>
      <c r="FEE111" s="45"/>
      <c r="FEF111" s="45"/>
      <c r="FEG111" s="45"/>
      <c r="FEH111" s="45"/>
      <c r="FEI111" s="45"/>
      <c r="FEJ111" s="45"/>
      <c r="FEK111" s="45"/>
      <c r="FEL111" s="45"/>
      <c r="FEM111" s="45"/>
      <c r="FEN111" s="45"/>
      <c r="FEO111" s="45"/>
      <c r="FEP111" s="45"/>
      <c r="FEQ111" s="45"/>
      <c r="FER111" s="45"/>
      <c r="FES111" s="45"/>
      <c r="FET111" s="45"/>
      <c r="FEU111" s="45"/>
      <c r="FEV111" s="45"/>
      <c r="FEW111" s="45"/>
      <c r="FEX111" s="45"/>
      <c r="FEY111" s="45"/>
      <c r="FEZ111" s="45"/>
      <c r="FFA111" s="45"/>
      <c r="FFB111" s="45"/>
      <c r="FFC111" s="45"/>
      <c r="FFD111" s="45"/>
      <c r="FFE111" s="45"/>
      <c r="FFF111" s="45"/>
      <c r="FFG111" s="45"/>
      <c r="FFH111" s="45"/>
      <c r="FFI111" s="45"/>
      <c r="FFJ111" s="45"/>
      <c r="FFK111" s="45"/>
      <c r="FFL111" s="45"/>
      <c r="FFM111" s="45"/>
      <c r="FFN111" s="45"/>
      <c r="FFO111" s="45"/>
      <c r="FFP111" s="45"/>
      <c r="FFQ111" s="45"/>
      <c r="FFR111" s="45"/>
      <c r="FFS111" s="45"/>
      <c r="FFT111" s="45"/>
      <c r="FFU111" s="45"/>
      <c r="FFV111" s="45"/>
      <c r="FFW111" s="45"/>
      <c r="FFX111" s="45"/>
      <c r="FFY111" s="45"/>
      <c r="FFZ111" s="45"/>
      <c r="FGA111" s="45"/>
      <c r="FGB111" s="45"/>
      <c r="FGC111" s="45"/>
      <c r="FGD111" s="45"/>
      <c r="FGE111" s="45"/>
      <c r="FGF111" s="45"/>
      <c r="FGG111" s="45"/>
      <c r="FGH111" s="45"/>
      <c r="FGI111" s="45"/>
      <c r="FGJ111" s="45"/>
      <c r="FGK111" s="45"/>
      <c r="FGL111" s="45"/>
      <c r="FGM111" s="45"/>
      <c r="FGN111" s="45"/>
      <c r="FGO111" s="45"/>
      <c r="FGP111" s="45"/>
      <c r="FGQ111" s="45"/>
      <c r="FGR111" s="45"/>
      <c r="FGS111" s="45"/>
      <c r="FGT111" s="45"/>
      <c r="FGU111" s="45"/>
      <c r="FGV111" s="45"/>
      <c r="FGW111" s="45"/>
      <c r="FGX111" s="45"/>
      <c r="FGY111" s="45"/>
      <c r="FGZ111" s="45"/>
      <c r="FHA111" s="45"/>
      <c r="FHB111" s="45"/>
      <c r="FHC111" s="45"/>
      <c r="FHD111" s="45"/>
      <c r="FHE111" s="45"/>
      <c r="FHF111" s="45"/>
      <c r="FHG111" s="45"/>
      <c r="FHH111" s="45"/>
      <c r="FHI111" s="45"/>
      <c r="FHJ111" s="45"/>
      <c r="FHK111" s="45"/>
      <c r="FHL111" s="45"/>
      <c r="FHM111" s="45"/>
      <c r="FHN111" s="45"/>
      <c r="FHO111" s="45"/>
      <c r="FHP111" s="45"/>
      <c r="FHQ111" s="45"/>
      <c r="FHR111" s="45"/>
      <c r="FHS111" s="45"/>
      <c r="FHT111" s="45"/>
      <c r="FHU111" s="45"/>
      <c r="FHV111" s="45"/>
      <c r="FHW111" s="45"/>
      <c r="FHX111" s="45"/>
      <c r="FHY111" s="45"/>
      <c r="FHZ111" s="45"/>
      <c r="FIA111" s="45"/>
      <c r="FIB111" s="45"/>
      <c r="FIC111" s="45"/>
      <c r="FID111" s="45"/>
      <c r="FIE111" s="45"/>
      <c r="FIF111" s="45"/>
      <c r="FIG111" s="45"/>
      <c r="FIH111" s="45"/>
      <c r="FII111" s="45"/>
      <c r="FIJ111" s="45"/>
      <c r="FIK111" s="45"/>
      <c r="FIL111" s="45"/>
      <c r="FIM111" s="45"/>
      <c r="FIN111" s="45"/>
      <c r="FIO111" s="45"/>
      <c r="FIP111" s="45"/>
      <c r="FIQ111" s="45"/>
      <c r="FIR111" s="45"/>
      <c r="FIS111" s="45"/>
      <c r="FIT111" s="45"/>
      <c r="FIU111" s="45"/>
      <c r="FIV111" s="45"/>
      <c r="FIW111" s="45"/>
      <c r="FIX111" s="45"/>
      <c r="FIY111" s="45"/>
      <c r="FIZ111" s="45"/>
      <c r="FJA111" s="45"/>
      <c r="FJB111" s="45"/>
      <c r="FJC111" s="45"/>
      <c r="FJD111" s="45"/>
      <c r="FJE111" s="45"/>
      <c r="FJF111" s="45"/>
      <c r="FJG111" s="45"/>
      <c r="FJH111" s="45"/>
      <c r="FJI111" s="45"/>
      <c r="FJJ111" s="45"/>
      <c r="FJK111" s="45"/>
      <c r="FJL111" s="45"/>
      <c r="FJM111" s="45"/>
      <c r="FJN111" s="45"/>
      <c r="FJO111" s="45"/>
      <c r="FJP111" s="45"/>
      <c r="FJQ111" s="45"/>
      <c r="FJR111" s="45"/>
      <c r="FJS111" s="45"/>
      <c r="FJT111" s="45"/>
      <c r="FJU111" s="45"/>
      <c r="FJV111" s="45"/>
      <c r="FJW111" s="45"/>
      <c r="FJX111" s="45"/>
      <c r="FJY111" s="45"/>
      <c r="FJZ111" s="45"/>
      <c r="FKA111" s="45"/>
      <c r="FKB111" s="45"/>
      <c r="FKC111" s="45"/>
      <c r="FKD111" s="45"/>
      <c r="FKE111" s="45"/>
      <c r="FKF111" s="45"/>
      <c r="FKG111" s="45"/>
      <c r="FKH111" s="45"/>
      <c r="FKI111" s="45"/>
      <c r="FKJ111" s="45"/>
      <c r="FKK111" s="45"/>
      <c r="FKL111" s="45"/>
      <c r="FKM111" s="45"/>
      <c r="FKN111" s="45"/>
      <c r="FKO111" s="45"/>
      <c r="FKP111" s="45"/>
      <c r="FKQ111" s="45"/>
      <c r="FKR111" s="45"/>
      <c r="FKS111" s="45"/>
      <c r="FKT111" s="45"/>
      <c r="FKU111" s="45"/>
      <c r="FKV111" s="45"/>
      <c r="FKW111" s="45"/>
      <c r="FKX111" s="45"/>
      <c r="FKY111" s="45"/>
      <c r="FKZ111" s="45"/>
      <c r="FLA111" s="45"/>
      <c r="FLB111" s="45"/>
      <c r="FLC111" s="45"/>
      <c r="FLD111" s="45"/>
      <c r="FLE111" s="45"/>
      <c r="FLF111" s="45"/>
      <c r="FLG111" s="45"/>
      <c r="FLH111" s="45"/>
      <c r="FLI111" s="45"/>
      <c r="FLJ111" s="45"/>
      <c r="FLK111" s="45"/>
      <c r="FLL111" s="45"/>
      <c r="FLM111" s="45"/>
      <c r="FLN111" s="45"/>
      <c r="FLO111" s="45"/>
      <c r="FLP111" s="45"/>
      <c r="FLQ111" s="45"/>
      <c r="FLR111" s="45"/>
      <c r="FLS111" s="45"/>
      <c r="FLT111" s="45"/>
      <c r="FLU111" s="45"/>
      <c r="FLV111" s="45"/>
      <c r="FLW111" s="45"/>
      <c r="FLX111" s="45"/>
      <c r="FLY111" s="45"/>
      <c r="FLZ111" s="45"/>
      <c r="FMA111" s="45"/>
      <c r="FMB111" s="45"/>
      <c r="FMC111" s="45"/>
      <c r="FMD111" s="45"/>
      <c r="FME111" s="45"/>
      <c r="FMF111" s="45"/>
      <c r="FMG111" s="45"/>
      <c r="FMH111" s="45"/>
      <c r="FMI111" s="45"/>
      <c r="FMJ111" s="45"/>
      <c r="FMK111" s="45"/>
      <c r="FML111" s="45"/>
      <c r="FMM111" s="45"/>
      <c r="FMN111" s="45"/>
      <c r="FMO111" s="45"/>
      <c r="FMP111" s="45"/>
      <c r="FMQ111" s="45"/>
      <c r="FMR111" s="45"/>
      <c r="FMS111" s="45"/>
      <c r="FMT111" s="45"/>
      <c r="FMU111" s="45"/>
      <c r="FMV111" s="45"/>
      <c r="FMW111" s="45"/>
      <c r="FMX111" s="45"/>
      <c r="FMY111" s="45"/>
      <c r="FMZ111" s="45"/>
      <c r="FNA111" s="45"/>
      <c r="FNB111" s="45"/>
      <c r="FNC111" s="45"/>
      <c r="FND111" s="45"/>
      <c r="FNE111" s="45"/>
      <c r="FNF111" s="45"/>
      <c r="FNG111" s="45"/>
      <c r="FNH111" s="45"/>
      <c r="FNI111" s="45"/>
      <c r="FNJ111" s="45"/>
      <c r="FNK111" s="45"/>
      <c r="FNL111" s="45"/>
      <c r="FNM111" s="45"/>
      <c r="FNN111" s="45"/>
      <c r="FNO111" s="45"/>
      <c r="FNP111" s="45"/>
      <c r="FNQ111" s="45"/>
      <c r="FNR111" s="45"/>
      <c r="FNS111" s="45"/>
      <c r="FNT111" s="45"/>
      <c r="FNU111" s="45"/>
      <c r="FNV111" s="45"/>
      <c r="FNW111" s="45"/>
      <c r="FNX111" s="45"/>
      <c r="FNY111" s="45"/>
      <c r="FNZ111" s="45"/>
      <c r="FOA111" s="45"/>
      <c r="FOB111" s="45"/>
      <c r="FOC111" s="45"/>
      <c r="FOD111" s="45"/>
      <c r="FOE111" s="45"/>
      <c r="FOF111" s="45"/>
      <c r="FOG111" s="45"/>
      <c r="FOH111" s="45"/>
      <c r="FOI111" s="45"/>
      <c r="FOJ111" s="45"/>
      <c r="FOK111" s="45"/>
      <c r="FOL111" s="45"/>
      <c r="FOM111" s="45"/>
      <c r="FON111" s="45"/>
      <c r="FOO111" s="45"/>
      <c r="FOP111" s="45"/>
      <c r="FOQ111" s="45"/>
      <c r="FOR111" s="45"/>
      <c r="FOS111" s="45"/>
      <c r="FOT111" s="45"/>
      <c r="FOU111" s="45"/>
      <c r="FOV111" s="45"/>
      <c r="FOW111" s="45"/>
      <c r="FOX111" s="45"/>
      <c r="FOY111" s="45"/>
      <c r="FOZ111" s="45"/>
      <c r="FPA111" s="45"/>
      <c r="FPB111" s="45"/>
      <c r="FPC111" s="45"/>
      <c r="FPD111" s="45"/>
      <c r="FPE111" s="45"/>
      <c r="FPF111" s="45"/>
      <c r="FPG111" s="45"/>
      <c r="FPH111" s="45"/>
      <c r="FPI111" s="45"/>
      <c r="FPJ111" s="45"/>
      <c r="FPK111" s="45"/>
      <c r="FPL111" s="45"/>
      <c r="FPM111" s="45"/>
      <c r="FPN111" s="45"/>
      <c r="FPO111" s="45"/>
      <c r="FPP111" s="45"/>
      <c r="FPQ111" s="45"/>
      <c r="FPR111" s="45"/>
      <c r="FPS111" s="45"/>
      <c r="FPT111" s="45"/>
      <c r="FPU111" s="45"/>
      <c r="FPV111" s="45"/>
      <c r="FPW111" s="45"/>
      <c r="FPX111" s="45"/>
      <c r="FPY111" s="45"/>
      <c r="FPZ111" s="45"/>
      <c r="FQA111" s="45"/>
      <c r="FQB111" s="45"/>
      <c r="FQC111" s="45"/>
      <c r="FQD111" s="45"/>
      <c r="FQE111" s="45"/>
      <c r="FQF111" s="45"/>
      <c r="FQG111" s="45"/>
      <c r="FQH111" s="45"/>
      <c r="FQI111" s="45"/>
      <c r="FQJ111" s="45"/>
      <c r="FQK111" s="45"/>
      <c r="FQL111" s="45"/>
      <c r="FQM111" s="45"/>
      <c r="FQN111" s="45"/>
      <c r="FQO111" s="45"/>
      <c r="FQP111" s="45"/>
      <c r="FQQ111" s="45"/>
      <c r="FQR111" s="45"/>
      <c r="FQS111" s="45"/>
      <c r="FQT111" s="45"/>
      <c r="FQU111" s="45"/>
      <c r="FQV111" s="45"/>
      <c r="FQW111" s="45"/>
      <c r="FQX111" s="45"/>
      <c r="FQY111" s="45"/>
      <c r="FQZ111" s="45"/>
      <c r="FRA111" s="45"/>
      <c r="FRB111" s="45"/>
      <c r="FRC111" s="45"/>
      <c r="FRD111" s="45"/>
      <c r="FRE111" s="45"/>
      <c r="FRF111" s="45"/>
      <c r="FRG111" s="45"/>
      <c r="FRH111" s="45"/>
      <c r="FRI111" s="45"/>
      <c r="FRJ111" s="45"/>
      <c r="FRK111" s="45"/>
      <c r="FRL111" s="45"/>
      <c r="FRM111" s="45"/>
      <c r="FRN111" s="45"/>
      <c r="FRO111" s="45"/>
      <c r="FRP111" s="45"/>
      <c r="FRQ111" s="45"/>
      <c r="FRR111" s="45"/>
      <c r="FRS111" s="45"/>
      <c r="FRT111" s="45"/>
      <c r="FRU111" s="45"/>
      <c r="FRV111" s="45"/>
      <c r="FRW111" s="45"/>
      <c r="FRX111" s="45"/>
      <c r="FRY111" s="45"/>
      <c r="FRZ111" s="45"/>
      <c r="FSA111" s="45"/>
      <c r="FSB111" s="45"/>
      <c r="FSC111" s="45"/>
      <c r="FSD111" s="45"/>
      <c r="FSE111" s="45"/>
      <c r="FSF111" s="45"/>
      <c r="FSG111" s="45"/>
      <c r="FSH111" s="45"/>
      <c r="FSI111" s="45"/>
      <c r="FSJ111" s="45"/>
      <c r="FSK111" s="45"/>
      <c r="FSL111" s="45"/>
      <c r="FSM111" s="45"/>
      <c r="FSN111" s="45"/>
      <c r="FSO111" s="45"/>
      <c r="FSP111" s="45"/>
      <c r="FSQ111" s="45"/>
      <c r="FSR111" s="45"/>
      <c r="FSS111" s="45"/>
      <c r="FST111" s="45"/>
      <c r="FSU111" s="45"/>
      <c r="FSV111" s="45"/>
      <c r="FSW111" s="45"/>
      <c r="FSX111" s="45"/>
      <c r="FSY111" s="45"/>
      <c r="FSZ111" s="45"/>
      <c r="FTA111" s="45"/>
      <c r="FTB111" s="45"/>
      <c r="FTC111" s="45"/>
      <c r="FTD111" s="45"/>
      <c r="FTE111" s="45"/>
      <c r="FTF111" s="45"/>
      <c r="FTG111" s="45"/>
      <c r="FTH111" s="45"/>
      <c r="FTI111" s="45"/>
      <c r="FTJ111" s="45"/>
      <c r="FTK111" s="45"/>
      <c r="FTL111" s="45"/>
      <c r="FTM111" s="45"/>
      <c r="FTN111" s="45"/>
      <c r="FTO111" s="45"/>
      <c r="FTP111" s="45"/>
      <c r="FTQ111" s="45"/>
      <c r="FTR111" s="45"/>
      <c r="FTS111" s="45"/>
      <c r="FTT111" s="45"/>
      <c r="FTU111" s="45"/>
      <c r="FTV111" s="45"/>
      <c r="FTW111" s="45"/>
      <c r="FTX111" s="45"/>
      <c r="FTY111" s="45"/>
      <c r="FTZ111" s="45"/>
      <c r="FUA111" s="45"/>
      <c r="FUB111" s="45"/>
      <c r="FUC111" s="45"/>
      <c r="FUD111" s="45"/>
      <c r="FUE111" s="45"/>
      <c r="FUF111" s="45"/>
      <c r="FUG111" s="45"/>
      <c r="FUH111" s="45"/>
      <c r="FUI111" s="45"/>
      <c r="FUJ111" s="45"/>
      <c r="FUK111" s="45"/>
      <c r="FUL111" s="45"/>
      <c r="FUM111" s="45"/>
      <c r="FUN111" s="45"/>
      <c r="FUO111" s="45"/>
      <c r="FUP111" s="45"/>
      <c r="FUQ111" s="45"/>
      <c r="FUR111" s="45"/>
      <c r="FUS111" s="45"/>
      <c r="FUT111" s="45"/>
      <c r="FUU111" s="45"/>
      <c r="FUV111" s="45"/>
      <c r="FUW111" s="45"/>
      <c r="FUX111" s="45"/>
      <c r="FUY111" s="45"/>
      <c r="FUZ111" s="45"/>
      <c r="FVA111" s="45"/>
      <c r="FVB111" s="45"/>
      <c r="FVC111" s="45"/>
      <c r="FVD111" s="45"/>
      <c r="FVE111" s="45"/>
      <c r="FVF111" s="45"/>
      <c r="FVG111" s="45"/>
      <c r="FVH111" s="45"/>
      <c r="FVI111" s="45"/>
      <c r="FVJ111" s="45"/>
      <c r="FVK111" s="45"/>
      <c r="FVL111" s="45"/>
      <c r="FVM111" s="45"/>
      <c r="FVN111" s="45"/>
      <c r="FVO111" s="45"/>
      <c r="FVP111" s="45"/>
      <c r="FVQ111" s="45"/>
      <c r="FVR111" s="45"/>
      <c r="FVS111" s="45"/>
      <c r="FVT111" s="45"/>
      <c r="FVU111" s="45"/>
      <c r="FVV111" s="45"/>
      <c r="FVW111" s="45"/>
      <c r="FVX111" s="45"/>
      <c r="FVY111" s="45"/>
      <c r="FVZ111" s="45"/>
      <c r="FWA111" s="45"/>
      <c r="FWB111" s="45"/>
      <c r="FWC111" s="45"/>
      <c r="FWD111" s="45"/>
      <c r="FWE111" s="45"/>
      <c r="FWF111" s="45"/>
      <c r="FWG111" s="45"/>
      <c r="FWH111" s="45"/>
      <c r="FWI111" s="45"/>
      <c r="FWJ111" s="45"/>
      <c r="FWK111" s="45"/>
      <c r="FWL111" s="45"/>
      <c r="FWM111" s="45"/>
      <c r="FWN111" s="45"/>
      <c r="FWO111" s="45"/>
      <c r="FWP111" s="45"/>
      <c r="FWQ111" s="45"/>
      <c r="FWR111" s="45"/>
      <c r="FWS111" s="45"/>
      <c r="FWT111" s="45"/>
      <c r="FWU111" s="45"/>
      <c r="FWV111" s="45"/>
      <c r="FWW111" s="45"/>
      <c r="FWX111" s="45"/>
      <c r="FWY111" s="45"/>
      <c r="FWZ111" s="45"/>
      <c r="FXA111" s="45"/>
      <c r="FXB111" s="45"/>
      <c r="FXC111" s="45"/>
      <c r="FXD111" s="45"/>
      <c r="FXE111" s="45"/>
      <c r="FXF111" s="45"/>
      <c r="FXG111" s="45"/>
      <c r="FXH111" s="45"/>
      <c r="FXI111" s="45"/>
      <c r="FXJ111" s="45"/>
      <c r="FXK111" s="45"/>
      <c r="FXL111" s="45"/>
      <c r="FXM111" s="45"/>
      <c r="FXN111" s="45"/>
      <c r="FXO111" s="45"/>
      <c r="FXP111" s="45"/>
      <c r="FXQ111" s="45"/>
      <c r="FXR111" s="45"/>
      <c r="FXS111" s="45"/>
      <c r="FXT111" s="45"/>
      <c r="FXU111" s="45"/>
      <c r="FXV111" s="45"/>
      <c r="FXW111" s="45"/>
      <c r="FXX111" s="45"/>
      <c r="FXY111" s="45"/>
      <c r="FXZ111" s="45"/>
      <c r="FYA111" s="45"/>
      <c r="FYB111" s="45"/>
      <c r="FYC111" s="45"/>
      <c r="FYD111" s="45"/>
      <c r="FYE111" s="45"/>
      <c r="FYF111" s="45"/>
      <c r="FYG111" s="45"/>
      <c r="FYH111" s="45"/>
      <c r="FYI111" s="45"/>
      <c r="FYJ111" s="45"/>
      <c r="FYK111" s="45"/>
      <c r="FYL111" s="45"/>
      <c r="FYM111" s="45"/>
      <c r="FYN111" s="45"/>
      <c r="FYO111" s="45"/>
      <c r="FYP111" s="45"/>
      <c r="FYQ111" s="45"/>
      <c r="FYR111" s="45"/>
      <c r="FYS111" s="45"/>
      <c r="FYT111" s="45"/>
      <c r="FYU111" s="45"/>
      <c r="FYV111" s="45"/>
      <c r="FYW111" s="45"/>
      <c r="FYX111" s="45"/>
      <c r="FYY111" s="45"/>
      <c r="FYZ111" s="45"/>
      <c r="FZA111" s="45"/>
      <c r="FZB111" s="45"/>
      <c r="FZC111" s="45"/>
      <c r="FZD111" s="45"/>
      <c r="FZE111" s="45"/>
      <c r="FZF111" s="45"/>
      <c r="FZG111" s="45"/>
      <c r="FZH111" s="45"/>
      <c r="FZI111" s="45"/>
      <c r="FZJ111" s="45"/>
      <c r="FZK111" s="45"/>
      <c r="FZL111" s="45"/>
      <c r="FZM111" s="45"/>
      <c r="FZN111" s="45"/>
      <c r="FZO111" s="45"/>
      <c r="FZP111" s="45"/>
      <c r="FZQ111" s="45"/>
      <c r="FZR111" s="45"/>
      <c r="FZS111" s="45"/>
      <c r="FZT111" s="45"/>
      <c r="FZU111" s="45"/>
      <c r="FZV111" s="45"/>
      <c r="FZW111" s="45"/>
      <c r="FZX111" s="45"/>
      <c r="FZY111" s="45"/>
      <c r="FZZ111" s="45"/>
      <c r="GAA111" s="45"/>
      <c r="GAB111" s="45"/>
      <c r="GAC111" s="45"/>
      <c r="GAD111" s="45"/>
      <c r="GAE111" s="45"/>
      <c r="GAF111" s="45"/>
      <c r="GAG111" s="45"/>
      <c r="GAH111" s="45"/>
      <c r="GAI111" s="45"/>
      <c r="GAJ111" s="45"/>
      <c r="GAK111" s="45"/>
      <c r="GAL111" s="45"/>
      <c r="GAM111" s="45"/>
      <c r="GAN111" s="45"/>
      <c r="GAO111" s="45"/>
      <c r="GAP111" s="45"/>
      <c r="GAQ111" s="45"/>
      <c r="GAR111" s="45"/>
      <c r="GAS111" s="45"/>
      <c r="GAT111" s="45"/>
      <c r="GAU111" s="45"/>
      <c r="GAV111" s="45"/>
      <c r="GAW111" s="45"/>
      <c r="GAX111" s="45"/>
      <c r="GAY111" s="45"/>
      <c r="GAZ111" s="45"/>
      <c r="GBA111" s="45"/>
      <c r="GBB111" s="45"/>
      <c r="GBC111" s="45"/>
      <c r="GBD111" s="45"/>
      <c r="GBE111" s="45"/>
      <c r="GBF111" s="45"/>
      <c r="GBG111" s="45"/>
      <c r="GBH111" s="45"/>
      <c r="GBI111" s="45"/>
      <c r="GBJ111" s="45"/>
      <c r="GBK111" s="45"/>
      <c r="GBL111" s="45"/>
      <c r="GBM111" s="45"/>
      <c r="GBN111" s="45"/>
      <c r="GBO111" s="45"/>
      <c r="GBP111" s="45"/>
      <c r="GBQ111" s="45"/>
      <c r="GBR111" s="45"/>
      <c r="GBS111" s="45"/>
      <c r="GBT111" s="45"/>
      <c r="GBU111" s="45"/>
      <c r="GBV111" s="45"/>
      <c r="GBW111" s="45"/>
      <c r="GBX111" s="45"/>
      <c r="GBY111" s="45"/>
      <c r="GBZ111" s="45"/>
      <c r="GCA111" s="45"/>
      <c r="GCB111" s="45"/>
      <c r="GCC111" s="45"/>
      <c r="GCD111" s="45"/>
      <c r="GCE111" s="45"/>
      <c r="GCF111" s="45"/>
      <c r="GCG111" s="45"/>
      <c r="GCH111" s="45"/>
      <c r="GCI111" s="45"/>
      <c r="GCJ111" s="45"/>
      <c r="GCK111" s="45"/>
      <c r="GCL111" s="45"/>
      <c r="GCM111" s="45"/>
      <c r="GCN111" s="45"/>
      <c r="GCO111" s="45"/>
      <c r="GCP111" s="45"/>
      <c r="GCQ111" s="45"/>
      <c r="GCR111" s="45"/>
      <c r="GCS111" s="45"/>
      <c r="GCT111" s="45"/>
      <c r="GCU111" s="45"/>
      <c r="GCV111" s="45"/>
      <c r="GCW111" s="45"/>
      <c r="GCX111" s="45"/>
      <c r="GCY111" s="45"/>
      <c r="GCZ111" s="45"/>
      <c r="GDA111" s="45"/>
      <c r="GDB111" s="45"/>
      <c r="GDC111" s="45"/>
      <c r="GDD111" s="45"/>
      <c r="GDE111" s="45"/>
      <c r="GDF111" s="45"/>
      <c r="GDG111" s="45"/>
      <c r="GDH111" s="45"/>
      <c r="GDI111" s="45"/>
      <c r="GDJ111" s="45"/>
      <c r="GDK111" s="45"/>
      <c r="GDL111" s="45"/>
      <c r="GDM111" s="45"/>
      <c r="GDN111" s="45"/>
      <c r="GDO111" s="45"/>
      <c r="GDP111" s="45"/>
      <c r="GDQ111" s="45"/>
      <c r="GDR111" s="45"/>
      <c r="GDS111" s="45"/>
      <c r="GDT111" s="45"/>
      <c r="GDU111" s="45"/>
      <c r="GDV111" s="45"/>
      <c r="GDW111" s="45"/>
      <c r="GDX111" s="45"/>
      <c r="GDY111" s="45"/>
      <c r="GDZ111" s="45"/>
      <c r="GEA111" s="45"/>
      <c r="GEB111" s="45"/>
      <c r="GEC111" s="45"/>
      <c r="GED111" s="45"/>
      <c r="GEE111" s="45"/>
      <c r="GEF111" s="45"/>
      <c r="GEG111" s="45"/>
      <c r="GEH111" s="45"/>
      <c r="GEI111" s="45"/>
      <c r="GEJ111" s="45"/>
      <c r="GEK111" s="45"/>
      <c r="GEL111" s="45"/>
      <c r="GEM111" s="45"/>
      <c r="GEN111" s="45"/>
      <c r="GEO111" s="45"/>
      <c r="GEP111" s="45"/>
      <c r="GEQ111" s="45"/>
      <c r="GER111" s="45"/>
      <c r="GES111" s="45"/>
      <c r="GET111" s="45"/>
      <c r="GEU111" s="45"/>
      <c r="GEV111" s="45"/>
      <c r="GEW111" s="45"/>
      <c r="GEX111" s="45"/>
      <c r="GEY111" s="45"/>
      <c r="GEZ111" s="45"/>
      <c r="GFA111" s="45"/>
      <c r="GFB111" s="45"/>
      <c r="GFC111" s="45"/>
      <c r="GFD111" s="45"/>
      <c r="GFE111" s="45"/>
      <c r="GFF111" s="45"/>
      <c r="GFG111" s="45"/>
      <c r="GFH111" s="45"/>
      <c r="GFI111" s="45"/>
      <c r="GFJ111" s="45"/>
      <c r="GFK111" s="45"/>
      <c r="GFL111" s="45"/>
      <c r="GFM111" s="45"/>
      <c r="GFN111" s="45"/>
      <c r="GFO111" s="45"/>
      <c r="GFP111" s="45"/>
      <c r="GFQ111" s="45"/>
      <c r="GFR111" s="45"/>
      <c r="GFS111" s="45"/>
      <c r="GFT111" s="45"/>
      <c r="GFU111" s="45"/>
      <c r="GFV111" s="45"/>
      <c r="GFW111" s="45"/>
      <c r="GFX111" s="45"/>
      <c r="GFY111" s="45"/>
      <c r="GFZ111" s="45"/>
      <c r="GGA111" s="45"/>
      <c r="GGB111" s="45"/>
      <c r="GGC111" s="45"/>
      <c r="GGD111" s="45"/>
      <c r="GGE111" s="45"/>
      <c r="GGF111" s="45"/>
      <c r="GGG111" s="45"/>
      <c r="GGH111" s="45"/>
      <c r="GGI111" s="45"/>
      <c r="GGJ111" s="45"/>
      <c r="GGK111" s="45"/>
      <c r="GGL111" s="45"/>
      <c r="GGM111" s="45"/>
      <c r="GGN111" s="45"/>
      <c r="GGO111" s="45"/>
      <c r="GGP111" s="45"/>
      <c r="GGQ111" s="45"/>
      <c r="GGR111" s="45"/>
      <c r="GGS111" s="45"/>
      <c r="GGT111" s="45"/>
      <c r="GGU111" s="45"/>
      <c r="GGV111" s="45"/>
      <c r="GGW111" s="45"/>
      <c r="GGX111" s="45"/>
      <c r="GGY111" s="45"/>
      <c r="GGZ111" s="45"/>
      <c r="GHA111" s="45"/>
      <c r="GHB111" s="45"/>
      <c r="GHC111" s="45"/>
      <c r="GHD111" s="45"/>
      <c r="GHE111" s="45"/>
      <c r="GHF111" s="45"/>
      <c r="GHG111" s="45"/>
      <c r="GHH111" s="45"/>
      <c r="GHI111" s="45"/>
      <c r="GHJ111" s="45"/>
      <c r="GHK111" s="45"/>
      <c r="GHL111" s="45"/>
      <c r="GHM111" s="45"/>
      <c r="GHN111" s="45"/>
      <c r="GHO111" s="45"/>
      <c r="GHP111" s="45"/>
      <c r="GHQ111" s="45"/>
      <c r="GHR111" s="45"/>
      <c r="GHS111" s="45"/>
      <c r="GHT111" s="45"/>
      <c r="GHU111" s="45"/>
      <c r="GHV111" s="45"/>
      <c r="GHW111" s="45"/>
      <c r="GHX111" s="45"/>
      <c r="GHY111" s="45"/>
      <c r="GHZ111" s="45"/>
      <c r="GIA111" s="45"/>
      <c r="GIB111" s="45"/>
      <c r="GIC111" s="45"/>
      <c r="GID111" s="45"/>
      <c r="GIE111" s="45"/>
      <c r="GIF111" s="45"/>
      <c r="GIG111" s="45"/>
      <c r="GIH111" s="45"/>
      <c r="GII111" s="45"/>
      <c r="GIJ111" s="45"/>
      <c r="GIK111" s="45"/>
      <c r="GIL111" s="45"/>
      <c r="GIM111" s="45"/>
      <c r="GIN111" s="45"/>
      <c r="GIO111" s="45"/>
      <c r="GIP111" s="45"/>
      <c r="GIQ111" s="45"/>
      <c r="GIR111" s="45"/>
      <c r="GIS111" s="45"/>
      <c r="GIT111" s="45"/>
      <c r="GIU111" s="45"/>
      <c r="GIV111" s="45"/>
      <c r="GIW111" s="45"/>
      <c r="GIX111" s="45"/>
      <c r="GIY111" s="45"/>
      <c r="GIZ111" s="45"/>
      <c r="GJA111" s="45"/>
      <c r="GJB111" s="45"/>
      <c r="GJC111" s="45"/>
      <c r="GJD111" s="45"/>
      <c r="GJE111" s="45"/>
      <c r="GJF111" s="45"/>
      <c r="GJG111" s="45"/>
      <c r="GJH111" s="45"/>
      <c r="GJI111" s="45"/>
      <c r="GJJ111" s="45"/>
      <c r="GJK111" s="45"/>
      <c r="GJL111" s="45"/>
      <c r="GJM111" s="45"/>
      <c r="GJN111" s="45"/>
      <c r="GJO111" s="45"/>
      <c r="GJP111" s="45"/>
      <c r="GJQ111" s="45"/>
      <c r="GJR111" s="45"/>
      <c r="GJS111" s="45"/>
      <c r="GJT111" s="45"/>
      <c r="GJU111" s="45"/>
      <c r="GJV111" s="45"/>
      <c r="GJW111" s="45"/>
      <c r="GJX111" s="45"/>
      <c r="GJY111" s="45"/>
      <c r="GJZ111" s="45"/>
      <c r="GKA111" s="45"/>
      <c r="GKB111" s="45"/>
      <c r="GKC111" s="45"/>
      <c r="GKD111" s="45"/>
      <c r="GKE111" s="45"/>
      <c r="GKF111" s="45"/>
      <c r="GKG111" s="45"/>
      <c r="GKH111" s="45"/>
      <c r="GKI111" s="45"/>
      <c r="GKJ111" s="45"/>
      <c r="GKK111" s="45"/>
      <c r="GKL111" s="45"/>
      <c r="GKM111" s="45"/>
      <c r="GKN111" s="45"/>
      <c r="GKO111" s="45"/>
      <c r="GKP111" s="45"/>
      <c r="GKQ111" s="45"/>
      <c r="GKR111" s="45"/>
      <c r="GKS111" s="45"/>
      <c r="GKT111" s="45"/>
      <c r="GKU111" s="45"/>
      <c r="GKV111" s="45"/>
      <c r="GKW111" s="45"/>
      <c r="GKX111" s="45"/>
      <c r="GKY111" s="45"/>
      <c r="GKZ111" s="45"/>
      <c r="GLA111" s="45"/>
      <c r="GLB111" s="45"/>
      <c r="GLC111" s="45"/>
      <c r="GLD111" s="45"/>
      <c r="GLE111" s="45"/>
      <c r="GLF111" s="45"/>
      <c r="GLG111" s="45"/>
      <c r="GLH111" s="45"/>
      <c r="GLI111" s="45"/>
      <c r="GLJ111" s="45"/>
      <c r="GLK111" s="45"/>
      <c r="GLL111" s="45"/>
      <c r="GLM111" s="45"/>
      <c r="GLN111" s="45"/>
      <c r="GLO111" s="45"/>
      <c r="GLP111" s="45"/>
      <c r="GLQ111" s="45"/>
      <c r="GLR111" s="45"/>
      <c r="GLS111" s="45"/>
      <c r="GLT111" s="45"/>
      <c r="GLU111" s="45"/>
      <c r="GLV111" s="45"/>
      <c r="GLW111" s="45"/>
      <c r="GLX111" s="45"/>
      <c r="GLY111" s="45"/>
      <c r="GLZ111" s="45"/>
      <c r="GMA111" s="45"/>
      <c r="GMB111" s="45"/>
      <c r="GMC111" s="45"/>
      <c r="GMD111" s="45"/>
      <c r="GME111" s="45"/>
      <c r="GMF111" s="45"/>
      <c r="GMG111" s="45"/>
      <c r="GMH111" s="45"/>
      <c r="GMI111" s="45"/>
      <c r="GMJ111" s="45"/>
      <c r="GMK111" s="45"/>
      <c r="GML111" s="45"/>
      <c r="GMM111" s="45"/>
      <c r="GMN111" s="45"/>
      <c r="GMO111" s="45"/>
      <c r="GMP111" s="45"/>
      <c r="GMQ111" s="45"/>
      <c r="GMR111" s="45"/>
      <c r="GMS111" s="45"/>
      <c r="GMT111" s="45"/>
      <c r="GMU111" s="45"/>
      <c r="GMV111" s="45"/>
      <c r="GMW111" s="45"/>
      <c r="GMX111" s="45"/>
      <c r="GMY111" s="45"/>
      <c r="GMZ111" s="45"/>
      <c r="GNA111" s="45"/>
      <c r="GNB111" s="45"/>
      <c r="GNC111" s="45"/>
      <c r="GND111" s="45"/>
      <c r="GNE111" s="45"/>
      <c r="GNF111" s="45"/>
      <c r="GNG111" s="45"/>
      <c r="GNH111" s="45"/>
      <c r="GNI111" s="45"/>
      <c r="GNJ111" s="45"/>
      <c r="GNK111" s="45"/>
      <c r="GNL111" s="45"/>
      <c r="GNM111" s="45"/>
      <c r="GNN111" s="45"/>
      <c r="GNO111" s="45"/>
      <c r="GNP111" s="45"/>
      <c r="GNQ111" s="45"/>
      <c r="GNR111" s="45"/>
      <c r="GNS111" s="45"/>
      <c r="GNT111" s="45"/>
      <c r="GNU111" s="45"/>
      <c r="GNV111" s="45"/>
      <c r="GNW111" s="45"/>
      <c r="GNX111" s="45"/>
      <c r="GNY111" s="45"/>
      <c r="GNZ111" s="45"/>
      <c r="GOA111" s="45"/>
      <c r="GOB111" s="45"/>
      <c r="GOC111" s="45"/>
      <c r="GOD111" s="45"/>
      <c r="GOE111" s="45"/>
      <c r="GOF111" s="45"/>
      <c r="GOG111" s="45"/>
      <c r="GOH111" s="45"/>
      <c r="GOI111" s="45"/>
      <c r="GOJ111" s="45"/>
      <c r="GOK111" s="45"/>
      <c r="GOL111" s="45"/>
      <c r="GOM111" s="45"/>
      <c r="GON111" s="45"/>
      <c r="GOO111" s="45"/>
      <c r="GOP111" s="45"/>
      <c r="GOQ111" s="45"/>
      <c r="GOR111" s="45"/>
      <c r="GOS111" s="45"/>
      <c r="GOT111" s="45"/>
      <c r="GOU111" s="45"/>
      <c r="GOV111" s="45"/>
      <c r="GOW111" s="45"/>
      <c r="GOX111" s="45"/>
      <c r="GOY111" s="45"/>
      <c r="GOZ111" s="45"/>
      <c r="GPA111" s="45"/>
      <c r="GPB111" s="45"/>
      <c r="GPC111" s="45"/>
      <c r="GPD111" s="45"/>
      <c r="GPE111" s="45"/>
      <c r="GPF111" s="45"/>
      <c r="GPG111" s="45"/>
      <c r="GPH111" s="45"/>
      <c r="GPI111" s="45"/>
      <c r="GPJ111" s="45"/>
      <c r="GPK111" s="45"/>
      <c r="GPL111" s="45"/>
      <c r="GPM111" s="45"/>
      <c r="GPN111" s="45"/>
      <c r="GPO111" s="45"/>
      <c r="GPP111" s="45"/>
      <c r="GPQ111" s="45"/>
      <c r="GPR111" s="45"/>
      <c r="GPS111" s="45"/>
      <c r="GPT111" s="45"/>
      <c r="GPU111" s="45"/>
      <c r="GPV111" s="45"/>
      <c r="GPW111" s="45"/>
      <c r="GPX111" s="45"/>
      <c r="GPY111" s="45"/>
      <c r="GPZ111" s="45"/>
      <c r="GQA111" s="45"/>
      <c r="GQB111" s="45"/>
      <c r="GQC111" s="45"/>
      <c r="GQD111" s="45"/>
      <c r="GQE111" s="45"/>
      <c r="GQF111" s="45"/>
      <c r="GQG111" s="45"/>
      <c r="GQH111" s="45"/>
      <c r="GQI111" s="45"/>
      <c r="GQJ111" s="45"/>
      <c r="GQK111" s="45"/>
      <c r="GQL111" s="45"/>
      <c r="GQM111" s="45"/>
      <c r="GQN111" s="45"/>
      <c r="GQO111" s="45"/>
      <c r="GQP111" s="45"/>
      <c r="GQQ111" s="45"/>
      <c r="GQR111" s="45"/>
      <c r="GQS111" s="45"/>
      <c r="GQT111" s="45"/>
      <c r="GQU111" s="45"/>
      <c r="GQV111" s="45"/>
      <c r="GQW111" s="45"/>
      <c r="GQX111" s="45"/>
      <c r="GQY111" s="45"/>
      <c r="GQZ111" s="45"/>
      <c r="GRA111" s="45"/>
      <c r="GRB111" s="45"/>
      <c r="GRC111" s="45"/>
      <c r="GRD111" s="45"/>
      <c r="GRE111" s="45"/>
      <c r="GRF111" s="45"/>
      <c r="GRG111" s="45"/>
      <c r="GRH111" s="45"/>
      <c r="GRI111" s="45"/>
      <c r="GRJ111" s="45"/>
      <c r="GRK111" s="45"/>
      <c r="GRL111" s="45"/>
      <c r="GRM111" s="45"/>
      <c r="GRN111" s="45"/>
      <c r="GRO111" s="45"/>
      <c r="GRP111" s="45"/>
      <c r="GRQ111" s="45"/>
      <c r="GRR111" s="45"/>
      <c r="GRS111" s="45"/>
      <c r="GRT111" s="45"/>
      <c r="GRU111" s="45"/>
      <c r="GRV111" s="45"/>
      <c r="GRW111" s="45"/>
      <c r="GRX111" s="45"/>
      <c r="GRY111" s="45"/>
      <c r="GRZ111" s="45"/>
      <c r="GSA111" s="45"/>
      <c r="GSB111" s="45"/>
      <c r="GSC111" s="45"/>
      <c r="GSD111" s="45"/>
      <c r="GSE111" s="45"/>
      <c r="GSF111" s="45"/>
      <c r="GSG111" s="45"/>
      <c r="GSH111" s="45"/>
      <c r="GSI111" s="45"/>
      <c r="GSJ111" s="45"/>
      <c r="GSK111" s="45"/>
      <c r="GSL111" s="45"/>
      <c r="GSM111" s="45"/>
      <c r="GSN111" s="45"/>
      <c r="GSO111" s="45"/>
      <c r="GSP111" s="45"/>
      <c r="GSQ111" s="45"/>
      <c r="GSR111" s="45"/>
      <c r="GSS111" s="45"/>
      <c r="GST111" s="45"/>
      <c r="GSU111" s="45"/>
      <c r="GSV111" s="45"/>
      <c r="GSW111" s="45"/>
      <c r="GSX111" s="45"/>
      <c r="GSY111" s="45"/>
      <c r="GSZ111" s="45"/>
      <c r="GTA111" s="45"/>
      <c r="GTB111" s="45"/>
      <c r="GTC111" s="45"/>
      <c r="GTD111" s="45"/>
      <c r="GTE111" s="45"/>
      <c r="GTF111" s="45"/>
      <c r="GTG111" s="45"/>
      <c r="GTH111" s="45"/>
      <c r="GTI111" s="45"/>
      <c r="GTJ111" s="45"/>
      <c r="GTK111" s="45"/>
      <c r="GTL111" s="45"/>
      <c r="GTM111" s="45"/>
      <c r="GTN111" s="45"/>
      <c r="GTO111" s="45"/>
      <c r="GTP111" s="45"/>
      <c r="GTQ111" s="45"/>
      <c r="GTR111" s="45"/>
      <c r="GTS111" s="45"/>
      <c r="GTT111" s="45"/>
      <c r="GTU111" s="45"/>
      <c r="GTV111" s="45"/>
      <c r="GTW111" s="45"/>
      <c r="GTX111" s="45"/>
      <c r="GTY111" s="45"/>
      <c r="GTZ111" s="45"/>
      <c r="GUA111" s="45"/>
      <c r="GUB111" s="45"/>
      <c r="GUC111" s="45"/>
      <c r="GUD111" s="45"/>
      <c r="GUE111" s="45"/>
      <c r="GUF111" s="45"/>
      <c r="GUG111" s="45"/>
      <c r="GUH111" s="45"/>
      <c r="GUI111" s="45"/>
      <c r="GUJ111" s="45"/>
      <c r="GUK111" s="45"/>
      <c r="GUL111" s="45"/>
      <c r="GUM111" s="45"/>
      <c r="GUN111" s="45"/>
      <c r="GUO111" s="45"/>
      <c r="GUP111" s="45"/>
      <c r="GUQ111" s="45"/>
      <c r="GUR111" s="45"/>
      <c r="GUS111" s="45"/>
      <c r="GUT111" s="45"/>
      <c r="GUU111" s="45"/>
      <c r="GUV111" s="45"/>
      <c r="GUW111" s="45"/>
      <c r="GUX111" s="45"/>
      <c r="GUY111" s="45"/>
      <c r="GUZ111" s="45"/>
      <c r="GVA111" s="45"/>
      <c r="GVB111" s="45"/>
      <c r="GVC111" s="45"/>
      <c r="GVD111" s="45"/>
      <c r="GVE111" s="45"/>
      <c r="GVF111" s="45"/>
      <c r="GVG111" s="45"/>
      <c r="GVH111" s="45"/>
      <c r="GVI111" s="45"/>
      <c r="GVJ111" s="45"/>
      <c r="GVK111" s="45"/>
      <c r="GVL111" s="45"/>
      <c r="GVM111" s="45"/>
      <c r="GVN111" s="45"/>
      <c r="GVO111" s="45"/>
      <c r="GVP111" s="45"/>
      <c r="GVQ111" s="45"/>
      <c r="GVR111" s="45"/>
      <c r="GVS111" s="45"/>
      <c r="GVT111" s="45"/>
      <c r="GVU111" s="45"/>
      <c r="GVV111" s="45"/>
      <c r="GVW111" s="45"/>
      <c r="GVX111" s="45"/>
      <c r="GVY111" s="45"/>
      <c r="GVZ111" s="45"/>
      <c r="GWA111" s="45"/>
      <c r="GWB111" s="45"/>
      <c r="GWC111" s="45"/>
      <c r="GWD111" s="45"/>
      <c r="GWE111" s="45"/>
      <c r="GWF111" s="45"/>
      <c r="GWG111" s="45"/>
      <c r="GWH111" s="45"/>
      <c r="GWI111" s="45"/>
      <c r="GWJ111" s="45"/>
      <c r="GWK111" s="45"/>
      <c r="GWL111" s="45"/>
      <c r="GWM111" s="45"/>
      <c r="GWN111" s="45"/>
      <c r="GWO111" s="45"/>
      <c r="GWP111" s="45"/>
      <c r="GWQ111" s="45"/>
      <c r="GWR111" s="45"/>
      <c r="GWS111" s="45"/>
      <c r="GWT111" s="45"/>
      <c r="GWU111" s="45"/>
      <c r="GWV111" s="45"/>
      <c r="GWW111" s="45"/>
      <c r="GWX111" s="45"/>
      <c r="GWY111" s="45"/>
      <c r="GWZ111" s="45"/>
      <c r="GXA111" s="45"/>
      <c r="GXB111" s="45"/>
      <c r="GXC111" s="45"/>
      <c r="GXD111" s="45"/>
      <c r="GXE111" s="45"/>
      <c r="GXF111" s="45"/>
      <c r="GXG111" s="45"/>
      <c r="GXH111" s="45"/>
      <c r="GXI111" s="45"/>
      <c r="GXJ111" s="45"/>
      <c r="GXK111" s="45"/>
      <c r="GXL111" s="45"/>
      <c r="GXM111" s="45"/>
      <c r="GXN111" s="45"/>
      <c r="GXO111" s="45"/>
      <c r="GXP111" s="45"/>
      <c r="GXQ111" s="45"/>
      <c r="GXR111" s="45"/>
      <c r="GXS111" s="45"/>
      <c r="GXT111" s="45"/>
      <c r="GXU111" s="45"/>
      <c r="GXV111" s="45"/>
      <c r="GXW111" s="45"/>
      <c r="GXX111" s="45"/>
      <c r="GXY111" s="45"/>
      <c r="GXZ111" s="45"/>
      <c r="GYA111" s="45"/>
      <c r="GYB111" s="45"/>
      <c r="GYC111" s="45"/>
      <c r="GYD111" s="45"/>
      <c r="GYE111" s="45"/>
      <c r="GYF111" s="45"/>
      <c r="GYG111" s="45"/>
      <c r="GYH111" s="45"/>
      <c r="GYI111" s="45"/>
      <c r="GYJ111" s="45"/>
      <c r="GYK111" s="45"/>
      <c r="GYL111" s="45"/>
      <c r="GYM111" s="45"/>
      <c r="GYN111" s="45"/>
      <c r="GYO111" s="45"/>
      <c r="GYP111" s="45"/>
      <c r="GYQ111" s="45"/>
      <c r="GYR111" s="45"/>
      <c r="GYS111" s="45"/>
      <c r="GYT111" s="45"/>
      <c r="GYU111" s="45"/>
      <c r="GYV111" s="45"/>
      <c r="GYW111" s="45"/>
      <c r="GYX111" s="45"/>
      <c r="GYY111" s="45"/>
      <c r="GYZ111" s="45"/>
      <c r="GZA111" s="45"/>
      <c r="GZB111" s="45"/>
      <c r="GZC111" s="45"/>
      <c r="GZD111" s="45"/>
      <c r="GZE111" s="45"/>
      <c r="GZF111" s="45"/>
      <c r="GZG111" s="45"/>
      <c r="GZH111" s="45"/>
      <c r="GZI111" s="45"/>
      <c r="GZJ111" s="45"/>
      <c r="GZK111" s="45"/>
      <c r="GZL111" s="45"/>
      <c r="GZM111" s="45"/>
      <c r="GZN111" s="45"/>
      <c r="GZO111" s="45"/>
      <c r="GZP111" s="45"/>
      <c r="GZQ111" s="45"/>
      <c r="GZR111" s="45"/>
      <c r="GZS111" s="45"/>
      <c r="GZT111" s="45"/>
      <c r="GZU111" s="45"/>
      <c r="GZV111" s="45"/>
      <c r="GZW111" s="45"/>
      <c r="GZX111" s="45"/>
      <c r="GZY111" s="45"/>
      <c r="GZZ111" s="45"/>
      <c r="HAA111" s="45"/>
      <c r="HAB111" s="45"/>
      <c r="HAC111" s="45"/>
      <c r="HAD111" s="45"/>
      <c r="HAE111" s="45"/>
      <c r="HAF111" s="45"/>
      <c r="HAG111" s="45"/>
      <c r="HAH111" s="45"/>
      <c r="HAI111" s="45"/>
      <c r="HAJ111" s="45"/>
      <c r="HAK111" s="45"/>
      <c r="HAL111" s="45"/>
      <c r="HAM111" s="45"/>
      <c r="HAN111" s="45"/>
      <c r="HAO111" s="45"/>
      <c r="HAP111" s="45"/>
      <c r="HAQ111" s="45"/>
      <c r="HAR111" s="45"/>
      <c r="HAS111" s="45"/>
      <c r="HAT111" s="45"/>
      <c r="HAU111" s="45"/>
      <c r="HAV111" s="45"/>
      <c r="HAW111" s="45"/>
      <c r="HAX111" s="45"/>
      <c r="HAY111" s="45"/>
      <c r="HAZ111" s="45"/>
      <c r="HBA111" s="45"/>
      <c r="HBB111" s="45"/>
      <c r="HBC111" s="45"/>
      <c r="HBD111" s="45"/>
      <c r="HBE111" s="45"/>
      <c r="HBF111" s="45"/>
      <c r="HBG111" s="45"/>
      <c r="HBH111" s="45"/>
      <c r="HBI111" s="45"/>
      <c r="HBJ111" s="45"/>
      <c r="HBK111" s="45"/>
      <c r="HBL111" s="45"/>
      <c r="HBM111" s="45"/>
      <c r="HBN111" s="45"/>
      <c r="HBO111" s="45"/>
      <c r="HBP111" s="45"/>
      <c r="HBQ111" s="45"/>
      <c r="HBR111" s="45"/>
      <c r="HBS111" s="45"/>
      <c r="HBT111" s="45"/>
      <c r="HBU111" s="45"/>
      <c r="HBV111" s="45"/>
      <c r="HBW111" s="45"/>
      <c r="HBX111" s="45"/>
      <c r="HBY111" s="45"/>
      <c r="HBZ111" s="45"/>
      <c r="HCA111" s="45"/>
      <c r="HCB111" s="45"/>
      <c r="HCC111" s="45"/>
      <c r="HCD111" s="45"/>
      <c r="HCE111" s="45"/>
      <c r="HCF111" s="45"/>
      <c r="HCG111" s="45"/>
      <c r="HCH111" s="45"/>
      <c r="HCI111" s="45"/>
      <c r="HCJ111" s="45"/>
      <c r="HCK111" s="45"/>
      <c r="HCL111" s="45"/>
      <c r="HCM111" s="45"/>
      <c r="HCN111" s="45"/>
      <c r="HCO111" s="45"/>
      <c r="HCP111" s="45"/>
      <c r="HCQ111" s="45"/>
      <c r="HCR111" s="45"/>
      <c r="HCS111" s="45"/>
      <c r="HCT111" s="45"/>
      <c r="HCU111" s="45"/>
      <c r="HCV111" s="45"/>
      <c r="HCW111" s="45"/>
      <c r="HCX111" s="45"/>
      <c r="HCY111" s="45"/>
      <c r="HCZ111" s="45"/>
      <c r="HDA111" s="45"/>
      <c r="HDB111" s="45"/>
      <c r="HDC111" s="45"/>
      <c r="HDD111" s="45"/>
      <c r="HDE111" s="45"/>
      <c r="HDF111" s="45"/>
      <c r="HDG111" s="45"/>
      <c r="HDH111" s="45"/>
      <c r="HDI111" s="45"/>
      <c r="HDJ111" s="45"/>
      <c r="HDK111" s="45"/>
      <c r="HDL111" s="45"/>
      <c r="HDM111" s="45"/>
      <c r="HDN111" s="45"/>
      <c r="HDO111" s="45"/>
      <c r="HDP111" s="45"/>
      <c r="HDQ111" s="45"/>
      <c r="HDR111" s="45"/>
      <c r="HDS111" s="45"/>
      <c r="HDT111" s="45"/>
      <c r="HDU111" s="45"/>
      <c r="HDV111" s="45"/>
      <c r="HDW111" s="45"/>
      <c r="HDX111" s="45"/>
      <c r="HDY111" s="45"/>
      <c r="HDZ111" s="45"/>
      <c r="HEA111" s="45"/>
      <c r="HEB111" s="45"/>
      <c r="HEC111" s="45"/>
      <c r="HED111" s="45"/>
      <c r="HEE111" s="45"/>
      <c r="HEF111" s="45"/>
      <c r="HEG111" s="45"/>
      <c r="HEH111" s="45"/>
      <c r="HEI111" s="45"/>
      <c r="HEJ111" s="45"/>
      <c r="HEK111" s="45"/>
      <c r="HEL111" s="45"/>
      <c r="HEM111" s="45"/>
      <c r="HEN111" s="45"/>
      <c r="HEO111" s="45"/>
      <c r="HEP111" s="45"/>
      <c r="HEQ111" s="45"/>
      <c r="HER111" s="45"/>
      <c r="HES111" s="45"/>
      <c r="HET111" s="45"/>
      <c r="HEU111" s="45"/>
      <c r="HEV111" s="45"/>
      <c r="HEW111" s="45"/>
      <c r="HEX111" s="45"/>
      <c r="HEY111" s="45"/>
      <c r="HEZ111" s="45"/>
      <c r="HFA111" s="45"/>
      <c r="HFB111" s="45"/>
      <c r="HFC111" s="45"/>
      <c r="HFD111" s="45"/>
      <c r="HFE111" s="45"/>
      <c r="HFF111" s="45"/>
      <c r="HFG111" s="45"/>
      <c r="HFH111" s="45"/>
      <c r="HFI111" s="45"/>
      <c r="HFJ111" s="45"/>
      <c r="HFK111" s="45"/>
      <c r="HFL111" s="45"/>
      <c r="HFM111" s="45"/>
      <c r="HFN111" s="45"/>
      <c r="HFO111" s="45"/>
      <c r="HFP111" s="45"/>
      <c r="HFQ111" s="45"/>
      <c r="HFR111" s="45"/>
      <c r="HFS111" s="45"/>
      <c r="HFT111" s="45"/>
      <c r="HFU111" s="45"/>
      <c r="HFV111" s="45"/>
      <c r="HFW111" s="45"/>
      <c r="HFX111" s="45"/>
      <c r="HFY111" s="45"/>
      <c r="HFZ111" s="45"/>
      <c r="HGA111" s="45"/>
      <c r="HGB111" s="45"/>
      <c r="HGC111" s="45"/>
      <c r="HGD111" s="45"/>
      <c r="HGE111" s="45"/>
      <c r="HGF111" s="45"/>
      <c r="HGG111" s="45"/>
      <c r="HGH111" s="45"/>
      <c r="HGI111" s="45"/>
      <c r="HGJ111" s="45"/>
      <c r="HGK111" s="45"/>
      <c r="HGL111" s="45"/>
      <c r="HGM111" s="45"/>
      <c r="HGN111" s="45"/>
      <c r="HGO111" s="45"/>
      <c r="HGP111" s="45"/>
      <c r="HGQ111" s="45"/>
      <c r="HGR111" s="45"/>
      <c r="HGS111" s="45"/>
      <c r="HGT111" s="45"/>
      <c r="HGU111" s="45"/>
      <c r="HGV111" s="45"/>
      <c r="HGW111" s="45"/>
      <c r="HGX111" s="45"/>
      <c r="HGY111" s="45"/>
      <c r="HGZ111" s="45"/>
      <c r="HHA111" s="45"/>
      <c r="HHB111" s="45"/>
      <c r="HHC111" s="45"/>
      <c r="HHD111" s="45"/>
      <c r="HHE111" s="45"/>
      <c r="HHF111" s="45"/>
      <c r="HHG111" s="45"/>
      <c r="HHH111" s="45"/>
      <c r="HHI111" s="45"/>
      <c r="HHJ111" s="45"/>
      <c r="HHK111" s="45"/>
      <c r="HHL111" s="45"/>
      <c r="HHM111" s="45"/>
      <c r="HHN111" s="45"/>
      <c r="HHO111" s="45"/>
      <c r="HHP111" s="45"/>
      <c r="HHQ111" s="45"/>
      <c r="HHR111" s="45"/>
      <c r="HHS111" s="45"/>
      <c r="HHT111" s="45"/>
      <c r="HHU111" s="45"/>
      <c r="HHV111" s="45"/>
      <c r="HHW111" s="45"/>
      <c r="HHX111" s="45"/>
      <c r="HHY111" s="45"/>
      <c r="HHZ111" s="45"/>
      <c r="HIA111" s="45"/>
      <c r="HIB111" s="45"/>
      <c r="HIC111" s="45"/>
      <c r="HID111" s="45"/>
      <c r="HIE111" s="45"/>
      <c r="HIF111" s="45"/>
      <c r="HIG111" s="45"/>
      <c r="HIH111" s="45"/>
      <c r="HII111" s="45"/>
      <c r="HIJ111" s="45"/>
      <c r="HIK111" s="45"/>
      <c r="HIL111" s="45"/>
      <c r="HIM111" s="45"/>
      <c r="HIN111" s="45"/>
      <c r="HIO111" s="45"/>
      <c r="HIP111" s="45"/>
      <c r="HIQ111" s="45"/>
      <c r="HIR111" s="45"/>
      <c r="HIS111" s="45"/>
      <c r="HIT111" s="45"/>
      <c r="HIU111" s="45"/>
      <c r="HIV111" s="45"/>
      <c r="HIW111" s="45"/>
      <c r="HIX111" s="45"/>
      <c r="HIY111" s="45"/>
      <c r="HIZ111" s="45"/>
      <c r="HJA111" s="45"/>
      <c r="HJB111" s="45"/>
      <c r="HJC111" s="45"/>
      <c r="HJD111" s="45"/>
      <c r="HJE111" s="45"/>
      <c r="HJF111" s="45"/>
      <c r="HJG111" s="45"/>
      <c r="HJH111" s="45"/>
      <c r="HJI111" s="45"/>
      <c r="HJJ111" s="45"/>
      <c r="HJK111" s="45"/>
      <c r="HJL111" s="45"/>
      <c r="HJM111" s="45"/>
      <c r="HJN111" s="45"/>
      <c r="HJO111" s="45"/>
      <c r="HJP111" s="45"/>
      <c r="HJQ111" s="45"/>
      <c r="HJR111" s="45"/>
      <c r="HJS111" s="45"/>
      <c r="HJT111" s="45"/>
      <c r="HJU111" s="45"/>
      <c r="HJV111" s="45"/>
      <c r="HJW111" s="45"/>
      <c r="HJX111" s="45"/>
      <c r="HJY111" s="45"/>
      <c r="HJZ111" s="45"/>
      <c r="HKA111" s="45"/>
      <c r="HKB111" s="45"/>
      <c r="HKC111" s="45"/>
      <c r="HKD111" s="45"/>
      <c r="HKE111" s="45"/>
      <c r="HKF111" s="45"/>
      <c r="HKG111" s="45"/>
      <c r="HKH111" s="45"/>
      <c r="HKI111" s="45"/>
      <c r="HKJ111" s="45"/>
      <c r="HKK111" s="45"/>
      <c r="HKL111" s="45"/>
      <c r="HKM111" s="45"/>
      <c r="HKN111" s="45"/>
      <c r="HKO111" s="45"/>
      <c r="HKP111" s="45"/>
      <c r="HKQ111" s="45"/>
      <c r="HKR111" s="45"/>
      <c r="HKS111" s="45"/>
      <c r="HKT111" s="45"/>
      <c r="HKU111" s="45"/>
      <c r="HKV111" s="45"/>
      <c r="HKW111" s="45"/>
      <c r="HKX111" s="45"/>
      <c r="HKY111" s="45"/>
      <c r="HKZ111" s="45"/>
      <c r="HLA111" s="45"/>
      <c r="HLB111" s="45"/>
      <c r="HLC111" s="45"/>
      <c r="HLD111" s="45"/>
      <c r="HLE111" s="45"/>
      <c r="HLF111" s="45"/>
      <c r="HLG111" s="45"/>
      <c r="HLH111" s="45"/>
      <c r="HLI111" s="45"/>
      <c r="HLJ111" s="45"/>
      <c r="HLK111" s="45"/>
      <c r="HLL111" s="45"/>
      <c r="HLM111" s="45"/>
      <c r="HLN111" s="45"/>
      <c r="HLO111" s="45"/>
      <c r="HLP111" s="45"/>
      <c r="HLQ111" s="45"/>
      <c r="HLR111" s="45"/>
      <c r="HLS111" s="45"/>
      <c r="HLT111" s="45"/>
      <c r="HLU111" s="45"/>
      <c r="HLV111" s="45"/>
      <c r="HLW111" s="45"/>
      <c r="HLX111" s="45"/>
      <c r="HLY111" s="45"/>
      <c r="HLZ111" s="45"/>
      <c r="HMA111" s="45"/>
      <c r="HMB111" s="45"/>
      <c r="HMC111" s="45"/>
      <c r="HMD111" s="45"/>
      <c r="HME111" s="45"/>
      <c r="HMF111" s="45"/>
      <c r="HMG111" s="45"/>
      <c r="HMH111" s="45"/>
      <c r="HMI111" s="45"/>
      <c r="HMJ111" s="45"/>
      <c r="HMK111" s="45"/>
      <c r="HML111" s="45"/>
      <c r="HMM111" s="45"/>
      <c r="HMN111" s="45"/>
      <c r="HMO111" s="45"/>
      <c r="HMP111" s="45"/>
      <c r="HMQ111" s="45"/>
      <c r="HMR111" s="45"/>
      <c r="HMS111" s="45"/>
      <c r="HMT111" s="45"/>
      <c r="HMU111" s="45"/>
      <c r="HMV111" s="45"/>
      <c r="HMW111" s="45"/>
      <c r="HMX111" s="45"/>
      <c r="HMY111" s="45"/>
      <c r="HMZ111" s="45"/>
      <c r="HNA111" s="45"/>
      <c r="HNB111" s="45"/>
      <c r="HNC111" s="45"/>
      <c r="HND111" s="45"/>
      <c r="HNE111" s="45"/>
      <c r="HNF111" s="45"/>
      <c r="HNG111" s="45"/>
      <c r="HNH111" s="45"/>
      <c r="HNI111" s="45"/>
      <c r="HNJ111" s="45"/>
      <c r="HNK111" s="45"/>
      <c r="HNL111" s="45"/>
      <c r="HNM111" s="45"/>
      <c r="HNN111" s="45"/>
      <c r="HNO111" s="45"/>
      <c r="HNP111" s="45"/>
      <c r="HNQ111" s="45"/>
      <c r="HNR111" s="45"/>
      <c r="HNS111" s="45"/>
      <c r="HNT111" s="45"/>
      <c r="HNU111" s="45"/>
      <c r="HNV111" s="45"/>
      <c r="HNW111" s="45"/>
      <c r="HNX111" s="45"/>
      <c r="HNY111" s="45"/>
      <c r="HNZ111" s="45"/>
      <c r="HOA111" s="45"/>
      <c r="HOB111" s="45"/>
      <c r="HOC111" s="45"/>
      <c r="HOD111" s="45"/>
      <c r="HOE111" s="45"/>
      <c r="HOF111" s="45"/>
      <c r="HOG111" s="45"/>
      <c r="HOH111" s="45"/>
      <c r="HOI111" s="45"/>
      <c r="HOJ111" s="45"/>
      <c r="HOK111" s="45"/>
      <c r="HOL111" s="45"/>
      <c r="HOM111" s="45"/>
      <c r="HON111" s="45"/>
      <c r="HOO111" s="45"/>
      <c r="HOP111" s="45"/>
      <c r="HOQ111" s="45"/>
      <c r="HOR111" s="45"/>
      <c r="HOS111" s="45"/>
      <c r="HOT111" s="45"/>
      <c r="HOU111" s="45"/>
      <c r="HOV111" s="45"/>
      <c r="HOW111" s="45"/>
      <c r="HOX111" s="45"/>
      <c r="HOY111" s="45"/>
      <c r="HOZ111" s="45"/>
      <c r="HPA111" s="45"/>
      <c r="HPB111" s="45"/>
      <c r="HPC111" s="45"/>
      <c r="HPD111" s="45"/>
      <c r="HPE111" s="45"/>
      <c r="HPF111" s="45"/>
      <c r="HPG111" s="45"/>
      <c r="HPH111" s="45"/>
      <c r="HPI111" s="45"/>
      <c r="HPJ111" s="45"/>
      <c r="HPK111" s="45"/>
      <c r="HPL111" s="45"/>
      <c r="HPM111" s="45"/>
      <c r="HPN111" s="45"/>
      <c r="HPO111" s="45"/>
      <c r="HPP111" s="45"/>
      <c r="HPQ111" s="45"/>
      <c r="HPR111" s="45"/>
      <c r="HPS111" s="45"/>
      <c r="HPT111" s="45"/>
      <c r="HPU111" s="45"/>
      <c r="HPV111" s="45"/>
      <c r="HPW111" s="45"/>
      <c r="HPX111" s="45"/>
      <c r="HPY111" s="45"/>
      <c r="HPZ111" s="45"/>
      <c r="HQA111" s="45"/>
      <c r="HQB111" s="45"/>
      <c r="HQC111" s="45"/>
      <c r="HQD111" s="45"/>
      <c r="HQE111" s="45"/>
      <c r="HQF111" s="45"/>
      <c r="HQG111" s="45"/>
      <c r="HQH111" s="45"/>
      <c r="HQI111" s="45"/>
      <c r="HQJ111" s="45"/>
      <c r="HQK111" s="45"/>
      <c r="HQL111" s="45"/>
      <c r="HQM111" s="45"/>
      <c r="HQN111" s="45"/>
      <c r="HQO111" s="45"/>
      <c r="HQP111" s="45"/>
      <c r="HQQ111" s="45"/>
      <c r="HQR111" s="45"/>
      <c r="HQS111" s="45"/>
      <c r="HQT111" s="45"/>
      <c r="HQU111" s="45"/>
      <c r="HQV111" s="45"/>
      <c r="HQW111" s="45"/>
      <c r="HQX111" s="45"/>
      <c r="HQY111" s="45"/>
      <c r="HQZ111" s="45"/>
      <c r="HRA111" s="45"/>
      <c r="HRB111" s="45"/>
      <c r="HRC111" s="45"/>
      <c r="HRD111" s="45"/>
      <c r="HRE111" s="45"/>
      <c r="HRF111" s="45"/>
      <c r="HRG111" s="45"/>
      <c r="HRH111" s="45"/>
      <c r="HRI111" s="45"/>
      <c r="HRJ111" s="45"/>
      <c r="HRK111" s="45"/>
      <c r="HRL111" s="45"/>
      <c r="HRM111" s="45"/>
      <c r="HRN111" s="45"/>
      <c r="HRO111" s="45"/>
      <c r="HRP111" s="45"/>
      <c r="HRQ111" s="45"/>
      <c r="HRR111" s="45"/>
      <c r="HRS111" s="45"/>
      <c r="HRT111" s="45"/>
      <c r="HRU111" s="45"/>
      <c r="HRV111" s="45"/>
      <c r="HRW111" s="45"/>
      <c r="HRX111" s="45"/>
      <c r="HRY111" s="45"/>
      <c r="HRZ111" s="45"/>
      <c r="HSA111" s="45"/>
      <c r="HSB111" s="45"/>
      <c r="HSC111" s="45"/>
      <c r="HSD111" s="45"/>
      <c r="HSE111" s="45"/>
      <c r="HSF111" s="45"/>
      <c r="HSG111" s="45"/>
      <c r="HSH111" s="45"/>
      <c r="HSI111" s="45"/>
      <c r="HSJ111" s="45"/>
      <c r="HSK111" s="45"/>
      <c r="HSL111" s="45"/>
      <c r="HSM111" s="45"/>
      <c r="HSN111" s="45"/>
      <c r="HSO111" s="45"/>
      <c r="HSP111" s="45"/>
      <c r="HSQ111" s="45"/>
      <c r="HSR111" s="45"/>
      <c r="HSS111" s="45"/>
      <c r="HST111" s="45"/>
      <c r="HSU111" s="45"/>
      <c r="HSV111" s="45"/>
      <c r="HSW111" s="45"/>
      <c r="HSX111" s="45"/>
      <c r="HSY111" s="45"/>
      <c r="HSZ111" s="45"/>
      <c r="HTA111" s="45"/>
      <c r="HTB111" s="45"/>
      <c r="HTC111" s="45"/>
      <c r="HTD111" s="45"/>
      <c r="HTE111" s="45"/>
      <c r="HTF111" s="45"/>
      <c r="HTG111" s="45"/>
      <c r="HTH111" s="45"/>
      <c r="HTI111" s="45"/>
      <c r="HTJ111" s="45"/>
      <c r="HTK111" s="45"/>
      <c r="HTL111" s="45"/>
      <c r="HTM111" s="45"/>
      <c r="HTN111" s="45"/>
      <c r="HTO111" s="45"/>
      <c r="HTP111" s="45"/>
      <c r="HTQ111" s="45"/>
      <c r="HTR111" s="45"/>
      <c r="HTS111" s="45"/>
      <c r="HTT111" s="45"/>
      <c r="HTU111" s="45"/>
      <c r="HTV111" s="45"/>
      <c r="HTW111" s="45"/>
      <c r="HTX111" s="45"/>
      <c r="HTY111" s="45"/>
      <c r="HTZ111" s="45"/>
      <c r="HUA111" s="45"/>
      <c r="HUB111" s="45"/>
      <c r="HUC111" s="45"/>
      <c r="HUD111" s="45"/>
      <c r="HUE111" s="45"/>
      <c r="HUF111" s="45"/>
      <c r="HUG111" s="45"/>
      <c r="HUH111" s="45"/>
      <c r="HUI111" s="45"/>
      <c r="HUJ111" s="45"/>
      <c r="HUK111" s="45"/>
      <c r="HUL111" s="45"/>
      <c r="HUM111" s="45"/>
      <c r="HUN111" s="45"/>
      <c r="HUO111" s="45"/>
      <c r="HUP111" s="45"/>
      <c r="HUQ111" s="45"/>
      <c r="HUR111" s="45"/>
      <c r="HUS111" s="45"/>
      <c r="HUT111" s="45"/>
      <c r="HUU111" s="45"/>
      <c r="HUV111" s="45"/>
      <c r="HUW111" s="45"/>
      <c r="HUX111" s="45"/>
      <c r="HUY111" s="45"/>
      <c r="HUZ111" s="45"/>
      <c r="HVA111" s="45"/>
      <c r="HVB111" s="45"/>
      <c r="HVC111" s="45"/>
      <c r="HVD111" s="45"/>
      <c r="HVE111" s="45"/>
      <c r="HVF111" s="45"/>
      <c r="HVG111" s="45"/>
      <c r="HVH111" s="45"/>
      <c r="HVI111" s="45"/>
      <c r="HVJ111" s="45"/>
      <c r="HVK111" s="45"/>
      <c r="HVL111" s="45"/>
      <c r="HVM111" s="45"/>
      <c r="HVN111" s="45"/>
      <c r="HVO111" s="45"/>
      <c r="HVP111" s="45"/>
      <c r="HVQ111" s="45"/>
      <c r="HVR111" s="45"/>
      <c r="HVS111" s="45"/>
      <c r="HVT111" s="45"/>
      <c r="HVU111" s="45"/>
      <c r="HVV111" s="45"/>
      <c r="HVW111" s="45"/>
      <c r="HVX111" s="45"/>
      <c r="HVY111" s="45"/>
      <c r="HVZ111" s="45"/>
      <c r="HWA111" s="45"/>
      <c r="HWB111" s="45"/>
      <c r="HWC111" s="45"/>
      <c r="HWD111" s="45"/>
      <c r="HWE111" s="45"/>
      <c r="HWF111" s="45"/>
      <c r="HWG111" s="45"/>
      <c r="HWH111" s="45"/>
      <c r="HWI111" s="45"/>
      <c r="HWJ111" s="45"/>
      <c r="HWK111" s="45"/>
      <c r="HWL111" s="45"/>
      <c r="HWM111" s="45"/>
      <c r="HWN111" s="45"/>
      <c r="HWO111" s="45"/>
      <c r="HWP111" s="45"/>
      <c r="HWQ111" s="45"/>
      <c r="HWR111" s="45"/>
      <c r="HWS111" s="45"/>
      <c r="HWT111" s="45"/>
      <c r="HWU111" s="45"/>
      <c r="HWV111" s="45"/>
      <c r="HWW111" s="45"/>
      <c r="HWX111" s="45"/>
      <c r="HWY111" s="45"/>
      <c r="HWZ111" s="45"/>
      <c r="HXA111" s="45"/>
      <c r="HXB111" s="45"/>
      <c r="HXC111" s="45"/>
      <c r="HXD111" s="45"/>
      <c r="HXE111" s="45"/>
      <c r="HXF111" s="45"/>
      <c r="HXG111" s="45"/>
      <c r="HXH111" s="45"/>
      <c r="HXI111" s="45"/>
      <c r="HXJ111" s="45"/>
      <c r="HXK111" s="45"/>
      <c r="HXL111" s="45"/>
      <c r="HXM111" s="45"/>
      <c r="HXN111" s="45"/>
      <c r="HXO111" s="45"/>
      <c r="HXP111" s="45"/>
      <c r="HXQ111" s="45"/>
      <c r="HXR111" s="45"/>
      <c r="HXS111" s="45"/>
      <c r="HXT111" s="45"/>
      <c r="HXU111" s="45"/>
      <c r="HXV111" s="45"/>
      <c r="HXW111" s="45"/>
      <c r="HXX111" s="45"/>
      <c r="HXY111" s="45"/>
      <c r="HXZ111" s="45"/>
      <c r="HYA111" s="45"/>
      <c r="HYB111" s="45"/>
      <c r="HYC111" s="45"/>
      <c r="HYD111" s="45"/>
      <c r="HYE111" s="45"/>
      <c r="HYF111" s="45"/>
      <c r="HYG111" s="45"/>
      <c r="HYH111" s="45"/>
      <c r="HYI111" s="45"/>
      <c r="HYJ111" s="45"/>
      <c r="HYK111" s="45"/>
      <c r="HYL111" s="45"/>
      <c r="HYM111" s="45"/>
      <c r="HYN111" s="45"/>
      <c r="HYO111" s="45"/>
      <c r="HYP111" s="45"/>
      <c r="HYQ111" s="45"/>
      <c r="HYR111" s="45"/>
      <c r="HYS111" s="45"/>
      <c r="HYT111" s="45"/>
      <c r="HYU111" s="45"/>
      <c r="HYV111" s="45"/>
      <c r="HYW111" s="45"/>
      <c r="HYX111" s="45"/>
      <c r="HYY111" s="45"/>
      <c r="HYZ111" s="45"/>
      <c r="HZA111" s="45"/>
      <c r="HZB111" s="45"/>
      <c r="HZC111" s="45"/>
      <c r="HZD111" s="45"/>
      <c r="HZE111" s="45"/>
      <c r="HZF111" s="45"/>
      <c r="HZG111" s="45"/>
      <c r="HZH111" s="45"/>
      <c r="HZI111" s="45"/>
      <c r="HZJ111" s="45"/>
      <c r="HZK111" s="45"/>
      <c r="HZL111" s="45"/>
      <c r="HZM111" s="45"/>
      <c r="HZN111" s="45"/>
      <c r="HZO111" s="45"/>
      <c r="HZP111" s="45"/>
      <c r="HZQ111" s="45"/>
      <c r="HZR111" s="45"/>
      <c r="HZS111" s="45"/>
      <c r="HZT111" s="45"/>
      <c r="HZU111" s="45"/>
      <c r="HZV111" s="45"/>
      <c r="HZW111" s="45"/>
      <c r="HZX111" s="45"/>
      <c r="HZY111" s="45"/>
      <c r="HZZ111" s="45"/>
      <c r="IAA111" s="45"/>
      <c r="IAB111" s="45"/>
      <c r="IAC111" s="45"/>
      <c r="IAD111" s="45"/>
      <c r="IAE111" s="45"/>
      <c r="IAF111" s="45"/>
      <c r="IAG111" s="45"/>
      <c r="IAH111" s="45"/>
      <c r="IAI111" s="45"/>
      <c r="IAJ111" s="45"/>
      <c r="IAK111" s="45"/>
      <c r="IAL111" s="45"/>
      <c r="IAM111" s="45"/>
      <c r="IAN111" s="45"/>
      <c r="IAO111" s="45"/>
      <c r="IAP111" s="45"/>
      <c r="IAQ111" s="45"/>
      <c r="IAR111" s="45"/>
      <c r="IAS111" s="45"/>
      <c r="IAT111" s="45"/>
      <c r="IAU111" s="45"/>
      <c r="IAV111" s="45"/>
      <c r="IAW111" s="45"/>
      <c r="IAX111" s="45"/>
      <c r="IAY111" s="45"/>
      <c r="IAZ111" s="45"/>
      <c r="IBA111" s="45"/>
      <c r="IBB111" s="45"/>
      <c r="IBC111" s="45"/>
      <c r="IBD111" s="45"/>
      <c r="IBE111" s="45"/>
      <c r="IBF111" s="45"/>
      <c r="IBG111" s="45"/>
      <c r="IBH111" s="45"/>
      <c r="IBI111" s="45"/>
      <c r="IBJ111" s="45"/>
      <c r="IBK111" s="45"/>
      <c r="IBL111" s="45"/>
      <c r="IBM111" s="45"/>
      <c r="IBN111" s="45"/>
      <c r="IBO111" s="45"/>
      <c r="IBP111" s="45"/>
      <c r="IBQ111" s="45"/>
      <c r="IBR111" s="45"/>
      <c r="IBS111" s="45"/>
      <c r="IBT111" s="45"/>
      <c r="IBU111" s="45"/>
      <c r="IBV111" s="45"/>
      <c r="IBW111" s="45"/>
      <c r="IBX111" s="45"/>
      <c r="IBY111" s="45"/>
      <c r="IBZ111" s="45"/>
      <c r="ICA111" s="45"/>
      <c r="ICB111" s="45"/>
      <c r="ICC111" s="45"/>
      <c r="ICD111" s="45"/>
      <c r="ICE111" s="45"/>
      <c r="ICF111" s="45"/>
      <c r="ICG111" s="45"/>
      <c r="ICH111" s="45"/>
      <c r="ICI111" s="45"/>
      <c r="ICJ111" s="45"/>
      <c r="ICK111" s="45"/>
      <c r="ICL111" s="45"/>
      <c r="ICM111" s="45"/>
      <c r="ICN111" s="45"/>
      <c r="ICO111" s="45"/>
      <c r="ICP111" s="45"/>
      <c r="ICQ111" s="45"/>
      <c r="ICR111" s="45"/>
      <c r="ICS111" s="45"/>
      <c r="ICT111" s="45"/>
      <c r="ICU111" s="45"/>
      <c r="ICV111" s="45"/>
      <c r="ICW111" s="45"/>
      <c r="ICX111" s="45"/>
      <c r="ICY111" s="45"/>
      <c r="ICZ111" s="45"/>
      <c r="IDA111" s="45"/>
      <c r="IDB111" s="45"/>
      <c r="IDC111" s="45"/>
      <c r="IDD111" s="45"/>
      <c r="IDE111" s="45"/>
      <c r="IDF111" s="45"/>
      <c r="IDG111" s="45"/>
      <c r="IDH111" s="45"/>
      <c r="IDI111" s="45"/>
      <c r="IDJ111" s="45"/>
      <c r="IDK111" s="45"/>
      <c r="IDL111" s="45"/>
      <c r="IDM111" s="45"/>
      <c r="IDN111" s="45"/>
      <c r="IDO111" s="45"/>
      <c r="IDP111" s="45"/>
      <c r="IDQ111" s="45"/>
      <c r="IDR111" s="45"/>
      <c r="IDS111" s="45"/>
      <c r="IDT111" s="45"/>
      <c r="IDU111" s="45"/>
      <c r="IDV111" s="45"/>
      <c r="IDW111" s="45"/>
      <c r="IDX111" s="45"/>
      <c r="IDY111" s="45"/>
      <c r="IDZ111" s="45"/>
      <c r="IEA111" s="45"/>
      <c r="IEB111" s="45"/>
      <c r="IEC111" s="45"/>
      <c r="IED111" s="45"/>
      <c r="IEE111" s="45"/>
      <c r="IEF111" s="45"/>
      <c r="IEG111" s="45"/>
      <c r="IEH111" s="45"/>
      <c r="IEI111" s="45"/>
      <c r="IEJ111" s="45"/>
      <c r="IEK111" s="45"/>
      <c r="IEL111" s="45"/>
      <c r="IEM111" s="45"/>
      <c r="IEN111" s="45"/>
      <c r="IEO111" s="45"/>
      <c r="IEP111" s="45"/>
      <c r="IEQ111" s="45"/>
      <c r="IER111" s="45"/>
      <c r="IES111" s="45"/>
      <c r="IET111" s="45"/>
      <c r="IEU111" s="45"/>
      <c r="IEV111" s="45"/>
      <c r="IEW111" s="45"/>
      <c r="IEX111" s="45"/>
      <c r="IEY111" s="45"/>
      <c r="IEZ111" s="45"/>
      <c r="IFA111" s="45"/>
      <c r="IFB111" s="45"/>
      <c r="IFC111" s="45"/>
      <c r="IFD111" s="45"/>
      <c r="IFE111" s="45"/>
      <c r="IFF111" s="45"/>
      <c r="IFG111" s="45"/>
      <c r="IFH111" s="45"/>
      <c r="IFI111" s="45"/>
      <c r="IFJ111" s="45"/>
      <c r="IFK111" s="45"/>
      <c r="IFL111" s="45"/>
      <c r="IFM111" s="45"/>
      <c r="IFN111" s="45"/>
      <c r="IFO111" s="45"/>
      <c r="IFP111" s="45"/>
      <c r="IFQ111" s="45"/>
      <c r="IFR111" s="45"/>
      <c r="IFS111" s="45"/>
      <c r="IFT111" s="45"/>
      <c r="IFU111" s="45"/>
      <c r="IFV111" s="45"/>
      <c r="IFW111" s="45"/>
      <c r="IFX111" s="45"/>
      <c r="IFY111" s="45"/>
      <c r="IFZ111" s="45"/>
      <c r="IGA111" s="45"/>
      <c r="IGB111" s="45"/>
      <c r="IGC111" s="45"/>
      <c r="IGD111" s="45"/>
      <c r="IGE111" s="45"/>
      <c r="IGF111" s="45"/>
      <c r="IGG111" s="45"/>
      <c r="IGH111" s="45"/>
      <c r="IGI111" s="45"/>
      <c r="IGJ111" s="45"/>
      <c r="IGK111" s="45"/>
      <c r="IGL111" s="45"/>
      <c r="IGM111" s="45"/>
      <c r="IGN111" s="45"/>
      <c r="IGO111" s="45"/>
      <c r="IGP111" s="45"/>
      <c r="IGQ111" s="45"/>
      <c r="IGR111" s="45"/>
      <c r="IGS111" s="45"/>
      <c r="IGT111" s="45"/>
      <c r="IGU111" s="45"/>
      <c r="IGV111" s="45"/>
      <c r="IGW111" s="45"/>
      <c r="IGX111" s="45"/>
      <c r="IGY111" s="45"/>
      <c r="IGZ111" s="45"/>
      <c r="IHA111" s="45"/>
      <c r="IHB111" s="45"/>
      <c r="IHC111" s="45"/>
      <c r="IHD111" s="45"/>
      <c r="IHE111" s="45"/>
      <c r="IHF111" s="45"/>
      <c r="IHG111" s="45"/>
      <c r="IHH111" s="45"/>
      <c r="IHI111" s="45"/>
      <c r="IHJ111" s="45"/>
      <c r="IHK111" s="45"/>
      <c r="IHL111" s="45"/>
      <c r="IHM111" s="45"/>
      <c r="IHN111" s="45"/>
      <c r="IHO111" s="45"/>
      <c r="IHP111" s="45"/>
      <c r="IHQ111" s="45"/>
      <c r="IHR111" s="45"/>
      <c r="IHS111" s="45"/>
      <c r="IHT111" s="45"/>
      <c r="IHU111" s="45"/>
      <c r="IHV111" s="45"/>
      <c r="IHW111" s="45"/>
      <c r="IHX111" s="45"/>
      <c r="IHY111" s="45"/>
      <c r="IHZ111" s="45"/>
      <c r="IIA111" s="45"/>
      <c r="IIB111" s="45"/>
      <c r="IIC111" s="45"/>
      <c r="IID111" s="45"/>
      <c r="IIE111" s="45"/>
      <c r="IIF111" s="45"/>
      <c r="IIG111" s="45"/>
      <c r="IIH111" s="45"/>
      <c r="III111" s="45"/>
      <c r="IIJ111" s="45"/>
      <c r="IIK111" s="45"/>
      <c r="IIL111" s="45"/>
      <c r="IIM111" s="45"/>
      <c r="IIN111" s="45"/>
      <c r="IIO111" s="45"/>
      <c r="IIP111" s="45"/>
      <c r="IIQ111" s="45"/>
      <c r="IIR111" s="45"/>
      <c r="IIS111" s="45"/>
      <c r="IIT111" s="45"/>
      <c r="IIU111" s="45"/>
      <c r="IIV111" s="45"/>
      <c r="IIW111" s="45"/>
      <c r="IIX111" s="45"/>
      <c r="IIY111" s="45"/>
      <c r="IIZ111" s="45"/>
      <c r="IJA111" s="45"/>
      <c r="IJB111" s="45"/>
      <c r="IJC111" s="45"/>
      <c r="IJD111" s="45"/>
      <c r="IJE111" s="45"/>
      <c r="IJF111" s="45"/>
      <c r="IJG111" s="45"/>
      <c r="IJH111" s="45"/>
      <c r="IJI111" s="45"/>
      <c r="IJJ111" s="45"/>
      <c r="IJK111" s="45"/>
      <c r="IJL111" s="45"/>
      <c r="IJM111" s="45"/>
      <c r="IJN111" s="45"/>
      <c r="IJO111" s="45"/>
      <c r="IJP111" s="45"/>
      <c r="IJQ111" s="45"/>
      <c r="IJR111" s="45"/>
      <c r="IJS111" s="45"/>
      <c r="IJT111" s="45"/>
      <c r="IJU111" s="45"/>
      <c r="IJV111" s="45"/>
      <c r="IJW111" s="45"/>
      <c r="IJX111" s="45"/>
      <c r="IJY111" s="45"/>
      <c r="IJZ111" s="45"/>
      <c r="IKA111" s="45"/>
      <c r="IKB111" s="45"/>
      <c r="IKC111" s="45"/>
      <c r="IKD111" s="45"/>
      <c r="IKE111" s="45"/>
      <c r="IKF111" s="45"/>
      <c r="IKG111" s="45"/>
      <c r="IKH111" s="45"/>
      <c r="IKI111" s="45"/>
      <c r="IKJ111" s="45"/>
      <c r="IKK111" s="45"/>
      <c r="IKL111" s="45"/>
      <c r="IKM111" s="45"/>
      <c r="IKN111" s="45"/>
      <c r="IKO111" s="45"/>
      <c r="IKP111" s="45"/>
      <c r="IKQ111" s="45"/>
      <c r="IKR111" s="45"/>
      <c r="IKS111" s="45"/>
      <c r="IKT111" s="45"/>
      <c r="IKU111" s="45"/>
      <c r="IKV111" s="45"/>
      <c r="IKW111" s="45"/>
      <c r="IKX111" s="45"/>
      <c r="IKY111" s="45"/>
      <c r="IKZ111" s="45"/>
      <c r="ILA111" s="45"/>
      <c r="ILB111" s="45"/>
      <c r="ILC111" s="45"/>
      <c r="ILD111" s="45"/>
      <c r="ILE111" s="45"/>
      <c r="ILF111" s="45"/>
      <c r="ILG111" s="45"/>
      <c r="ILH111" s="45"/>
      <c r="ILI111" s="45"/>
      <c r="ILJ111" s="45"/>
      <c r="ILK111" s="45"/>
      <c r="ILL111" s="45"/>
      <c r="ILM111" s="45"/>
      <c r="ILN111" s="45"/>
      <c r="ILO111" s="45"/>
      <c r="ILP111" s="45"/>
      <c r="ILQ111" s="45"/>
      <c r="ILR111" s="45"/>
      <c r="ILS111" s="45"/>
      <c r="ILT111" s="45"/>
      <c r="ILU111" s="45"/>
      <c r="ILV111" s="45"/>
      <c r="ILW111" s="45"/>
      <c r="ILX111" s="45"/>
      <c r="ILY111" s="45"/>
      <c r="ILZ111" s="45"/>
      <c r="IMA111" s="45"/>
      <c r="IMB111" s="45"/>
      <c r="IMC111" s="45"/>
      <c r="IMD111" s="45"/>
      <c r="IME111" s="45"/>
      <c r="IMF111" s="45"/>
      <c r="IMG111" s="45"/>
      <c r="IMH111" s="45"/>
      <c r="IMI111" s="45"/>
      <c r="IMJ111" s="45"/>
      <c r="IMK111" s="45"/>
      <c r="IML111" s="45"/>
      <c r="IMM111" s="45"/>
      <c r="IMN111" s="45"/>
      <c r="IMO111" s="45"/>
      <c r="IMP111" s="45"/>
      <c r="IMQ111" s="45"/>
      <c r="IMR111" s="45"/>
      <c r="IMS111" s="45"/>
      <c r="IMT111" s="45"/>
      <c r="IMU111" s="45"/>
      <c r="IMV111" s="45"/>
      <c r="IMW111" s="45"/>
      <c r="IMX111" s="45"/>
      <c r="IMY111" s="45"/>
      <c r="IMZ111" s="45"/>
      <c r="INA111" s="45"/>
      <c r="INB111" s="45"/>
      <c r="INC111" s="45"/>
      <c r="IND111" s="45"/>
      <c r="INE111" s="45"/>
      <c r="INF111" s="45"/>
      <c r="ING111" s="45"/>
      <c r="INH111" s="45"/>
      <c r="INI111" s="45"/>
      <c r="INJ111" s="45"/>
      <c r="INK111" s="45"/>
      <c r="INL111" s="45"/>
      <c r="INM111" s="45"/>
      <c r="INN111" s="45"/>
      <c r="INO111" s="45"/>
      <c r="INP111" s="45"/>
      <c r="INQ111" s="45"/>
      <c r="INR111" s="45"/>
      <c r="INS111" s="45"/>
      <c r="INT111" s="45"/>
      <c r="INU111" s="45"/>
      <c r="INV111" s="45"/>
      <c r="INW111" s="45"/>
      <c r="INX111" s="45"/>
      <c r="INY111" s="45"/>
      <c r="INZ111" s="45"/>
      <c r="IOA111" s="45"/>
      <c r="IOB111" s="45"/>
      <c r="IOC111" s="45"/>
      <c r="IOD111" s="45"/>
      <c r="IOE111" s="45"/>
      <c r="IOF111" s="45"/>
      <c r="IOG111" s="45"/>
      <c r="IOH111" s="45"/>
      <c r="IOI111" s="45"/>
      <c r="IOJ111" s="45"/>
      <c r="IOK111" s="45"/>
      <c r="IOL111" s="45"/>
      <c r="IOM111" s="45"/>
      <c r="ION111" s="45"/>
      <c r="IOO111" s="45"/>
      <c r="IOP111" s="45"/>
      <c r="IOQ111" s="45"/>
      <c r="IOR111" s="45"/>
      <c r="IOS111" s="45"/>
      <c r="IOT111" s="45"/>
      <c r="IOU111" s="45"/>
      <c r="IOV111" s="45"/>
      <c r="IOW111" s="45"/>
      <c r="IOX111" s="45"/>
      <c r="IOY111" s="45"/>
      <c r="IOZ111" s="45"/>
      <c r="IPA111" s="45"/>
      <c r="IPB111" s="45"/>
      <c r="IPC111" s="45"/>
      <c r="IPD111" s="45"/>
      <c r="IPE111" s="45"/>
      <c r="IPF111" s="45"/>
      <c r="IPG111" s="45"/>
      <c r="IPH111" s="45"/>
      <c r="IPI111" s="45"/>
      <c r="IPJ111" s="45"/>
      <c r="IPK111" s="45"/>
      <c r="IPL111" s="45"/>
      <c r="IPM111" s="45"/>
      <c r="IPN111" s="45"/>
      <c r="IPO111" s="45"/>
      <c r="IPP111" s="45"/>
      <c r="IPQ111" s="45"/>
      <c r="IPR111" s="45"/>
      <c r="IPS111" s="45"/>
      <c r="IPT111" s="45"/>
      <c r="IPU111" s="45"/>
      <c r="IPV111" s="45"/>
      <c r="IPW111" s="45"/>
      <c r="IPX111" s="45"/>
      <c r="IPY111" s="45"/>
      <c r="IPZ111" s="45"/>
      <c r="IQA111" s="45"/>
      <c r="IQB111" s="45"/>
      <c r="IQC111" s="45"/>
      <c r="IQD111" s="45"/>
      <c r="IQE111" s="45"/>
      <c r="IQF111" s="45"/>
      <c r="IQG111" s="45"/>
      <c r="IQH111" s="45"/>
      <c r="IQI111" s="45"/>
      <c r="IQJ111" s="45"/>
      <c r="IQK111" s="45"/>
      <c r="IQL111" s="45"/>
      <c r="IQM111" s="45"/>
      <c r="IQN111" s="45"/>
      <c r="IQO111" s="45"/>
      <c r="IQP111" s="45"/>
      <c r="IQQ111" s="45"/>
      <c r="IQR111" s="45"/>
      <c r="IQS111" s="45"/>
      <c r="IQT111" s="45"/>
      <c r="IQU111" s="45"/>
      <c r="IQV111" s="45"/>
      <c r="IQW111" s="45"/>
      <c r="IQX111" s="45"/>
      <c r="IQY111" s="45"/>
      <c r="IQZ111" s="45"/>
      <c r="IRA111" s="45"/>
      <c r="IRB111" s="45"/>
      <c r="IRC111" s="45"/>
      <c r="IRD111" s="45"/>
      <c r="IRE111" s="45"/>
      <c r="IRF111" s="45"/>
      <c r="IRG111" s="45"/>
      <c r="IRH111" s="45"/>
      <c r="IRI111" s="45"/>
      <c r="IRJ111" s="45"/>
      <c r="IRK111" s="45"/>
      <c r="IRL111" s="45"/>
      <c r="IRM111" s="45"/>
      <c r="IRN111" s="45"/>
      <c r="IRO111" s="45"/>
      <c r="IRP111" s="45"/>
      <c r="IRQ111" s="45"/>
      <c r="IRR111" s="45"/>
      <c r="IRS111" s="45"/>
      <c r="IRT111" s="45"/>
      <c r="IRU111" s="45"/>
      <c r="IRV111" s="45"/>
      <c r="IRW111" s="45"/>
      <c r="IRX111" s="45"/>
      <c r="IRY111" s="45"/>
      <c r="IRZ111" s="45"/>
      <c r="ISA111" s="45"/>
      <c r="ISB111" s="45"/>
      <c r="ISC111" s="45"/>
      <c r="ISD111" s="45"/>
      <c r="ISE111" s="45"/>
      <c r="ISF111" s="45"/>
      <c r="ISG111" s="45"/>
      <c r="ISH111" s="45"/>
      <c r="ISI111" s="45"/>
      <c r="ISJ111" s="45"/>
      <c r="ISK111" s="45"/>
      <c r="ISL111" s="45"/>
      <c r="ISM111" s="45"/>
      <c r="ISN111" s="45"/>
      <c r="ISO111" s="45"/>
      <c r="ISP111" s="45"/>
      <c r="ISQ111" s="45"/>
      <c r="ISR111" s="45"/>
      <c r="ISS111" s="45"/>
      <c r="IST111" s="45"/>
      <c r="ISU111" s="45"/>
      <c r="ISV111" s="45"/>
      <c r="ISW111" s="45"/>
      <c r="ISX111" s="45"/>
      <c r="ISY111" s="45"/>
      <c r="ISZ111" s="45"/>
      <c r="ITA111" s="45"/>
      <c r="ITB111" s="45"/>
      <c r="ITC111" s="45"/>
      <c r="ITD111" s="45"/>
      <c r="ITE111" s="45"/>
      <c r="ITF111" s="45"/>
      <c r="ITG111" s="45"/>
      <c r="ITH111" s="45"/>
      <c r="ITI111" s="45"/>
      <c r="ITJ111" s="45"/>
      <c r="ITK111" s="45"/>
      <c r="ITL111" s="45"/>
      <c r="ITM111" s="45"/>
      <c r="ITN111" s="45"/>
      <c r="ITO111" s="45"/>
      <c r="ITP111" s="45"/>
      <c r="ITQ111" s="45"/>
      <c r="ITR111" s="45"/>
      <c r="ITS111" s="45"/>
      <c r="ITT111" s="45"/>
      <c r="ITU111" s="45"/>
      <c r="ITV111" s="45"/>
      <c r="ITW111" s="45"/>
      <c r="ITX111" s="45"/>
      <c r="ITY111" s="45"/>
      <c r="ITZ111" s="45"/>
      <c r="IUA111" s="45"/>
      <c r="IUB111" s="45"/>
      <c r="IUC111" s="45"/>
      <c r="IUD111" s="45"/>
      <c r="IUE111" s="45"/>
      <c r="IUF111" s="45"/>
      <c r="IUG111" s="45"/>
      <c r="IUH111" s="45"/>
      <c r="IUI111" s="45"/>
      <c r="IUJ111" s="45"/>
      <c r="IUK111" s="45"/>
      <c r="IUL111" s="45"/>
      <c r="IUM111" s="45"/>
      <c r="IUN111" s="45"/>
      <c r="IUO111" s="45"/>
      <c r="IUP111" s="45"/>
      <c r="IUQ111" s="45"/>
      <c r="IUR111" s="45"/>
      <c r="IUS111" s="45"/>
      <c r="IUT111" s="45"/>
      <c r="IUU111" s="45"/>
      <c r="IUV111" s="45"/>
      <c r="IUW111" s="45"/>
      <c r="IUX111" s="45"/>
      <c r="IUY111" s="45"/>
      <c r="IUZ111" s="45"/>
      <c r="IVA111" s="45"/>
      <c r="IVB111" s="45"/>
      <c r="IVC111" s="45"/>
      <c r="IVD111" s="45"/>
      <c r="IVE111" s="45"/>
      <c r="IVF111" s="45"/>
      <c r="IVG111" s="45"/>
      <c r="IVH111" s="45"/>
      <c r="IVI111" s="45"/>
      <c r="IVJ111" s="45"/>
      <c r="IVK111" s="45"/>
      <c r="IVL111" s="45"/>
      <c r="IVM111" s="45"/>
      <c r="IVN111" s="45"/>
      <c r="IVO111" s="45"/>
      <c r="IVP111" s="45"/>
      <c r="IVQ111" s="45"/>
      <c r="IVR111" s="45"/>
      <c r="IVS111" s="45"/>
      <c r="IVT111" s="45"/>
      <c r="IVU111" s="45"/>
      <c r="IVV111" s="45"/>
      <c r="IVW111" s="45"/>
      <c r="IVX111" s="45"/>
      <c r="IVY111" s="45"/>
      <c r="IVZ111" s="45"/>
      <c r="IWA111" s="45"/>
      <c r="IWB111" s="45"/>
      <c r="IWC111" s="45"/>
      <c r="IWD111" s="45"/>
      <c r="IWE111" s="45"/>
      <c r="IWF111" s="45"/>
      <c r="IWG111" s="45"/>
      <c r="IWH111" s="45"/>
      <c r="IWI111" s="45"/>
      <c r="IWJ111" s="45"/>
      <c r="IWK111" s="45"/>
      <c r="IWL111" s="45"/>
      <c r="IWM111" s="45"/>
      <c r="IWN111" s="45"/>
      <c r="IWO111" s="45"/>
      <c r="IWP111" s="45"/>
      <c r="IWQ111" s="45"/>
      <c r="IWR111" s="45"/>
      <c r="IWS111" s="45"/>
      <c r="IWT111" s="45"/>
      <c r="IWU111" s="45"/>
      <c r="IWV111" s="45"/>
      <c r="IWW111" s="45"/>
      <c r="IWX111" s="45"/>
      <c r="IWY111" s="45"/>
      <c r="IWZ111" s="45"/>
      <c r="IXA111" s="45"/>
      <c r="IXB111" s="45"/>
      <c r="IXC111" s="45"/>
      <c r="IXD111" s="45"/>
      <c r="IXE111" s="45"/>
      <c r="IXF111" s="45"/>
      <c r="IXG111" s="45"/>
      <c r="IXH111" s="45"/>
      <c r="IXI111" s="45"/>
      <c r="IXJ111" s="45"/>
      <c r="IXK111" s="45"/>
      <c r="IXL111" s="45"/>
      <c r="IXM111" s="45"/>
      <c r="IXN111" s="45"/>
      <c r="IXO111" s="45"/>
      <c r="IXP111" s="45"/>
      <c r="IXQ111" s="45"/>
      <c r="IXR111" s="45"/>
      <c r="IXS111" s="45"/>
      <c r="IXT111" s="45"/>
      <c r="IXU111" s="45"/>
      <c r="IXV111" s="45"/>
      <c r="IXW111" s="45"/>
      <c r="IXX111" s="45"/>
      <c r="IXY111" s="45"/>
      <c r="IXZ111" s="45"/>
      <c r="IYA111" s="45"/>
      <c r="IYB111" s="45"/>
      <c r="IYC111" s="45"/>
      <c r="IYD111" s="45"/>
      <c r="IYE111" s="45"/>
      <c r="IYF111" s="45"/>
      <c r="IYG111" s="45"/>
      <c r="IYH111" s="45"/>
      <c r="IYI111" s="45"/>
      <c r="IYJ111" s="45"/>
      <c r="IYK111" s="45"/>
      <c r="IYL111" s="45"/>
      <c r="IYM111" s="45"/>
      <c r="IYN111" s="45"/>
      <c r="IYO111" s="45"/>
      <c r="IYP111" s="45"/>
      <c r="IYQ111" s="45"/>
      <c r="IYR111" s="45"/>
      <c r="IYS111" s="45"/>
      <c r="IYT111" s="45"/>
      <c r="IYU111" s="45"/>
      <c r="IYV111" s="45"/>
      <c r="IYW111" s="45"/>
      <c r="IYX111" s="45"/>
      <c r="IYY111" s="45"/>
      <c r="IYZ111" s="45"/>
      <c r="IZA111" s="45"/>
      <c r="IZB111" s="45"/>
      <c r="IZC111" s="45"/>
      <c r="IZD111" s="45"/>
      <c r="IZE111" s="45"/>
      <c r="IZF111" s="45"/>
      <c r="IZG111" s="45"/>
      <c r="IZH111" s="45"/>
      <c r="IZI111" s="45"/>
      <c r="IZJ111" s="45"/>
      <c r="IZK111" s="45"/>
      <c r="IZL111" s="45"/>
      <c r="IZM111" s="45"/>
      <c r="IZN111" s="45"/>
      <c r="IZO111" s="45"/>
      <c r="IZP111" s="45"/>
      <c r="IZQ111" s="45"/>
      <c r="IZR111" s="45"/>
      <c r="IZS111" s="45"/>
      <c r="IZT111" s="45"/>
      <c r="IZU111" s="45"/>
      <c r="IZV111" s="45"/>
      <c r="IZW111" s="45"/>
      <c r="IZX111" s="45"/>
      <c r="IZY111" s="45"/>
      <c r="IZZ111" s="45"/>
      <c r="JAA111" s="45"/>
      <c r="JAB111" s="45"/>
      <c r="JAC111" s="45"/>
      <c r="JAD111" s="45"/>
      <c r="JAE111" s="45"/>
      <c r="JAF111" s="45"/>
      <c r="JAG111" s="45"/>
      <c r="JAH111" s="45"/>
      <c r="JAI111" s="45"/>
      <c r="JAJ111" s="45"/>
      <c r="JAK111" s="45"/>
      <c r="JAL111" s="45"/>
      <c r="JAM111" s="45"/>
      <c r="JAN111" s="45"/>
      <c r="JAO111" s="45"/>
      <c r="JAP111" s="45"/>
      <c r="JAQ111" s="45"/>
      <c r="JAR111" s="45"/>
      <c r="JAS111" s="45"/>
      <c r="JAT111" s="45"/>
      <c r="JAU111" s="45"/>
      <c r="JAV111" s="45"/>
      <c r="JAW111" s="45"/>
      <c r="JAX111" s="45"/>
      <c r="JAY111" s="45"/>
      <c r="JAZ111" s="45"/>
      <c r="JBA111" s="45"/>
      <c r="JBB111" s="45"/>
      <c r="JBC111" s="45"/>
      <c r="JBD111" s="45"/>
      <c r="JBE111" s="45"/>
      <c r="JBF111" s="45"/>
      <c r="JBG111" s="45"/>
      <c r="JBH111" s="45"/>
      <c r="JBI111" s="45"/>
      <c r="JBJ111" s="45"/>
      <c r="JBK111" s="45"/>
      <c r="JBL111" s="45"/>
      <c r="JBM111" s="45"/>
      <c r="JBN111" s="45"/>
      <c r="JBO111" s="45"/>
      <c r="JBP111" s="45"/>
      <c r="JBQ111" s="45"/>
      <c r="JBR111" s="45"/>
      <c r="JBS111" s="45"/>
      <c r="JBT111" s="45"/>
      <c r="JBU111" s="45"/>
      <c r="JBV111" s="45"/>
      <c r="JBW111" s="45"/>
      <c r="JBX111" s="45"/>
      <c r="JBY111" s="45"/>
      <c r="JBZ111" s="45"/>
      <c r="JCA111" s="45"/>
      <c r="JCB111" s="45"/>
      <c r="JCC111" s="45"/>
      <c r="JCD111" s="45"/>
      <c r="JCE111" s="45"/>
      <c r="JCF111" s="45"/>
      <c r="JCG111" s="45"/>
      <c r="JCH111" s="45"/>
      <c r="JCI111" s="45"/>
      <c r="JCJ111" s="45"/>
      <c r="JCK111" s="45"/>
      <c r="JCL111" s="45"/>
      <c r="JCM111" s="45"/>
      <c r="JCN111" s="45"/>
      <c r="JCO111" s="45"/>
      <c r="JCP111" s="45"/>
      <c r="JCQ111" s="45"/>
      <c r="JCR111" s="45"/>
      <c r="JCS111" s="45"/>
      <c r="JCT111" s="45"/>
      <c r="JCU111" s="45"/>
      <c r="JCV111" s="45"/>
      <c r="JCW111" s="45"/>
      <c r="JCX111" s="45"/>
      <c r="JCY111" s="45"/>
      <c r="JCZ111" s="45"/>
      <c r="JDA111" s="45"/>
      <c r="JDB111" s="45"/>
      <c r="JDC111" s="45"/>
      <c r="JDD111" s="45"/>
      <c r="JDE111" s="45"/>
      <c r="JDF111" s="45"/>
      <c r="JDG111" s="45"/>
      <c r="JDH111" s="45"/>
      <c r="JDI111" s="45"/>
      <c r="JDJ111" s="45"/>
      <c r="JDK111" s="45"/>
      <c r="JDL111" s="45"/>
      <c r="JDM111" s="45"/>
      <c r="JDN111" s="45"/>
      <c r="JDO111" s="45"/>
      <c r="JDP111" s="45"/>
      <c r="JDQ111" s="45"/>
      <c r="JDR111" s="45"/>
      <c r="JDS111" s="45"/>
      <c r="JDT111" s="45"/>
      <c r="JDU111" s="45"/>
      <c r="JDV111" s="45"/>
      <c r="JDW111" s="45"/>
      <c r="JDX111" s="45"/>
      <c r="JDY111" s="45"/>
      <c r="JDZ111" s="45"/>
      <c r="JEA111" s="45"/>
      <c r="JEB111" s="45"/>
      <c r="JEC111" s="45"/>
      <c r="JED111" s="45"/>
      <c r="JEE111" s="45"/>
      <c r="JEF111" s="45"/>
      <c r="JEG111" s="45"/>
      <c r="JEH111" s="45"/>
      <c r="JEI111" s="45"/>
      <c r="JEJ111" s="45"/>
      <c r="JEK111" s="45"/>
      <c r="JEL111" s="45"/>
      <c r="JEM111" s="45"/>
      <c r="JEN111" s="45"/>
      <c r="JEO111" s="45"/>
      <c r="JEP111" s="45"/>
      <c r="JEQ111" s="45"/>
      <c r="JER111" s="45"/>
      <c r="JES111" s="45"/>
      <c r="JET111" s="45"/>
      <c r="JEU111" s="45"/>
      <c r="JEV111" s="45"/>
      <c r="JEW111" s="45"/>
      <c r="JEX111" s="45"/>
      <c r="JEY111" s="45"/>
      <c r="JEZ111" s="45"/>
      <c r="JFA111" s="45"/>
      <c r="JFB111" s="45"/>
      <c r="JFC111" s="45"/>
      <c r="JFD111" s="45"/>
      <c r="JFE111" s="45"/>
      <c r="JFF111" s="45"/>
      <c r="JFG111" s="45"/>
      <c r="JFH111" s="45"/>
      <c r="JFI111" s="45"/>
      <c r="JFJ111" s="45"/>
      <c r="JFK111" s="45"/>
      <c r="JFL111" s="45"/>
      <c r="JFM111" s="45"/>
      <c r="JFN111" s="45"/>
      <c r="JFO111" s="45"/>
      <c r="JFP111" s="45"/>
      <c r="JFQ111" s="45"/>
      <c r="JFR111" s="45"/>
      <c r="JFS111" s="45"/>
      <c r="JFT111" s="45"/>
      <c r="JFU111" s="45"/>
      <c r="JFV111" s="45"/>
      <c r="JFW111" s="45"/>
      <c r="JFX111" s="45"/>
      <c r="JFY111" s="45"/>
      <c r="JFZ111" s="45"/>
      <c r="JGA111" s="45"/>
      <c r="JGB111" s="45"/>
      <c r="JGC111" s="45"/>
      <c r="JGD111" s="45"/>
      <c r="JGE111" s="45"/>
      <c r="JGF111" s="45"/>
      <c r="JGG111" s="45"/>
      <c r="JGH111" s="45"/>
      <c r="JGI111" s="45"/>
      <c r="JGJ111" s="45"/>
      <c r="JGK111" s="45"/>
      <c r="JGL111" s="45"/>
      <c r="JGM111" s="45"/>
      <c r="JGN111" s="45"/>
      <c r="JGO111" s="45"/>
      <c r="JGP111" s="45"/>
      <c r="JGQ111" s="45"/>
      <c r="JGR111" s="45"/>
      <c r="JGS111" s="45"/>
      <c r="JGT111" s="45"/>
      <c r="JGU111" s="45"/>
      <c r="JGV111" s="45"/>
      <c r="JGW111" s="45"/>
      <c r="JGX111" s="45"/>
      <c r="JGY111" s="45"/>
      <c r="JGZ111" s="45"/>
      <c r="JHA111" s="45"/>
      <c r="JHB111" s="45"/>
      <c r="JHC111" s="45"/>
      <c r="JHD111" s="45"/>
      <c r="JHE111" s="45"/>
      <c r="JHF111" s="45"/>
      <c r="JHG111" s="45"/>
      <c r="JHH111" s="45"/>
      <c r="JHI111" s="45"/>
      <c r="JHJ111" s="45"/>
      <c r="JHK111" s="45"/>
      <c r="JHL111" s="45"/>
      <c r="JHM111" s="45"/>
      <c r="JHN111" s="45"/>
      <c r="JHO111" s="45"/>
      <c r="JHP111" s="45"/>
      <c r="JHQ111" s="45"/>
      <c r="JHR111" s="45"/>
      <c r="JHS111" s="45"/>
      <c r="JHT111" s="45"/>
      <c r="JHU111" s="45"/>
      <c r="JHV111" s="45"/>
      <c r="JHW111" s="45"/>
      <c r="JHX111" s="45"/>
      <c r="JHY111" s="45"/>
      <c r="JHZ111" s="45"/>
      <c r="JIA111" s="45"/>
      <c r="JIB111" s="45"/>
      <c r="JIC111" s="45"/>
      <c r="JID111" s="45"/>
      <c r="JIE111" s="45"/>
      <c r="JIF111" s="45"/>
      <c r="JIG111" s="45"/>
      <c r="JIH111" s="45"/>
      <c r="JII111" s="45"/>
      <c r="JIJ111" s="45"/>
      <c r="JIK111" s="45"/>
      <c r="JIL111" s="45"/>
      <c r="JIM111" s="45"/>
      <c r="JIN111" s="45"/>
      <c r="JIO111" s="45"/>
      <c r="JIP111" s="45"/>
      <c r="JIQ111" s="45"/>
      <c r="JIR111" s="45"/>
      <c r="JIS111" s="45"/>
      <c r="JIT111" s="45"/>
      <c r="JIU111" s="45"/>
      <c r="JIV111" s="45"/>
      <c r="JIW111" s="45"/>
      <c r="JIX111" s="45"/>
      <c r="JIY111" s="45"/>
      <c r="JIZ111" s="45"/>
      <c r="JJA111" s="45"/>
      <c r="JJB111" s="45"/>
      <c r="JJC111" s="45"/>
      <c r="JJD111" s="45"/>
      <c r="JJE111" s="45"/>
      <c r="JJF111" s="45"/>
      <c r="JJG111" s="45"/>
      <c r="JJH111" s="45"/>
      <c r="JJI111" s="45"/>
      <c r="JJJ111" s="45"/>
      <c r="JJK111" s="45"/>
      <c r="JJL111" s="45"/>
      <c r="JJM111" s="45"/>
      <c r="JJN111" s="45"/>
      <c r="JJO111" s="45"/>
      <c r="JJP111" s="45"/>
      <c r="JJQ111" s="45"/>
      <c r="JJR111" s="45"/>
      <c r="JJS111" s="45"/>
      <c r="JJT111" s="45"/>
      <c r="JJU111" s="45"/>
      <c r="JJV111" s="45"/>
      <c r="JJW111" s="45"/>
      <c r="JJX111" s="45"/>
      <c r="JJY111" s="45"/>
      <c r="JJZ111" s="45"/>
      <c r="JKA111" s="45"/>
      <c r="JKB111" s="45"/>
      <c r="JKC111" s="45"/>
      <c r="JKD111" s="45"/>
      <c r="JKE111" s="45"/>
      <c r="JKF111" s="45"/>
      <c r="JKG111" s="45"/>
      <c r="JKH111" s="45"/>
      <c r="JKI111" s="45"/>
      <c r="JKJ111" s="45"/>
      <c r="JKK111" s="45"/>
      <c r="JKL111" s="45"/>
      <c r="JKM111" s="45"/>
      <c r="JKN111" s="45"/>
      <c r="JKO111" s="45"/>
      <c r="JKP111" s="45"/>
      <c r="JKQ111" s="45"/>
      <c r="JKR111" s="45"/>
      <c r="JKS111" s="45"/>
      <c r="JKT111" s="45"/>
      <c r="JKU111" s="45"/>
      <c r="JKV111" s="45"/>
      <c r="JKW111" s="45"/>
      <c r="JKX111" s="45"/>
      <c r="JKY111" s="45"/>
      <c r="JKZ111" s="45"/>
      <c r="JLA111" s="45"/>
      <c r="JLB111" s="45"/>
      <c r="JLC111" s="45"/>
      <c r="JLD111" s="45"/>
      <c r="JLE111" s="45"/>
      <c r="JLF111" s="45"/>
      <c r="JLG111" s="45"/>
      <c r="JLH111" s="45"/>
      <c r="JLI111" s="45"/>
      <c r="JLJ111" s="45"/>
      <c r="JLK111" s="45"/>
      <c r="JLL111" s="45"/>
      <c r="JLM111" s="45"/>
      <c r="JLN111" s="45"/>
      <c r="JLO111" s="45"/>
      <c r="JLP111" s="45"/>
      <c r="JLQ111" s="45"/>
      <c r="JLR111" s="45"/>
      <c r="JLS111" s="45"/>
      <c r="JLT111" s="45"/>
      <c r="JLU111" s="45"/>
      <c r="JLV111" s="45"/>
      <c r="JLW111" s="45"/>
      <c r="JLX111" s="45"/>
      <c r="JLY111" s="45"/>
      <c r="JLZ111" s="45"/>
      <c r="JMA111" s="45"/>
      <c r="JMB111" s="45"/>
      <c r="JMC111" s="45"/>
      <c r="JMD111" s="45"/>
      <c r="JME111" s="45"/>
      <c r="JMF111" s="45"/>
      <c r="JMG111" s="45"/>
      <c r="JMH111" s="45"/>
      <c r="JMI111" s="45"/>
      <c r="JMJ111" s="45"/>
      <c r="JMK111" s="45"/>
      <c r="JML111" s="45"/>
      <c r="JMM111" s="45"/>
      <c r="JMN111" s="45"/>
      <c r="JMO111" s="45"/>
      <c r="JMP111" s="45"/>
      <c r="JMQ111" s="45"/>
      <c r="JMR111" s="45"/>
      <c r="JMS111" s="45"/>
      <c r="JMT111" s="45"/>
      <c r="JMU111" s="45"/>
      <c r="JMV111" s="45"/>
      <c r="JMW111" s="45"/>
      <c r="JMX111" s="45"/>
      <c r="JMY111" s="45"/>
      <c r="JMZ111" s="45"/>
      <c r="JNA111" s="45"/>
      <c r="JNB111" s="45"/>
      <c r="JNC111" s="45"/>
      <c r="JND111" s="45"/>
      <c r="JNE111" s="45"/>
      <c r="JNF111" s="45"/>
      <c r="JNG111" s="45"/>
      <c r="JNH111" s="45"/>
      <c r="JNI111" s="45"/>
      <c r="JNJ111" s="45"/>
      <c r="JNK111" s="45"/>
      <c r="JNL111" s="45"/>
      <c r="JNM111" s="45"/>
      <c r="JNN111" s="45"/>
      <c r="JNO111" s="45"/>
      <c r="JNP111" s="45"/>
      <c r="JNQ111" s="45"/>
      <c r="JNR111" s="45"/>
      <c r="JNS111" s="45"/>
      <c r="JNT111" s="45"/>
      <c r="JNU111" s="45"/>
      <c r="JNV111" s="45"/>
      <c r="JNW111" s="45"/>
      <c r="JNX111" s="45"/>
      <c r="JNY111" s="45"/>
      <c r="JNZ111" s="45"/>
      <c r="JOA111" s="45"/>
      <c r="JOB111" s="45"/>
      <c r="JOC111" s="45"/>
      <c r="JOD111" s="45"/>
      <c r="JOE111" s="45"/>
      <c r="JOF111" s="45"/>
      <c r="JOG111" s="45"/>
      <c r="JOH111" s="45"/>
      <c r="JOI111" s="45"/>
      <c r="JOJ111" s="45"/>
      <c r="JOK111" s="45"/>
      <c r="JOL111" s="45"/>
      <c r="JOM111" s="45"/>
      <c r="JON111" s="45"/>
      <c r="JOO111" s="45"/>
      <c r="JOP111" s="45"/>
      <c r="JOQ111" s="45"/>
      <c r="JOR111" s="45"/>
      <c r="JOS111" s="45"/>
      <c r="JOT111" s="45"/>
      <c r="JOU111" s="45"/>
      <c r="JOV111" s="45"/>
      <c r="JOW111" s="45"/>
      <c r="JOX111" s="45"/>
      <c r="JOY111" s="45"/>
      <c r="JOZ111" s="45"/>
      <c r="JPA111" s="45"/>
      <c r="JPB111" s="45"/>
      <c r="JPC111" s="45"/>
      <c r="JPD111" s="45"/>
      <c r="JPE111" s="45"/>
      <c r="JPF111" s="45"/>
      <c r="JPG111" s="45"/>
      <c r="JPH111" s="45"/>
      <c r="JPI111" s="45"/>
      <c r="JPJ111" s="45"/>
      <c r="JPK111" s="45"/>
      <c r="JPL111" s="45"/>
      <c r="JPM111" s="45"/>
      <c r="JPN111" s="45"/>
      <c r="JPO111" s="45"/>
      <c r="JPP111" s="45"/>
      <c r="JPQ111" s="45"/>
      <c r="JPR111" s="45"/>
      <c r="JPS111" s="45"/>
      <c r="JPT111" s="45"/>
      <c r="JPU111" s="45"/>
      <c r="JPV111" s="45"/>
      <c r="JPW111" s="45"/>
      <c r="JPX111" s="45"/>
      <c r="JPY111" s="45"/>
      <c r="JPZ111" s="45"/>
      <c r="JQA111" s="45"/>
      <c r="JQB111" s="45"/>
      <c r="JQC111" s="45"/>
      <c r="JQD111" s="45"/>
      <c r="JQE111" s="45"/>
      <c r="JQF111" s="45"/>
      <c r="JQG111" s="45"/>
      <c r="JQH111" s="45"/>
      <c r="JQI111" s="45"/>
      <c r="JQJ111" s="45"/>
      <c r="JQK111" s="45"/>
      <c r="JQL111" s="45"/>
      <c r="JQM111" s="45"/>
      <c r="JQN111" s="45"/>
      <c r="JQO111" s="45"/>
      <c r="JQP111" s="45"/>
      <c r="JQQ111" s="45"/>
      <c r="JQR111" s="45"/>
      <c r="JQS111" s="45"/>
      <c r="JQT111" s="45"/>
      <c r="JQU111" s="45"/>
      <c r="JQV111" s="45"/>
      <c r="JQW111" s="45"/>
      <c r="JQX111" s="45"/>
      <c r="JQY111" s="45"/>
      <c r="JQZ111" s="45"/>
      <c r="JRA111" s="45"/>
      <c r="JRB111" s="45"/>
      <c r="JRC111" s="45"/>
      <c r="JRD111" s="45"/>
      <c r="JRE111" s="45"/>
      <c r="JRF111" s="45"/>
      <c r="JRG111" s="45"/>
      <c r="JRH111" s="45"/>
      <c r="JRI111" s="45"/>
      <c r="JRJ111" s="45"/>
      <c r="JRK111" s="45"/>
      <c r="JRL111" s="45"/>
      <c r="JRM111" s="45"/>
      <c r="JRN111" s="45"/>
      <c r="JRO111" s="45"/>
      <c r="JRP111" s="45"/>
      <c r="JRQ111" s="45"/>
      <c r="JRR111" s="45"/>
      <c r="JRS111" s="45"/>
      <c r="JRT111" s="45"/>
      <c r="JRU111" s="45"/>
      <c r="JRV111" s="45"/>
      <c r="JRW111" s="45"/>
      <c r="JRX111" s="45"/>
      <c r="JRY111" s="45"/>
      <c r="JRZ111" s="45"/>
      <c r="JSA111" s="45"/>
      <c r="JSB111" s="45"/>
      <c r="JSC111" s="45"/>
      <c r="JSD111" s="45"/>
      <c r="JSE111" s="45"/>
      <c r="JSF111" s="45"/>
      <c r="JSG111" s="45"/>
      <c r="JSH111" s="45"/>
      <c r="JSI111" s="45"/>
      <c r="JSJ111" s="45"/>
      <c r="JSK111" s="45"/>
      <c r="JSL111" s="45"/>
      <c r="JSM111" s="45"/>
      <c r="JSN111" s="45"/>
      <c r="JSO111" s="45"/>
      <c r="JSP111" s="45"/>
      <c r="JSQ111" s="45"/>
      <c r="JSR111" s="45"/>
      <c r="JSS111" s="45"/>
      <c r="JST111" s="45"/>
      <c r="JSU111" s="45"/>
      <c r="JSV111" s="45"/>
      <c r="JSW111" s="45"/>
      <c r="JSX111" s="45"/>
      <c r="JSY111" s="45"/>
      <c r="JSZ111" s="45"/>
      <c r="JTA111" s="45"/>
      <c r="JTB111" s="45"/>
      <c r="JTC111" s="45"/>
      <c r="JTD111" s="45"/>
      <c r="JTE111" s="45"/>
      <c r="JTF111" s="45"/>
      <c r="JTG111" s="45"/>
      <c r="JTH111" s="45"/>
      <c r="JTI111" s="45"/>
      <c r="JTJ111" s="45"/>
      <c r="JTK111" s="45"/>
      <c r="JTL111" s="45"/>
      <c r="JTM111" s="45"/>
      <c r="JTN111" s="45"/>
      <c r="JTO111" s="45"/>
      <c r="JTP111" s="45"/>
      <c r="JTQ111" s="45"/>
      <c r="JTR111" s="45"/>
      <c r="JTS111" s="45"/>
      <c r="JTT111" s="45"/>
      <c r="JTU111" s="45"/>
      <c r="JTV111" s="45"/>
      <c r="JTW111" s="45"/>
      <c r="JTX111" s="45"/>
      <c r="JTY111" s="45"/>
      <c r="JTZ111" s="45"/>
      <c r="JUA111" s="45"/>
      <c r="JUB111" s="45"/>
      <c r="JUC111" s="45"/>
      <c r="JUD111" s="45"/>
      <c r="JUE111" s="45"/>
      <c r="JUF111" s="45"/>
      <c r="JUG111" s="45"/>
      <c r="JUH111" s="45"/>
      <c r="JUI111" s="45"/>
      <c r="JUJ111" s="45"/>
      <c r="JUK111" s="45"/>
      <c r="JUL111" s="45"/>
      <c r="JUM111" s="45"/>
      <c r="JUN111" s="45"/>
      <c r="JUO111" s="45"/>
      <c r="JUP111" s="45"/>
      <c r="JUQ111" s="45"/>
      <c r="JUR111" s="45"/>
      <c r="JUS111" s="45"/>
      <c r="JUT111" s="45"/>
      <c r="JUU111" s="45"/>
      <c r="JUV111" s="45"/>
      <c r="JUW111" s="45"/>
      <c r="JUX111" s="45"/>
      <c r="JUY111" s="45"/>
      <c r="JUZ111" s="45"/>
      <c r="JVA111" s="45"/>
      <c r="JVB111" s="45"/>
      <c r="JVC111" s="45"/>
      <c r="JVD111" s="45"/>
      <c r="JVE111" s="45"/>
      <c r="JVF111" s="45"/>
      <c r="JVG111" s="45"/>
      <c r="JVH111" s="45"/>
      <c r="JVI111" s="45"/>
      <c r="JVJ111" s="45"/>
      <c r="JVK111" s="45"/>
      <c r="JVL111" s="45"/>
      <c r="JVM111" s="45"/>
      <c r="JVN111" s="45"/>
      <c r="JVO111" s="45"/>
      <c r="JVP111" s="45"/>
      <c r="JVQ111" s="45"/>
      <c r="JVR111" s="45"/>
      <c r="JVS111" s="45"/>
      <c r="JVT111" s="45"/>
      <c r="JVU111" s="45"/>
      <c r="JVV111" s="45"/>
      <c r="JVW111" s="45"/>
      <c r="JVX111" s="45"/>
      <c r="JVY111" s="45"/>
      <c r="JVZ111" s="45"/>
      <c r="JWA111" s="45"/>
      <c r="JWB111" s="45"/>
      <c r="JWC111" s="45"/>
      <c r="JWD111" s="45"/>
      <c r="JWE111" s="45"/>
      <c r="JWF111" s="45"/>
      <c r="JWG111" s="45"/>
      <c r="JWH111" s="45"/>
      <c r="JWI111" s="45"/>
      <c r="JWJ111" s="45"/>
      <c r="JWK111" s="45"/>
      <c r="JWL111" s="45"/>
      <c r="JWM111" s="45"/>
      <c r="JWN111" s="45"/>
      <c r="JWO111" s="45"/>
      <c r="JWP111" s="45"/>
      <c r="JWQ111" s="45"/>
      <c r="JWR111" s="45"/>
      <c r="JWS111" s="45"/>
      <c r="JWT111" s="45"/>
      <c r="JWU111" s="45"/>
      <c r="JWV111" s="45"/>
      <c r="JWW111" s="45"/>
      <c r="JWX111" s="45"/>
      <c r="JWY111" s="45"/>
      <c r="JWZ111" s="45"/>
      <c r="JXA111" s="45"/>
      <c r="JXB111" s="45"/>
      <c r="JXC111" s="45"/>
      <c r="JXD111" s="45"/>
      <c r="JXE111" s="45"/>
      <c r="JXF111" s="45"/>
      <c r="JXG111" s="45"/>
      <c r="JXH111" s="45"/>
      <c r="JXI111" s="45"/>
      <c r="JXJ111" s="45"/>
      <c r="JXK111" s="45"/>
      <c r="JXL111" s="45"/>
      <c r="JXM111" s="45"/>
      <c r="JXN111" s="45"/>
      <c r="JXO111" s="45"/>
      <c r="JXP111" s="45"/>
      <c r="JXQ111" s="45"/>
      <c r="JXR111" s="45"/>
      <c r="JXS111" s="45"/>
      <c r="JXT111" s="45"/>
      <c r="JXU111" s="45"/>
      <c r="JXV111" s="45"/>
      <c r="JXW111" s="45"/>
      <c r="JXX111" s="45"/>
      <c r="JXY111" s="45"/>
      <c r="JXZ111" s="45"/>
      <c r="JYA111" s="45"/>
      <c r="JYB111" s="45"/>
      <c r="JYC111" s="45"/>
      <c r="JYD111" s="45"/>
      <c r="JYE111" s="45"/>
      <c r="JYF111" s="45"/>
      <c r="JYG111" s="45"/>
      <c r="JYH111" s="45"/>
      <c r="JYI111" s="45"/>
      <c r="JYJ111" s="45"/>
      <c r="JYK111" s="45"/>
      <c r="JYL111" s="45"/>
      <c r="JYM111" s="45"/>
      <c r="JYN111" s="45"/>
      <c r="JYO111" s="45"/>
      <c r="JYP111" s="45"/>
      <c r="JYQ111" s="45"/>
      <c r="JYR111" s="45"/>
      <c r="JYS111" s="45"/>
      <c r="JYT111" s="45"/>
      <c r="JYU111" s="45"/>
      <c r="JYV111" s="45"/>
      <c r="JYW111" s="45"/>
      <c r="JYX111" s="45"/>
      <c r="JYY111" s="45"/>
      <c r="JYZ111" s="45"/>
      <c r="JZA111" s="45"/>
      <c r="JZB111" s="45"/>
      <c r="JZC111" s="45"/>
      <c r="JZD111" s="45"/>
      <c r="JZE111" s="45"/>
      <c r="JZF111" s="45"/>
      <c r="JZG111" s="45"/>
      <c r="JZH111" s="45"/>
      <c r="JZI111" s="45"/>
      <c r="JZJ111" s="45"/>
      <c r="JZK111" s="45"/>
      <c r="JZL111" s="45"/>
      <c r="JZM111" s="45"/>
      <c r="JZN111" s="45"/>
      <c r="JZO111" s="45"/>
      <c r="JZP111" s="45"/>
      <c r="JZQ111" s="45"/>
      <c r="JZR111" s="45"/>
      <c r="JZS111" s="45"/>
      <c r="JZT111" s="45"/>
      <c r="JZU111" s="45"/>
      <c r="JZV111" s="45"/>
      <c r="JZW111" s="45"/>
      <c r="JZX111" s="45"/>
      <c r="JZY111" s="45"/>
      <c r="JZZ111" s="45"/>
      <c r="KAA111" s="45"/>
      <c r="KAB111" s="45"/>
      <c r="KAC111" s="45"/>
      <c r="KAD111" s="45"/>
      <c r="KAE111" s="45"/>
      <c r="KAF111" s="45"/>
      <c r="KAG111" s="45"/>
      <c r="KAH111" s="45"/>
      <c r="KAI111" s="45"/>
      <c r="KAJ111" s="45"/>
      <c r="KAK111" s="45"/>
      <c r="KAL111" s="45"/>
      <c r="KAM111" s="45"/>
      <c r="KAN111" s="45"/>
      <c r="KAO111" s="45"/>
      <c r="KAP111" s="45"/>
      <c r="KAQ111" s="45"/>
      <c r="KAR111" s="45"/>
      <c r="KAS111" s="45"/>
      <c r="KAT111" s="45"/>
      <c r="KAU111" s="45"/>
      <c r="KAV111" s="45"/>
      <c r="KAW111" s="45"/>
      <c r="KAX111" s="45"/>
      <c r="KAY111" s="45"/>
      <c r="KAZ111" s="45"/>
      <c r="KBA111" s="45"/>
      <c r="KBB111" s="45"/>
      <c r="KBC111" s="45"/>
      <c r="KBD111" s="45"/>
      <c r="KBE111" s="45"/>
      <c r="KBF111" s="45"/>
      <c r="KBG111" s="45"/>
      <c r="KBH111" s="45"/>
      <c r="KBI111" s="45"/>
      <c r="KBJ111" s="45"/>
      <c r="KBK111" s="45"/>
      <c r="KBL111" s="45"/>
      <c r="KBM111" s="45"/>
      <c r="KBN111" s="45"/>
      <c r="KBO111" s="45"/>
      <c r="KBP111" s="45"/>
      <c r="KBQ111" s="45"/>
      <c r="KBR111" s="45"/>
      <c r="KBS111" s="45"/>
      <c r="KBT111" s="45"/>
      <c r="KBU111" s="45"/>
      <c r="KBV111" s="45"/>
      <c r="KBW111" s="45"/>
      <c r="KBX111" s="45"/>
      <c r="KBY111" s="45"/>
      <c r="KBZ111" s="45"/>
      <c r="KCA111" s="45"/>
      <c r="KCB111" s="45"/>
      <c r="KCC111" s="45"/>
      <c r="KCD111" s="45"/>
      <c r="KCE111" s="45"/>
      <c r="KCF111" s="45"/>
      <c r="KCG111" s="45"/>
      <c r="KCH111" s="45"/>
      <c r="KCI111" s="45"/>
      <c r="KCJ111" s="45"/>
      <c r="KCK111" s="45"/>
      <c r="KCL111" s="45"/>
      <c r="KCM111" s="45"/>
      <c r="KCN111" s="45"/>
      <c r="KCO111" s="45"/>
      <c r="KCP111" s="45"/>
      <c r="KCQ111" s="45"/>
      <c r="KCR111" s="45"/>
      <c r="KCS111" s="45"/>
      <c r="KCT111" s="45"/>
      <c r="KCU111" s="45"/>
      <c r="KCV111" s="45"/>
      <c r="KCW111" s="45"/>
      <c r="KCX111" s="45"/>
      <c r="KCY111" s="45"/>
      <c r="KCZ111" s="45"/>
      <c r="KDA111" s="45"/>
      <c r="KDB111" s="45"/>
      <c r="KDC111" s="45"/>
      <c r="KDD111" s="45"/>
      <c r="KDE111" s="45"/>
      <c r="KDF111" s="45"/>
      <c r="KDG111" s="45"/>
      <c r="KDH111" s="45"/>
      <c r="KDI111" s="45"/>
      <c r="KDJ111" s="45"/>
      <c r="KDK111" s="45"/>
      <c r="KDL111" s="45"/>
      <c r="KDM111" s="45"/>
      <c r="KDN111" s="45"/>
      <c r="KDO111" s="45"/>
      <c r="KDP111" s="45"/>
      <c r="KDQ111" s="45"/>
      <c r="KDR111" s="45"/>
      <c r="KDS111" s="45"/>
      <c r="KDT111" s="45"/>
      <c r="KDU111" s="45"/>
      <c r="KDV111" s="45"/>
      <c r="KDW111" s="45"/>
      <c r="KDX111" s="45"/>
      <c r="KDY111" s="45"/>
      <c r="KDZ111" s="45"/>
      <c r="KEA111" s="45"/>
      <c r="KEB111" s="45"/>
      <c r="KEC111" s="45"/>
      <c r="KED111" s="45"/>
      <c r="KEE111" s="45"/>
      <c r="KEF111" s="45"/>
      <c r="KEG111" s="45"/>
      <c r="KEH111" s="45"/>
      <c r="KEI111" s="45"/>
      <c r="KEJ111" s="45"/>
      <c r="KEK111" s="45"/>
      <c r="KEL111" s="45"/>
      <c r="KEM111" s="45"/>
      <c r="KEN111" s="45"/>
      <c r="KEO111" s="45"/>
      <c r="KEP111" s="45"/>
      <c r="KEQ111" s="45"/>
      <c r="KER111" s="45"/>
      <c r="KES111" s="45"/>
      <c r="KET111" s="45"/>
      <c r="KEU111" s="45"/>
      <c r="KEV111" s="45"/>
      <c r="KEW111" s="45"/>
      <c r="KEX111" s="45"/>
      <c r="KEY111" s="45"/>
      <c r="KEZ111" s="45"/>
      <c r="KFA111" s="45"/>
      <c r="KFB111" s="45"/>
      <c r="KFC111" s="45"/>
      <c r="KFD111" s="45"/>
      <c r="KFE111" s="45"/>
      <c r="KFF111" s="45"/>
      <c r="KFG111" s="45"/>
      <c r="KFH111" s="45"/>
      <c r="KFI111" s="45"/>
      <c r="KFJ111" s="45"/>
      <c r="KFK111" s="45"/>
      <c r="KFL111" s="45"/>
      <c r="KFM111" s="45"/>
      <c r="KFN111" s="45"/>
      <c r="KFO111" s="45"/>
      <c r="KFP111" s="45"/>
      <c r="KFQ111" s="45"/>
      <c r="KFR111" s="45"/>
      <c r="KFS111" s="45"/>
      <c r="KFT111" s="45"/>
      <c r="KFU111" s="45"/>
      <c r="KFV111" s="45"/>
      <c r="KFW111" s="45"/>
      <c r="KFX111" s="45"/>
      <c r="KFY111" s="45"/>
      <c r="KFZ111" s="45"/>
      <c r="KGA111" s="45"/>
      <c r="KGB111" s="45"/>
      <c r="KGC111" s="45"/>
      <c r="KGD111" s="45"/>
      <c r="KGE111" s="45"/>
      <c r="KGF111" s="45"/>
      <c r="KGG111" s="45"/>
      <c r="KGH111" s="45"/>
      <c r="KGI111" s="45"/>
      <c r="KGJ111" s="45"/>
      <c r="KGK111" s="45"/>
      <c r="KGL111" s="45"/>
      <c r="KGM111" s="45"/>
      <c r="KGN111" s="45"/>
      <c r="KGO111" s="45"/>
      <c r="KGP111" s="45"/>
      <c r="KGQ111" s="45"/>
      <c r="KGR111" s="45"/>
      <c r="KGS111" s="45"/>
      <c r="KGT111" s="45"/>
      <c r="KGU111" s="45"/>
      <c r="KGV111" s="45"/>
      <c r="KGW111" s="45"/>
      <c r="KGX111" s="45"/>
      <c r="KGY111" s="45"/>
      <c r="KGZ111" s="45"/>
      <c r="KHA111" s="45"/>
      <c r="KHB111" s="45"/>
      <c r="KHC111" s="45"/>
      <c r="KHD111" s="45"/>
      <c r="KHE111" s="45"/>
      <c r="KHF111" s="45"/>
      <c r="KHG111" s="45"/>
      <c r="KHH111" s="45"/>
      <c r="KHI111" s="45"/>
      <c r="KHJ111" s="45"/>
      <c r="KHK111" s="45"/>
      <c r="KHL111" s="45"/>
      <c r="KHM111" s="45"/>
      <c r="KHN111" s="45"/>
      <c r="KHO111" s="45"/>
      <c r="KHP111" s="45"/>
      <c r="KHQ111" s="45"/>
      <c r="KHR111" s="45"/>
      <c r="KHS111" s="45"/>
      <c r="KHT111" s="45"/>
      <c r="KHU111" s="45"/>
      <c r="KHV111" s="45"/>
      <c r="KHW111" s="45"/>
      <c r="KHX111" s="45"/>
      <c r="KHY111" s="45"/>
      <c r="KHZ111" s="45"/>
      <c r="KIA111" s="45"/>
      <c r="KIB111" s="45"/>
      <c r="KIC111" s="45"/>
      <c r="KID111" s="45"/>
      <c r="KIE111" s="45"/>
      <c r="KIF111" s="45"/>
      <c r="KIG111" s="45"/>
      <c r="KIH111" s="45"/>
      <c r="KII111" s="45"/>
      <c r="KIJ111" s="45"/>
      <c r="KIK111" s="45"/>
      <c r="KIL111" s="45"/>
      <c r="KIM111" s="45"/>
      <c r="KIN111" s="45"/>
      <c r="KIO111" s="45"/>
      <c r="KIP111" s="45"/>
      <c r="KIQ111" s="45"/>
      <c r="KIR111" s="45"/>
      <c r="KIS111" s="45"/>
      <c r="KIT111" s="45"/>
      <c r="KIU111" s="45"/>
      <c r="KIV111" s="45"/>
      <c r="KIW111" s="45"/>
      <c r="KIX111" s="45"/>
      <c r="KIY111" s="45"/>
      <c r="KIZ111" s="45"/>
      <c r="KJA111" s="45"/>
      <c r="KJB111" s="45"/>
      <c r="KJC111" s="45"/>
      <c r="KJD111" s="45"/>
      <c r="KJE111" s="45"/>
      <c r="KJF111" s="45"/>
      <c r="KJG111" s="45"/>
      <c r="KJH111" s="45"/>
      <c r="KJI111" s="45"/>
      <c r="KJJ111" s="45"/>
      <c r="KJK111" s="45"/>
      <c r="KJL111" s="45"/>
      <c r="KJM111" s="45"/>
      <c r="KJN111" s="45"/>
      <c r="KJO111" s="45"/>
      <c r="KJP111" s="45"/>
      <c r="KJQ111" s="45"/>
      <c r="KJR111" s="45"/>
      <c r="KJS111" s="45"/>
      <c r="KJT111" s="45"/>
      <c r="KJU111" s="45"/>
      <c r="KJV111" s="45"/>
      <c r="KJW111" s="45"/>
      <c r="KJX111" s="45"/>
      <c r="KJY111" s="45"/>
      <c r="KJZ111" s="45"/>
      <c r="KKA111" s="45"/>
      <c r="KKB111" s="45"/>
      <c r="KKC111" s="45"/>
      <c r="KKD111" s="45"/>
      <c r="KKE111" s="45"/>
      <c r="KKF111" s="45"/>
      <c r="KKG111" s="45"/>
      <c r="KKH111" s="45"/>
      <c r="KKI111" s="45"/>
      <c r="KKJ111" s="45"/>
      <c r="KKK111" s="45"/>
      <c r="KKL111" s="45"/>
      <c r="KKM111" s="45"/>
      <c r="KKN111" s="45"/>
      <c r="KKO111" s="45"/>
      <c r="KKP111" s="45"/>
      <c r="KKQ111" s="45"/>
      <c r="KKR111" s="45"/>
      <c r="KKS111" s="45"/>
      <c r="KKT111" s="45"/>
      <c r="KKU111" s="45"/>
      <c r="KKV111" s="45"/>
      <c r="KKW111" s="45"/>
      <c r="KKX111" s="45"/>
      <c r="KKY111" s="45"/>
      <c r="KKZ111" s="45"/>
      <c r="KLA111" s="45"/>
      <c r="KLB111" s="45"/>
      <c r="KLC111" s="45"/>
      <c r="KLD111" s="45"/>
      <c r="KLE111" s="45"/>
      <c r="KLF111" s="45"/>
      <c r="KLG111" s="45"/>
      <c r="KLH111" s="45"/>
      <c r="KLI111" s="45"/>
      <c r="KLJ111" s="45"/>
      <c r="KLK111" s="45"/>
      <c r="KLL111" s="45"/>
      <c r="KLM111" s="45"/>
      <c r="KLN111" s="45"/>
      <c r="KLO111" s="45"/>
      <c r="KLP111" s="45"/>
      <c r="KLQ111" s="45"/>
      <c r="KLR111" s="45"/>
      <c r="KLS111" s="45"/>
      <c r="KLT111" s="45"/>
      <c r="KLU111" s="45"/>
      <c r="KLV111" s="45"/>
      <c r="KLW111" s="45"/>
      <c r="KLX111" s="45"/>
      <c r="KLY111" s="45"/>
      <c r="KLZ111" s="45"/>
      <c r="KMA111" s="45"/>
      <c r="KMB111" s="45"/>
      <c r="KMC111" s="45"/>
      <c r="KMD111" s="45"/>
      <c r="KME111" s="45"/>
      <c r="KMF111" s="45"/>
      <c r="KMG111" s="45"/>
      <c r="KMH111" s="45"/>
      <c r="KMI111" s="45"/>
      <c r="KMJ111" s="45"/>
      <c r="KMK111" s="45"/>
      <c r="KML111" s="45"/>
      <c r="KMM111" s="45"/>
      <c r="KMN111" s="45"/>
      <c r="KMO111" s="45"/>
      <c r="KMP111" s="45"/>
      <c r="KMQ111" s="45"/>
      <c r="KMR111" s="45"/>
      <c r="KMS111" s="45"/>
      <c r="KMT111" s="45"/>
      <c r="KMU111" s="45"/>
      <c r="KMV111" s="45"/>
      <c r="KMW111" s="45"/>
      <c r="KMX111" s="45"/>
      <c r="KMY111" s="45"/>
      <c r="KMZ111" s="45"/>
      <c r="KNA111" s="45"/>
      <c r="KNB111" s="45"/>
      <c r="KNC111" s="45"/>
      <c r="KND111" s="45"/>
      <c r="KNE111" s="45"/>
      <c r="KNF111" s="45"/>
      <c r="KNG111" s="45"/>
      <c r="KNH111" s="45"/>
      <c r="KNI111" s="45"/>
      <c r="KNJ111" s="45"/>
      <c r="KNK111" s="45"/>
      <c r="KNL111" s="45"/>
      <c r="KNM111" s="45"/>
      <c r="KNN111" s="45"/>
      <c r="KNO111" s="45"/>
      <c r="KNP111" s="45"/>
      <c r="KNQ111" s="45"/>
      <c r="KNR111" s="45"/>
      <c r="KNS111" s="45"/>
      <c r="KNT111" s="45"/>
      <c r="KNU111" s="45"/>
      <c r="KNV111" s="45"/>
      <c r="KNW111" s="45"/>
      <c r="KNX111" s="45"/>
      <c r="KNY111" s="45"/>
      <c r="KNZ111" s="45"/>
      <c r="KOA111" s="45"/>
      <c r="KOB111" s="45"/>
      <c r="KOC111" s="45"/>
      <c r="KOD111" s="45"/>
      <c r="KOE111" s="45"/>
      <c r="KOF111" s="45"/>
      <c r="KOG111" s="45"/>
      <c r="KOH111" s="45"/>
      <c r="KOI111" s="45"/>
      <c r="KOJ111" s="45"/>
      <c r="KOK111" s="45"/>
      <c r="KOL111" s="45"/>
      <c r="KOM111" s="45"/>
      <c r="KON111" s="45"/>
      <c r="KOO111" s="45"/>
      <c r="KOP111" s="45"/>
      <c r="KOQ111" s="45"/>
      <c r="KOR111" s="45"/>
      <c r="KOS111" s="45"/>
      <c r="KOT111" s="45"/>
      <c r="KOU111" s="45"/>
      <c r="KOV111" s="45"/>
      <c r="KOW111" s="45"/>
      <c r="KOX111" s="45"/>
      <c r="KOY111" s="45"/>
      <c r="KOZ111" s="45"/>
      <c r="KPA111" s="45"/>
      <c r="KPB111" s="45"/>
      <c r="KPC111" s="45"/>
      <c r="KPD111" s="45"/>
      <c r="KPE111" s="45"/>
      <c r="KPF111" s="45"/>
      <c r="KPG111" s="45"/>
      <c r="KPH111" s="45"/>
      <c r="KPI111" s="45"/>
      <c r="KPJ111" s="45"/>
      <c r="KPK111" s="45"/>
      <c r="KPL111" s="45"/>
      <c r="KPM111" s="45"/>
      <c r="KPN111" s="45"/>
      <c r="KPO111" s="45"/>
      <c r="KPP111" s="45"/>
      <c r="KPQ111" s="45"/>
      <c r="KPR111" s="45"/>
      <c r="KPS111" s="45"/>
      <c r="KPT111" s="45"/>
      <c r="KPU111" s="45"/>
      <c r="KPV111" s="45"/>
      <c r="KPW111" s="45"/>
      <c r="KPX111" s="45"/>
      <c r="KPY111" s="45"/>
      <c r="KPZ111" s="45"/>
      <c r="KQA111" s="45"/>
      <c r="KQB111" s="45"/>
      <c r="KQC111" s="45"/>
      <c r="KQD111" s="45"/>
      <c r="KQE111" s="45"/>
      <c r="KQF111" s="45"/>
      <c r="KQG111" s="45"/>
      <c r="KQH111" s="45"/>
      <c r="KQI111" s="45"/>
      <c r="KQJ111" s="45"/>
      <c r="KQK111" s="45"/>
      <c r="KQL111" s="45"/>
      <c r="KQM111" s="45"/>
      <c r="KQN111" s="45"/>
      <c r="KQO111" s="45"/>
      <c r="KQP111" s="45"/>
      <c r="KQQ111" s="45"/>
      <c r="KQR111" s="45"/>
      <c r="KQS111" s="45"/>
      <c r="KQT111" s="45"/>
      <c r="KQU111" s="45"/>
      <c r="KQV111" s="45"/>
      <c r="KQW111" s="45"/>
      <c r="KQX111" s="45"/>
      <c r="KQY111" s="45"/>
      <c r="KQZ111" s="45"/>
      <c r="KRA111" s="45"/>
      <c r="KRB111" s="45"/>
      <c r="KRC111" s="45"/>
      <c r="KRD111" s="45"/>
      <c r="KRE111" s="45"/>
      <c r="KRF111" s="45"/>
      <c r="KRG111" s="45"/>
      <c r="KRH111" s="45"/>
      <c r="KRI111" s="45"/>
      <c r="KRJ111" s="45"/>
      <c r="KRK111" s="45"/>
      <c r="KRL111" s="45"/>
      <c r="KRM111" s="45"/>
      <c r="KRN111" s="45"/>
      <c r="KRO111" s="45"/>
      <c r="KRP111" s="45"/>
      <c r="KRQ111" s="45"/>
      <c r="KRR111" s="45"/>
      <c r="KRS111" s="45"/>
      <c r="KRT111" s="45"/>
      <c r="KRU111" s="45"/>
      <c r="KRV111" s="45"/>
      <c r="KRW111" s="45"/>
      <c r="KRX111" s="45"/>
      <c r="KRY111" s="45"/>
      <c r="KRZ111" s="45"/>
      <c r="KSA111" s="45"/>
      <c r="KSB111" s="45"/>
      <c r="KSC111" s="45"/>
      <c r="KSD111" s="45"/>
      <c r="KSE111" s="45"/>
      <c r="KSF111" s="45"/>
      <c r="KSG111" s="45"/>
      <c r="KSH111" s="45"/>
      <c r="KSI111" s="45"/>
      <c r="KSJ111" s="45"/>
      <c r="KSK111" s="45"/>
      <c r="KSL111" s="45"/>
      <c r="KSM111" s="45"/>
      <c r="KSN111" s="45"/>
      <c r="KSO111" s="45"/>
      <c r="KSP111" s="45"/>
      <c r="KSQ111" s="45"/>
      <c r="KSR111" s="45"/>
      <c r="KSS111" s="45"/>
      <c r="KST111" s="45"/>
      <c r="KSU111" s="45"/>
      <c r="KSV111" s="45"/>
      <c r="KSW111" s="45"/>
      <c r="KSX111" s="45"/>
      <c r="KSY111" s="45"/>
      <c r="KSZ111" s="45"/>
      <c r="KTA111" s="45"/>
      <c r="KTB111" s="45"/>
      <c r="KTC111" s="45"/>
      <c r="KTD111" s="45"/>
      <c r="KTE111" s="45"/>
      <c r="KTF111" s="45"/>
      <c r="KTG111" s="45"/>
      <c r="KTH111" s="45"/>
      <c r="KTI111" s="45"/>
      <c r="KTJ111" s="45"/>
      <c r="KTK111" s="45"/>
      <c r="KTL111" s="45"/>
      <c r="KTM111" s="45"/>
      <c r="KTN111" s="45"/>
      <c r="KTO111" s="45"/>
      <c r="KTP111" s="45"/>
      <c r="KTQ111" s="45"/>
      <c r="KTR111" s="45"/>
      <c r="KTS111" s="45"/>
      <c r="KTT111" s="45"/>
      <c r="KTU111" s="45"/>
      <c r="KTV111" s="45"/>
      <c r="KTW111" s="45"/>
      <c r="KTX111" s="45"/>
      <c r="KTY111" s="45"/>
      <c r="KTZ111" s="45"/>
      <c r="KUA111" s="45"/>
      <c r="KUB111" s="45"/>
      <c r="KUC111" s="45"/>
      <c r="KUD111" s="45"/>
      <c r="KUE111" s="45"/>
      <c r="KUF111" s="45"/>
      <c r="KUG111" s="45"/>
      <c r="KUH111" s="45"/>
      <c r="KUI111" s="45"/>
      <c r="KUJ111" s="45"/>
      <c r="KUK111" s="45"/>
      <c r="KUL111" s="45"/>
      <c r="KUM111" s="45"/>
      <c r="KUN111" s="45"/>
      <c r="KUO111" s="45"/>
      <c r="KUP111" s="45"/>
      <c r="KUQ111" s="45"/>
      <c r="KUR111" s="45"/>
      <c r="KUS111" s="45"/>
      <c r="KUT111" s="45"/>
      <c r="KUU111" s="45"/>
      <c r="KUV111" s="45"/>
      <c r="KUW111" s="45"/>
      <c r="KUX111" s="45"/>
      <c r="KUY111" s="45"/>
      <c r="KUZ111" s="45"/>
      <c r="KVA111" s="45"/>
      <c r="KVB111" s="45"/>
      <c r="KVC111" s="45"/>
      <c r="KVD111" s="45"/>
      <c r="KVE111" s="45"/>
      <c r="KVF111" s="45"/>
      <c r="KVG111" s="45"/>
      <c r="KVH111" s="45"/>
      <c r="KVI111" s="45"/>
      <c r="KVJ111" s="45"/>
      <c r="KVK111" s="45"/>
      <c r="KVL111" s="45"/>
      <c r="KVM111" s="45"/>
      <c r="KVN111" s="45"/>
      <c r="KVO111" s="45"/>
      <c r="KVP111" s="45"/>
      <c r="KVQ111" s="45"/>
      <c r="KVR111" s="45"/>
      <c r="KVS111" s="45"/>
      <c r="KVT111" s="45"/>
      <c r="KVU111" s="45"/>
      <c r="KVV111" s="45"/>
      <c r="KVW111" s="45"/>
      <c r="KVX111" s="45"/>
      <c r="KVY111" s="45"/>
      <c r="KVZ111" s="45"/>
      <c r="KWA111" s="45"/>
      <c r="KWB111" s="45"/>
      <c r="KWC111" s="45"/>
      <c r="KWD111" s="45"/>
      <c r="KWE111" s="45"/>
      <c r="KWF111" s="45"/>
      <c r="KWG111" s="45"/>
      <c r="KWH111" s="45"/>
      <c r="KWI111" s="45"/>
      <c r="KWJ111" s="45"/>
      <c r="KWK111" s="45"/>
      <c r="KWL111" s="45"/>
      <c r="KWM111" s="45"/>
      <c r="KWN111" s="45"/>
      <c r="KWO111" s="45"/>
      <c r="KWP111" s="45"/>
      <c r="KWQ111" s="45"/>
      <c r="KWR111" s="45"/>
      <c r="KWS111" s="45"/>
      <c r="KWT111" s="45"/>
      <c r="KWU111" s="45"/>
      <c r="KWV111" s="45"/>
      <c r="KWW111" s="45"/>
      <c r="KWX111" s="45"/>
      <c r="KWY111" s="45"/>
      <c r="KWZ111" s="45"/>
      <c r="KXA111" s="45"/>
      <c r="KXB111" s="45"/>
      <c r="KXC111" s="45"/>
      <c r="KXD111" s="45"/>
      <c r="KXE111" s="45"/>
      <c r="KXF111" s="45"/>
      <c r="KXG111" s="45"/>
      <c r="KXH111" s="45"/>
      <c r="KXI111" s="45"/>
      <c r="KXJ111" s="45"/>
      <c r="KXK111" s="45"/>
      <c r="KXL111" s="45"/>
      <c r="KXM111" s="45"/>
      <c r="KXN111" s="45"/>
      <c r="KXO111" s="45"/>
      <c r="KXP111" s="45"/>
      <c r="KXQ111" s="45"/>
      <c r="KXR111" s="45"/>
      <c r="KXS111" s="45"/>
      <c r="KXT111" s="45"/>
      <c r="KXU111" s="45"/>
      <c r="KXV111" s="45"/>
      <c r="KXW111" s="45"/>
      <c r="KXX111" s="45"/>
      <c r="KXY111" s="45"/>
      <c r="KXZ111" s="45"/>
      <c r="KYA111" s="45"/>
      <c r="KYB111" s="45"/>
      <c r="KYC111" s="45"/>
      <c r="KYD111" s="45"/>
      <c r="KYE111" s="45"/>
      <c r="KYF111" s="45"/>
      <c r="KYG111" s="45"/>
      <c r="KYH111" s="45"/>
      <c r="KYI111" s="45"/>
      <c r="KYJ111" s="45"/>
      <c r="KYK111" s="45"/>
      <c r="KYL111" s="45"/>
      <c r="KYM111" s="45"/>
      <c r="KYN111" s="45"/>
      <c r="KYO111" s="45"/>
      <c r="KYP111" s="45"/>
      <c r="KYQ111" s="45"/>
      <c r="KYR111" s="45"/>
      <c r="KYS111" s="45"/>
      <c r="KYT111" s="45"/>
      <c r="KYU111" s="45"/>
      <c r="KYV111" s="45"/>
      <c r="KYW111" s="45"/>
      <c r="KYX111" s="45"/>
      <c r="KYY111" s="45"/>
      <c r="KYZ111" s="45"/>
      <c r="KZA111" s="45"/>
      <c r="KZB111" s="45"/>
      <c r="KZC111" s="45"/>
      <c r="KZD111" s="45"/>
      <c r="KZE111" s="45"/>
      <c r="KZF111" s="45"/>
      <c r="KZG111" s="45"/>
      <c r="KZH111" s="45"/>
      <c r="KZI111" s="45"/>
      <c r="KZJ111" s="45"/>
      <c r="KZK111" s="45"/>
      <c r="KZL111" s="45"/>
      <c r="KZM111" s="45"/>
      <c r="KZN111" s="45"/>
      <c r="KZO111" s="45"/>
      <c r="KZP111" s="45"/>
      <c r="KZQ111" s="45"/>
      <c r="KZR111" s="45"/>
      <c r="KZS111" s="45"/>
      <c r="KZT111" s="45"/>
      <c r="KZU111" s="45"/>
      <c r="KZV111" s="45"/>
      <c r="KZW111" s="45"/>
      <c r="KZX111" s="45"/>
      <c r="KZY111" s="45"/>
      <c r="KZZ111" s="45"/>
      <c r="LAA111" s="45"/>
      <c r="LAB111" s="45"/>
      <c r="LAC111" s="45"/>
      <c r="LAD111" s="45"/>
      <c r="LAE111" s="45"/>
      <c r="LAF111" s="45"/>
      <c r="LAG111" s="45"/>
      <c r="LAH111" s="45"/>
      <c r="LAI111" s="45"/>
      <c r="LAJ111" s="45"/>
      <c r="LAK111" s="45"/>
      <c r="LAL111" s="45"/>
      <c r="LAM111" s="45"/>
      <c r="LAN111" s="45"/>
      <c r="LAO111" s="45"/>
      <c r="LAP111" s="45"/>
      <c r="LAQ111" s="45"/>
      <c r="LAR111" s="45"/>
      <c r="LAS111" s="45"/>
      <c r="LAT111" s="45"/>
      <c r="LAU111" s="45"/>
      <c r="LAV111" s="45"/>
      <c r="LAW111" s="45"/>
      <c r="LAX111" s="45"/>
      <c r="LAY111" s="45"/>
      <c r="LAZ111" s="45"/>
      <c r="LBA111" s="45"/>
      <c r="LBB111" s="45"/>
      <c r="LBC111" s="45"/>
      <c r="LBD111" s="45"/>
      <c r="LBE111" s="45"/>
      <c r="LBF111" s="45"/>
      <c r="LBG111" s="45"/>
      <c r="LBH111" s="45"/>
      <c r="LBI111" s="45"/>
      <c r="LBJ111" s="45"/>
      <c r="LBK111" s="45"/>
      <c r="LBL111" s="45"/>
      <c r="LBM111" s="45"/>
      <c r="LBN111" s="45"/>
      <c r="LBO111" s="45"/>
      <c r="LBP111" s="45"/>
      <c r="LBQ111" s="45"/>
      <c r="LBR111" s="45"/>
      <c r="LBS111" s="45"/>
      <c r="LBT111" s="45"/>
      <c r="LBU111" s="45"/>
      <c r="LBV111" s="45"/>
      <c r="LBW111" s="45"/>
      <c r="LBX111" s="45"/>
      <c r="LBY111" s="45"/>
      <c r="LBZ111" s="45"/>
      <c r="LCA111" s="45"/>
      <c r="LCB111" s="45"/>
      <c r="LCC111" s="45"/>
      <c r="LCD111" s="45"/>
      <c r="LCE111" s="45"/>
      <c r="LCF111" s="45"/>
      <c r="LCG111" s="45"/>
      <c r="LCH111" s="45"/>
      <c r="LCI111" s="45"/>
      <c r="LCJ111" s="45"/>
      <c r="LCK111" s="45"/>
      <c r="LCL111" s="45"/>
      <c r="LCM111" s="45"/>
      <c r="LCN111" s="45"/>
      <c r="LCO111" s="45"/>
      <c r="LCP111" s="45"/>
      <c r="LCQ111" s="45"/>
      <c r="LCR111" s="45"/>
      <c r="LCS111" s="45"/>
      <c r="LCT111" s="45"/>
      <c r="LCU111" s="45"/>
      <c r="LCV111" s="45"/>
      <c r="LCW111" s="45"/>
      <c r="LCX111" s="45"/>
      <c r="LCY111" s="45"/>
      <c r="LCZ111" s="45"/>
      <c r="LDA111" s="45"/>
      <c r="LDB111" s="45"/>
      <c r="LDC111" s="45"/>
      <c r="LDD111" s="45"/>
      <c r="LDE111" s="45"/>
      <c r="LDF111" s="45"/>
      <c r="LDG111" s="45"/>
      <c r="LDH111" s="45"/>
      <c r="LDI111" s="45"/>
      <c r="LDJ111" s="45"/>
      <c r="LDK111" s="45"/>
      <c r="LDL111" s="45"/>
      <c r="LDM111" s="45"/>
      <c r="LDN111" s="45"/>
      <c r="LDO111" s="45"/>
      <c r="LDP111" s="45"/>
      <c r="LDQ111" s="45"/>
      <c r="LDR111" s="45"/>
      <c r="LDS111" s="45"/>
      <c r="LDT111" s="45"/>
      <c r="LDU111" s="45"/>
      <c r="LDV111" s="45"/>
      <c r="LDW111" s="45"/>
      <c r="LDX111" s="45"/>
      <c r="LDY111" s="45"/>
      <c r="LDZ111" s="45"/>
      <c r="LEA111" s="45"/>
      <c r="LEB111" s="45"/>
      <c r="LEC111" s="45"/>
      <c r="LED111" s="45"/>
      <c r="LEE111" s="45"/>
      <c r="LEF111" s="45"/>
      <c r="LEG111" s="45"/>
      <c r="LEH111" s="45"/>
      <c r="LEI111" s="45"/>
      <c r="LEJ111" s="45"/>
      <c r="LEK111" s="45"/>
      <c r="LEL111" s="45"/>
      <c r="LEM111" s="45"/>
      <c r="LEN111" s="45"/>
      <c r="LEO111" s="45"/>
      <c r="LEP111" s="45"/>
      <c r="LEQ111" s="45"/>
      <c r="LER111" s="45"/>
      <c r="LES111" s="45"/>
      <c r="LET111" s="45"/>
      <c r="LEU111" s="45"/>
      <c r="LEV111" s="45"/>
      <c r="LEW111" s="45"/>
      <c r="LEX111" s="45"/>
      <c r="LEY111" s="45"/>
      <c r="LEZ111" s="45"/>
      <c r="LFA111" s="45"/>
      <c r="LFB111" s="45"/>
      <c r="LFC111" s="45"/>
      <c r="LFD111" s="45"/>
      <c r="LFE111" s="45"/>
      <c r="LFF111" s="45"/>
      <c r="LFG111" s="45"/>
      <c r="LFH111" s="45"/>
      <c r="LFI111" s="45"/>
      <c r="LFJ111" s="45"/>
      <c r="LFK111" s="45"/>
      <c r="LFL111" s="45"/>
      <c r="LFM111" s="45"/>
      <c r="LFN111" s="45"/>
      <c r="LFO111" s="45"/>
      <c r="LFP111" s="45"/>
      <c r="LFQ111" s="45"/>
      <c r="LFR111" s="45"/>
      <c r="LFS111" s="45"/>
      <c r="LFT111" s="45"/>
      <c r="LFU111" s="45"/>
      <c r="LFV111" s="45"/>
      <c r="LFW111" s="45"/>
      <c r="LFX111" s="45"/>
      <c r="LFY111" s="45"/>
      <c r="LFZ111" s="45"/>
      <c r="LGA111" s="45"/>
      <c r="LGB111" s="45"/>
      <c r="LGC111" s="45"/>
      <c r="LGD111" s="45"/>
      <c r="LGE111" s="45"/>
      <c r="LGF111" s="45"/>
      <c r="LGG111" s="45"/>
      <c r="LGH111" s="45"/>
      <c r="LGI111" s="45"/>
      <c r="LGJ111" s="45"/>
      <c r="LGK111" s="45"/>
      <c r="LGL111" s="45"/>
      <c r="LGM111" s="45"/>
      <c r="LGN111" s="45"/>
      <c r="LGO111" s="45"/>
      <c r="LGP111" s="45"/>
      <c r="LGQ111" s="45"/>
      <c r="LGR111" s="45"/>
      <c r="LGS111" s="45"/>
      <c r="LGT111" s="45"/>
      <c r="LGU111" s="45"/>
      <c r="LGV111" s="45"/>
      <c r="LGW111" s="45"/>
      <c r="LGX111" s="45"/>
      <c r="LGY111" s="45"/>
      <c r="LGZ111" s="45"/>
      <c r="LHA111" s="45"/>
      <c r="LHB111" s="45"/>
      <c r="LHC111" s="45"/>
      <c r="LHD111" s="45"/>
      <c r="LHE111" s="45"/>
      <c r="LHF111" s="45"/>
      <c r="LHG111" s="45"/>
      <c r="LHH111" s="45"/>
      <c r="LHI111" s="45"/>
      <c r="LHJ111" s="45"/>
      <c r="LHK111" s="45"/>
      <c r="LHL111" s="45"/>
      <c r="LHM111" s="45"/>
      <c r="LHN111" s="45"/>
      <c r="LHO111" s="45"/>
      <c r="LHP111" s="45"/>
      <c r="LHQ111" s="45"/>
      <c r="LHR111" s="45"/>
      <c r="LHS111" s="45"/>
      <c r="LHT111" s="45"/>
      <c r="LHU111" s="45"/>
      <c r="LHV111" s="45"/>
      <c r="LHW111" s="45"/>
      <c r="LHX111" s="45"/>
      <c r="LHY111" s="45"/>
      <c r="LHZ111" s="45"/>
      <c r="LIA111" s="45"/>
      <c r="LIB111" s="45"/>
      <c r="LIC111" s="45"/>
      <c r="LID111" s="45"/>
      <c r="LIE111" s="45"/>
      <c r="LIF111" s="45"/>
      <c r="LIG111" s="45"/>
      <c r="LIH111" s="45"/>
      <c r="LII111" s="45"/>
      <c r="LIJ111" s="45"/>
      <c r="LIK111" s="45"/>
      <c r="LIL111" s="45"/>
      <c r="LIM111" s="45"/>
      <c r="LIN111" s="45"/>
      <c r="LIO111" s="45"/>
      <c r="LIP111" s="45"/>
      <c r="LIQ111" s="45"/>
      <c r="LIR111" s="45"/>
      <c r="LIS111" s="45"/>
      <c r="LIT111" s="45"/>
      <c r="LIU111" s="45"/>
      <c r="LIV111" s="45"/>
      <c r="LIW111" s="45"/>
      <c r="LIX111" s="45"/>
      <c r="LIY111" s="45"/>
      <c r="LIZ111" s="45"/>
      <c r="LJA111" s="45"/>
      <c r="LJB111" s="45"/>
      <c r="LJC111" s="45"/>
      <c r="LJD111" s="45"/>
      <c r="LJE111" s="45"/>
      <c r="LJF111" s="45"/>
      <c r="LJG111" s="45"/>
      <c r="LJH111" s="45"/>
      <c r="LJI111" s="45"/>
      <c r="LJJ111" s="45"/>
      <c r="LJK111" s="45"/>
      <c r="LJL111" s="45"/>
      <c r="LJM111" s="45"/>
      <c r="LJN111" s="45"/>
      <c r="LJO111" s="45"/>
      <c r="LJP111" s="45"/>
      <c r="LJQ111" s="45"/>
      <c r="LJR111" s="45"/>
      <c r="LJS111" s="45"/>
      <c r="LJT111" s="45"/>
      <c r="LJU111" s="45"/>
      <c r="LJV111" s="45"/>
      <c r="LJW111" s="45"/>
      <c r="LJX111" s="45"/>
      <c r="LJY111" s="45"/>
      <c r="LJZ111" s="45"/>
      <c r="LKA111" s="45"/>
      <c r="LKB111" s="45"/>
      <c r="LKC111" s="45"/>
      <c r="LKD111" s="45"/>
      <c r="LKE111" s="45"/>
      <c r="LKF111" s="45"/>
      <c r="LKG111" s="45"/>
      <c r="LKH111" s="45"/>
      <c r="LKI111" s="45"/>
      <c r="LKJ111" s="45"/>
      <c r="LKK111" s="45"/>
      <c r="LKL111" s="45"/>
      <c r="LKM111" s="45"/>
      <c r="LKN111" s="45"/>
      <c r="LKO111" s="45"/>
      <c r="LKP111" s="45"/>
      <c r="LKQ111" s="45"/>
      <c r="LKR111" s="45"/>
      <c r="LKS111" s="45"/>
      <c r="LKT111" s="45"/>
      <c r="LKU111" s="45"/>
      <c r="LKV111" s="45"/>
      <c r="LKW111" s="45"/>
      <c r="LKX111" s="45"/>
      <c r="LKY111" s="45"/>
      <c r="LKZ111" s="45"/>
      <c r="LLA111" s="45"/>
      <c r="LLB111" s="45"/>
      <c r="LLC111" s="45"/>
      <c r="LLD111" s="45"/>
      <c r="LLE111" s="45"/>
      <c r="LLF111" s="45"/>
      <c r="LLG111" s="45"/>
      <c r="LLH111" s="45"/>
      <c r="LLI111" s="45"/>
      <c r="LLJ111" s="45"/>
      <c r="LLK111" s="45"/>
      <c r="LLL111" s="45"/>
      <c r="LLM111" s="45"/>
      <c r="LLN111" s="45"/>
      <c r="LLO111" s="45"/>
      <c r="LLP111" s="45"/>
      <c r="LLQ111" s="45"/>
      <c r="LLR111" s="45"/>
      <c r="LLS111" s="45"/>
      <c r="LLT111" s="45"/>
      <c r="LLU111" s="45"/>
      <c r="LLV111" s="45"/>
      <c r="LLW111" s="45"/>
      <c r="LLX111" s="45"/>
      <c r="LLY111" s="45"/>
      <c r="LLZ111" s="45"/>
      <c r="LMA111" s="45"/>
      <c r="LMB111" s="45"/>
      <c r="LMC111" s="45"/>
      <c r="LMD111" s="45"/>
      <c r="LME111" s="45"/>
      <c r="LMF111" s="45"/>
      <c r="LMG111" s="45"/>
      <c r="LMH111" s="45"/>
      <c r="LMI111" s="45"/>
      <c r="LMJ111" s="45"/>
      <c r="LMK111" s="45"/>
      <c r="LML111" s="45"/>
      <c r="LMM111" s="45"/>
      <c r="LMN111" s="45"/>
      <c r="LMO111" s="45"/>
      <c r="LMP111" s="45"/>
      <c r="LMQ111" s="45"/>
      <c r="LMR111" s="45"/>
      <c r="LMS111" s="45"/>
      <c r="LMT111" s="45"/>
      <c r="LMU111" s="45"/>
      <c r="LMV111" s="45"/>
      <c r="LMW111" s="45"/>
      <c r="LMX111" s="45"/>
      <c r="LMY111" s="45"/>
      <c r="LMZ111" s="45"/>
      <c r="LNA111" s="45"/>
      <c r="LNB111" s="45"/>
      <c r="LNC111" s="45"/>
      <c r="LND111" s="45"/>
      <c r="LNE111" s="45"/>
      <c r="LNF111" s="45"/>
      <c r="LNG111" s="45"/>
      <c r="LNH111" s="45"/>
      <c r="LNI111" s="45"/>
      <c r="LNJ111" s="45"/>
      <c r="LNK111" s="45"/>
      <c r="LNL111" s="45"/>
      <c r="LNM111" s="45"/>
      <c r="LNN111" s="45"/>
      <c r="LNO111" s="45"/>
      <c r="LNP111" s="45"/>
      <c r="LNQ111" s="45"/>
      <c r="LNR111" s="45"/>
      <c r="LNS111" s="45"/>
      <c r="LNT111" s="45"/>
      <c r="LNU111" s="45"/>
      <c r="LNV111" s="45"/>
      <c r="LNW111" s="45"/>
      <c r="LNX111" s="45"/>
      <c r="LNY111" s="45"/>
      <c r="LNZ111" s="45"/>
      <c r="LOA111" s="45"/>
      <c r="LOB111" s="45"/>
      <c r="LOC111" s="45"/>
      <c r="LOD111" s="45"/>
      <c r="LOE111" s="45"/>
      <c r="LOF111" s="45"/>
      <c r="LOG111" s="45"/>
      <c r="LOH111" s="45"/>
      <c r="LOI111" s="45"/>
      <c r="LOJ111" s="45"/>
      <c r="LOK111" s="45"/>
      <c r="LOL111" s="45"/>
      <c r="LOM111" s="45"/>
      <c r="LON111" s="45"/>
      <c r="LOO111" s="45"/>
      <c r="LOP111" s="45"/>
      <c r="LOQ111" s="45"/>
      <c r="LOR111" s="45"/>
      <c r="LOS111" s="45"/>
      <c r="LOT111" s="45"/>
      <c r="LOU111" s="45"/>
      <c r="LOV111" s="45"/>
      <c r="LOW111" s="45"/>
      <c r="LOX111" s="45"/>
      <c r="LOY111" s="45"/>
      <c r="LOZ111" s="45"/>
      <c r="LPA111" s="45"/>
      <c r="LPB111" s="45"/>
      <c r="LPC111" s="45"/>
      <c r="LPD111" s="45"/>
      <c r="LPE111" s="45"/>
      <c r="LPF111" s="45"/>
      <c r="LPG111" s="45"/>
      <c r="LPH111" s="45"/>
      <c r="LPI111" s="45"/>
      <c r="LPJ111" s="45"/>
      <c r="LPK111" s="45"/>
      <c r="LPL111" s="45"/>
      <c r="LPM111" s="45"/>
      <c r="LPN111" s="45"/>
      <c r="LPO111" s="45"/>
      <c r="LPP111" s="45"/>
      <c r="LPQ111" s="45"/>
      <c r="LPR111" s="45"/>
      <c r="LPS111" s="45"/>
      <c r="LPT111" s="45"/>
      <c r="LPU111" s="45"/>
      <c r="LPV111" s="45"/>
      <c r="LPW111" s="45"/>
      <c r="LPX111" s="45"/>
      <c r="LPY111" s="45"/>
      <c r="LPZ111" s="45"/>
      <c r="LQA111" s="45"/>
      <c r="LQB111" s="45"/>
      <c r="LQC111" s="45"/>
      <c r="LQD111" s="45"/>
      <c r="LQE111" s="45"/>
      <c r="LQF111" s="45"/>
      <c r="LQG111" s="45"/>
      <c r="LQH111" s="45"/>
      <c r="LQI111" s="45"/>
      <c r="LQJ111" s="45"/>
      <c r="LQK111" s="45"/>
      <c r="LQL111" s="45"/>
      <c r="LQM111" s="45"/>
      <c r="LQN111" s="45"/>
      <c r="LQO111" s="45"/>
      <c r="LQP111" s="45"/>
      <c r="LQQ111" s="45"/>
      <c r="LQR111" s="45"/>
      <c r="LQS111" s="45"/>
      <c r="LQT111" s="45"/>
      <c r="LQU111" s="45"/>
      <c r="LQV111" s="45"/>
      <c r="LQW111" s="45"/>
      <c r="LQX111" s="45"/>
      <c r="LQY111" s="45"/>
      <c r="LQZ111" s="45"/>
      <c r="LRA111" s="45"/>
      <c r="LRB111" s="45"/>
      <c r="LRC111" s="45"/>
      <c r="LRD111" s="45"/>
      <c r="LRE111" s="45"/>
      <c r="LRF111" s="45"/>
      <c r="LRG111" s="45"/>
      <c r="LRH111" s="45"/>
      <c r="LRI111" s="45"/>
      <c r="LRJ111" s="45"/>
      <c r="LRK111" s="45"/>
      <c r="LRL111" s="45"/>
      <c r="LRM111" s="45"/>
      <c r="LRN111" s="45"/>
      <c r="LRO111" s="45"/>
      <c r="LRP111" s="45"/>
      <c r="LRQ111" s="45"/>
      <c r="LRR111" s="45"/>
      <c r="LRS111" s="45"/>
      <c r="LRT111" s="45"/>
      <c r="LRU111" s="45"/>
      <c r="LRV111" s="45"/>
      <c r="LRW111" s="45"/>
      <c r="LRX111" s="45"/>
      <c r="LRY111" s="45"/>
      <c r="LRZ111" s="45"/>
      <c r="LSA111" s="45"/>
      <c r="LSB111" s="45"/>
      <c r="LSC111" s="45"/>
      <c r="LSD111" s="45"/>
      <c r="LSE111" s="45"/>
      <c r="LSF111" s="45"/>
      <c r="LSG111" s="45"/>
      <c r="LSH111" s="45"/>
      <c r="LSI111" s="45"/>
      <c r="LSJ111" s="45"/>
      <c r="LSK111" s="45"/>
      <c r="LSL111" s="45"/>
      <c r="LSM111" s="45"/>
      <c r="LSN111" s="45"/>
      <c r="LSO111" s="45"/>
      <c r="LSP111" s="45"/>
      <c r="LSQ111" s="45"/>
      <c r="LSR111" s="45"/>
      <c r="LSS111" s="45"/>
      <c r="LST111" s="45"/>
      <c r="LSU111" s="45"/>
      <c r="LSV111" s="45"/>
      <c r="LSW111" s="45"/>
      <c r="LSX111" s="45"/>
      <c r="LSY111" s="45"/>
      <c r="LSZ111" s="45"/>
      <c r="LTA111" s="45"/>
      <c r="LTB111" s="45"/>
      <c r="LTC111" s="45"/>
      <c r="LTD111" s="45"/>
      <c r="LTE111" s="45"/>
      <c r="LTF111" s="45"/>
      <c r="LTG111" s="45"/>
      <c r="LTH111" s="45"/>
      <c r="LTI111" s="45"/>
      <c r="LTJ111" s="45"/>
      <c r="LTK111" s="45"/>
      <c r="LTL111" s="45"/>
      <c r="LTM111" s="45"/>
      <c r="LTN111" s="45"/>
      <c r="LTO111" s="45"/>
      <c r="LTP111" s="45"/>
      <c r="LTQ111" s="45"/>
      <c r="LTR111" s="45"/>
      <c r="LTS111" s="45"/>
      <c r="LTT111" s="45"/>
      <c r="LTU111" s="45"/>
      <c r="LTV111" s="45"/>
      <c r="LTW111" s="45"/>
      <c r="LTX111" s="45"/>
      <c r="LTY111" s="45"/>
      <c r="LTZ111" s="45"/>
      <c r="LUA111" s="45"/>
      <c r="LUB111" s="45"/>
      <c r="LUC111" s="45"/>
      <c r="LUD111" s="45"/>
      <c r="LUE111" s="45"/>
      <c r="LUF111" s="45"/>
      <c r="LUG111" s="45"/>
      <c r="LUH111" s="45"/>
      <c r="LUI111" s="45"/>
      <c r="LUJ111" s="45"/>
      <c r="LUK111" s="45"/>
      <c r="LUL111" s="45"/>
      <c r="LUM111" s="45"/>
      <c r="LUN111" s="45"/>
      <c r="LUO111" s="45"/>
      <c r="LUP111" s="45"/>
      <c r="LUQ111" s="45"/>
      <c r="LUR111" s="45"/>
      <c r="LUS111" s="45"/>
      <c r="LUT111" s="45"/>
      <c r="LUU111" s="45"/>
      <c r="LUV111" s="45"/>
      <c r="LUW111" s="45"/>
      <c r="LUX111" s="45"/>
      <c r="LUY111" s="45"/>
      <c r="LUZ111" s="45"/>
      <c r="LVA111" s="45"/>
      <c r="LVB111" s="45"/>
      <c r="LVC111" s="45"/>
      <c r="LVD111" s="45"/>
      <c r="LVE111" s="45"/>
      <c r="LVF111" s="45"/>
      <c r="LVG111" s="45"/>
      <c r="LVH111" s="45"/>
      <c r="LVI111" s="45"/>
      <c r="LVJ111" s="45"/>
      <c r="LVK111" s="45"/>
      <c r="LVL111" s="45"/>
      <c r="LVM111" s="45"/>
      <c r="LVN111" s="45"/>
      <c r="LVO111" s="45"/>
      <c r="LVP111" s="45"/>
      <c r="LVQ111" s="45"/>
      <c r="LVR111" s="45"/>
      <c r="LVS111" s="45"/>
      <c r="LVT111" s="45"/>
      <c r="LVU111" s="45"/>
      <c r="LVV111" s="45"/>
      <c r="LVW111" s="45"/>
      <c r="LVX111" s="45"/>
      <c r="LVY111" s="45"/>
      <c r="LVZ111" s="45"/>
      <c r="LWA111" s="45"/>
      <c r="LWB111" s="45"/>
      <c r="LWC111" s="45"/>
      <c r="LWD111" s="45"/>
      <c r="LWE111" s="45"/>
      <c r="LWF111" s="45"/>
      <c r="LWG111" s="45"/>
      <c r="LWH111" s="45"/>
      <c r="LWI111" s="45"/>
      <c r="LWJ111" s="45"/>
      <c r="LWK111" s="45"/>
      <c r="LWL111" s="45"/>
      <c r="LWM111" s="45"/>
      <c r="LWN111" s="45"/>
      <c r="LWO111" s="45"/>
      <c r="LWP111" s="45"/>
      <c r="LWQ111" s="45"/>
      <c r="LWR111" s="45"/>
      <c r="LWS111" s="45"/>
      <c r="LWT111" s="45"/>
      <c r="LWU111" s="45"/>
      <c r="LWV111" s="45"/>
      <c r="LWW111" s="45"/>
      <c r="LWX111" s="45"/>
      <c r="LWY111" s="45"/>
      <c r="LWZ111" s="45"/>
      <c r="LXA111" s="45"/>
      <c r="LXB111" s="45"/>
      <c r="LXC111" s="45"/>
      <c r="LXD111" s="45"/>
      <c r="LXE111" s="45"/>
      <c r="LXF111" s="45"/>
      <c r="LXG111" s="45"/>
      <c r="LXH111" s="45"/>
      <c r="LXI111" s="45"/>
      <c r="LXJ111" s="45"/>
      <c r="LXK111" s="45"/>
      <c r="LXL111" s="45"/>
      <c r="LXM111" s="45"/>
      <c r="LXN111" s="45"/>
      <c r="LXO111" s="45"/>
      <c r="LXP111" s="45"/>
      <c r="LXQ111" s="45"/>
      <c r="LXR111" s="45"/>
      <c r="LXS111" s="45"/>
      <c r="LXT111" s="45"/>
      <c r="LXU111" s="45"/>
      <c r="LXV111" s="45"/>
      <c r="LXW111" s="45"/>
      <c r="LXX111" s="45"/>
      <c r="LXY111" s="45"/>
      <c r="LXZ111" s="45"/>
      <c r="LYA111" s="45"/>
      <c r="LYB111" s="45"/>
      <c r="LYC111" s="45"/>
      <c r="LYD111" s="45"/>
      <c r="LYE111" s="45"/>
      <c r="LYF111" s="45"/>
      <c r="LYG111" s="45"/>
      <c r="LYH111" s="45"/>
      <c r="LYI111" s="45"/>
      <c r="LYJ111" s="45"/>
      <c r="LYK111" s="45"/>
      <c r="LYL111" s="45"/>
      <c r="LYM111" s="45"/>
      <c r="LYN111" s="45"/>
      <c r="LYO111" s="45"/>
      <c r="LYP111" s="45"/>
      <c r="LYQ111" s="45"/>
      <c r="LYR111" s="45"/>
      <c r="LYS111" s="45"/>
      <c r="LYT111" s="45"/>
      <c r="LYU111" s="45"/>
      <c r="LYV111" s="45"/>
      <c r="LYW111" s="45"/>
      <c r="LYX111" s="45"/>
      <c r="LYY111" s="45"/>
      <c r="LYZ111" s="45"/>
      <c r="LZA111" s="45"/>
      <c r="LZB111" s="45"/>
      <c r="LZC111" s="45"/>
      <c r="LZD111" s="45"/>
      <c r="LZE111" s="45"/>
      <c r="LZF111" s="45"/>
      <c r="LZG111" s="45"/>
      <c r="LZH111" s="45"/>
      <c r="LZI111" s="45"/>
      <c r="LZJ111" s="45"/>
      <c r="LZK111" s="45"/>
      <c r="LZL111" s="45"/>
      <c r="LZM111" s="45"/>
      <c r="LZN111" s="45"/>
      <c r="LZO111" s="45"/>
      <c r="LZP111" s="45"/>
      <c r="LZQ111" s="45"/>
      <c r="LZR111" s="45"/>
      <c r="LZS111" s="45"/>
      <c r="LZT111" s="45"/>
      <c r="LZU111" s="45"/>
      <c r="LZV111" s="45"/>
      <c r="LZW111" s="45"/>
      <c r="LZX111" s="45"/>
      <c r="LZY111" s="45"/>
      <c r="LZZ111" s="45"/>
      <c r="MAA111" s="45"/>
      <c r="MAB111" s="45"/>
      <c r="MAC111" s="45"/>
      <c r="MAD111" s="45"/>
      <c r="MAE111" s="45"/>
      <c r="MAF111" s="45"/>
      <c r="MAG111" s="45"/>
      <c r="MAH111" s="45"/>
      <c r="MAI111" s="45"/>
      <c r="MAJ111" s="45"/>
      <c r="MAK111" s="45"/>
      <c r="MAL111" s="45"/>
      <c r="MAM111" s="45"/>
      <c r="MAN111" s="45"/>
      <c r="MAO111" s="45"/>
      <c r="MAP111" s="45"/>
      <c r="MAQ111" s="45"/>
      <c r="MAR111" s="45"/>
      <c r="MAS111" s="45"/>
      <c r="MAT111" s="45"/>
      <c r="MAU111" s="45"/>
      <c r="MAV111" s="45"/>
      <c r="MAW111" s="45"/>
      <c r="MAX111" s="45"/>
      <c r="MAY111" s="45"/>
      <c r="MAZ111" s="45"/>
      <c r="MBA111" s="45"/>
      <c r="MBB111" s="45"/>
      <c r="MBC111" s="45"/>
      <c r="MBD111" s="45"/>
      <c r="MBE111" s="45"/>
      <c r="MBF111" s="45"/>
      <c r="MBG111" s="45"/>
      <c r="MBH111" s="45"/>
      <c r="MBI111" s="45"/>
      <c r="MBJ111" s="45"/>
      <c r="MBK111" s="45"/>
      <c r="MBL111" s="45"/>
      <c r="MBM111" s="45"/>
      <c r="MBN111" s="45"/>
      <c r="MBO111" s="45"/>
      <c r="MBP111" s="45"/>
      <c r="MBQ111" s="45"/>
      <c r="MBR111" s="45"/>
      <c r="MBS111" s="45"/>
      <c r="MBT111" s="45"/>
      <c r="MBU111" s="45"/>
      <c r="MBV111" s="45"/>
      <c r="MBW111" s="45"/>
      <c r="MBX111" s="45"/>
      <c r="MBY111" s="45"/>
      <c r="MBZ111" s="45"/>
      <c r="MCA111" s="45"/>
      <c r="MCB111" s="45"/>
      <c r="MCC111" s="45"/>
      <c r="MCD111" s="45"/>
      <c r="MCE111" s="45"/>
      <c r="MCF111" s="45"/>
      <c r="MCG111" s="45"/>
      <c r="MCH111" s="45"/>
      <c r="MCI111" s="45"/>
      <c r="MCJ111" s="45"/>
      <c r="MCK111" s="45"/>
      <c r="MCL111" s="45"/>
      <c r="MCM111" s="45"/>
      <c r="MCN111" s="45"/>
      <c r="MCO111" s="45"/>
      <c r="MCP111" s="45"/>
      <c r="MCQ111" s="45"/>
      <c r="MCR111" s="45"/>
      <c r="MCS111" s="45"/>
      <c r="MCT111" s="45"/>
      <c r="MCU111" s="45"/>
      <c r="MCV111" s="45"/>
      <c r="MCW111" s="45"/>
      <c r="MCX111" s="45"/>
      <c r="MCY111" s="45"/>
      <c r="MCZ111" s="45"/>
      <c r="MDA111" s="45"/>
      <c r="MDB111" s="45"/>
      <c r="MDC111" s="45"/>
      <c r="MDD111" s="45"/>
      <c r="MDE111" s="45"/>
      <c r="MDF111" s="45"/>
      <c r="MDG111" s="45"/>
      <c r="MDH111" s="45"/>
      <c r="MDI111" s="45"/>
      <c r="MDJ111" s="45"/>
      <c r="MDK111" s="45"/>
      <c r="MDL111" s="45"/>
      <c r="MDM111" s="45"/>
      <c r="MDN111" s="45"/>
      <c r="MDO111" s="45"/>
      <c r="MDP111" s="45"/>
      <c r="MDQ111" s="45"/>
      <c r="MDR111" s="45"/>
      <c r="MDS111" s="45"/>
      <c r="MDT111" s="45"/>
      <c r="MDU111" s="45"/>
      <c r="MDV111" s="45"/>
      <c r="MDW111" s="45"/>
      <c r="MDX111" s="45"/>
      <c r="MDY111" s="45"/>
      <c r="MDZ111" s="45"/>
      <c r="MEA111" s="45"/>
      <c r="MEB111" s="45"/>
      <c r="MEC111" s="45"/>
      <c r="MED111" s="45"/>
      <c r="MEE111" s="45"/>
      <c r="MEF111" s="45"/>
      <c r="MEG111" s="45"/>
      <c r="MEH111" s="45"/>
      <c r="MEI111" s="45"/>
      <c r="MEJ111" s="45"/>
      <c r="MEK111" s="45"/>
      <c r="MEL111" s="45"/>
      <c r="MEM111" s="45"/>
      <c r="MEN111" s="45"/>
      <c r="MEO111" s="45"/>
      <c r="MEP111" s="45"/>
      <c r="MEQ111" s="45"/>
      <c r="MER111" s="45"/>
      <c r="MES111" s="45"/>
      <c r="MET111" s="45"/>
      <c r="MEU111" s="45"/>
      <c r="MEV111" s="45"/>
      <c r="MEW111" s="45"/>
      <c r="MEX111" s="45"/>
      <c r="MEY111" s="45"/>
      <c r="MEZ111" s="45"/>
      <c r="MFA111" s="45"/>
      <c r="MFB111" s="45"/>
      <c r="MFC111" s="45"/>
      <c r="MFD111" s="45"/>
      <c r="MFE111" s="45"/>
      <c r="MFF111" s="45"/>
      <c r="MFG111" s="45"/>
      <c r="MFH111" s="45"/>
      <c r="MFI111" s="45"/>
      <c r="MFJ111" s="45"/>
      <c r="MFK111" s="45"/>
      <c r="MFL111" s="45"/>
      <c r="MFM111" s="45"/>
      <c r="MFN111" s="45"/>
      <c r="MFO111" s="45"/>
      <c r="MFP111" s="45"/>
      <c r="MFQ111" s="45"/>
      <c r="MFR111" s="45"/>
      <c r="MFS111" s="45"/>
      <c r="MFT111" s="45"/>
      <c r="MFU111" s="45"/>
      <c r="MFV111" s="45"/>
      <c r="MFW111" s="45"/>
      <c r="MFX111" s="45"/>
      <c r="MFY111" s="45"/>
      <c r="MFZ111" s="45"/>
      <c r="MGA111" s="45"/>
      <c r="MGB111" s="45"/>
      <c r="MGC111" s="45"/>
      <c r="MGD111" s="45"/>
      <c r="MGE111" s="45"/>
      <c r="MGF111" s="45"/>
      <c r="MGG111" s="45"/>
      <c r="MGH111" s="45"/>
      <c r="MGI111" s="45"/>
      <c r="MGJ111" s="45"/>
      <c r="MGK111" s="45"/>
      <c r="MGL111" s="45"/>
      <c r="MGM111" s="45"/>
      <c r="MGN111" s="45"/>
      <c r="MGO111" s="45"/>
      <c r="MGP111" s="45"/>
      <c r="MGQ111" s="45"/>
      <c r="MGR111" s="45"/>
      <c r="MGS111" s="45"/>
      <c r="MGT111" s="45"/>
      <c r="MGU111" s="45"/>
      <c r="MGV111" s="45"/>
      <c r="MGW111" s="45"/>
      <c r="MGX111" s="45"/>
      <c r="MGY111" s="45"/>
      <c r="MGZ111" s="45"/>
      <c r="MHA111" s="45"/>
      <c r="MHB111" s="45"/>
      <c r="MHC111" s="45"/>
      <c r="MHD111" s="45"/>
      <c r="MHE111" s="45"/>
      <c r="MHF111" s="45"/>
      <c r="MHG111" s="45"/>
      <c r="MHH111" s="45"/>
      <c r="MHI111" s="45"/>
      <c r="MHJ111" s="45"/>
      <c r="MHK111" s="45"/>
      <c r="MHL111" s="45"/>
      <c r="MHM111" s="45"/>
      <c r="MHN111" s="45"/>
      <c r="MHO111" s="45"/>
      <c r="MHP111" s="45"/>
      <c r="MHQ111" s="45"/>
      <c r="MHR111" s="45"/>
      <c r="MHS111" s="45"/>
      <c r="MHT111" s="45"/>
      <c r="MHU111" s="45"/>
      <c r="MHV111" s="45"/>
      <c r="MHW111" s="45"/>
      <c r="MHX111" s="45"/>
      <c r="MHY111" s="45"/>
      <c r="MHZ111" s="45"/>
      <c r="MIA111" s="45"/>
      <c r="MIB111" s="45"/>
      <c r="MIC111" s="45"/>
      <c r="MID111" s="45"/>
      <c r="MIE111" s="45"/>
      <c r="MIF111" s="45"/>
      <c r="MIG111" s="45"/>
      <c r="MIH111" s="45"/>
      <c r="MII111" s="45"/>
      <c r="MIJ111" s="45"/>
      <c r="MIK111" s="45"/>
      <c r="MIL111" s="45"/>
      <c r="MIM111" s="45"/>
      <c r="MIN111" s="45"/>
      <c r="MIO111" s="45"/>
      <c r="MIP111" s="45"/>
      <c r="MIQ111" s="45"/>
      <c r="MIR111" s="45"/>
      <c r="MIS111" s="45"/>
      <c r="MIT111" s="45"/>
      <c r="MIU111" s="45"/>
      <c r="MIV111" s="45"/>
      <c r="MIW111" s="45"/>
      <c r="MIX111" s="45"/>
      <c r="MIY111" s="45"/>
      <c r="MIZ111" s="45"/>
      <c r="MJA111" s="45"/>
      <c r="MJB111" s="45"/>
      <c r="MJC111" s="45"/>
      <c r="MJD111" s="45"/>
      <c r="MJE111" s="45"/>
      <c r="MJF111" s="45"/>
      <c r="MJG111" s="45"/>
      <c r="MJH111" s="45"/>
      <c r="MJI111" s="45"/>
      <c r="MJJ111" s="45"/>
      <c r="MJK111" s="45"/>
      <c r="MJL111" s="45"/>
      <c r="MJM111" s="45"/>
      <c r="MJN111" s="45"/>
      <c r="MJO111" s="45"/>
      <c r="MJP111" s="45"/>
      <c r="MJQ111" s="45"/>
      <c r="MJR111" s="45"/>
      <c r="MJS111" s="45"/>
      <c r="MJT111" s="45"/>
      <c r="MJU111" s="45"/>
      <c r="MJV111" s="45"/>
      <c r="MJW111" s="45"/>
      <c r="MJX111" s="45"/>
      <c r="MJY111" s="45"/>
      <c r="MJZ111" s="45"/>
      <c r="MKA111" s="45"/>
      <c r="MKB111" s="45"/>
      <c r="MKC111" s="45"/>
      <c r="MKD111" s="45"/>
      <c r="MKE111" s="45"/>
      <c r="MKF111" s="45"/>
      <c r="MKG111" s="45"/>
      <c r="MKH111" s="45"/>
      <c r="MKI111" s="45"/>
      <c r="MKJ111" s="45"/>
      <c r="MKK111" s="45"/>
      <c r="MKL111" s="45"/>
      <c r="MKM111" s="45"/>
      <c r="MKN111" s="45"/>
      <c r="MKO111" s="45"/>
      <c r="MKP111" s="45"/>
      <c r="MKQ111" s="45"/>
      <c r="MKR111" s="45"/>
      <c r="MKS111" s="45"/>
      <c r="MKT111" s="45"/>
      <c r="MKU111" s="45"/>
      <c r="MKV111" s="45"/>
      <c r="MKW111" s="45"/>
      <c r="MKX111" s="45"/>
      <c r="MKY111" s="45"/>
      <c r="MKZ111" s="45"/>
      <c r="MLA111" s="45"/>
      <c r="MLB111" s="45"/>
      <c r="MLC111" s="45"/>
      <c r="MLD111" s="45"/>
      <c r="MLE111" s="45"/>
      <c r="MLF111" s="45"/>
      <c r="MLG111" s="45"/>
      <c r="MLH111" s="45"/>
      <c r="MLI111" s="45"/>
      <c r="MLJ111" s="45"/>
      <c r="MLK111" s="45"/>
      <c r="MLL111" s="45"/>
      <c r="MLM111" s="45"/>
      <c r="MLN111" s="45"/>
      <c r="MLO111" s="45"/>
      <c r="MLP111" s="45"/>
      <c r="MLQ111" s="45"/>
      <c r="MLR111" s="45"/>
      <c r="MLS111" s="45"/>
      <c r="MLT111" s="45"/>
      <c r="MLU111" s="45"/>
      <c r="MLV111" s="45"/>
      <c r="MLW111" s="45"/>
      <c r="MLX111" s="45"/>
      <c r="MLY111" s="45"/>
      <c r="MLZ111" s="45"/>
      <c r="MMA111" s="45"/>
      <c r="MMB111" s="45"/>
      <c r="MMC111" s="45"/>
      <c r="MMD111" s="45"/>
      <c r="MME111" s="45"/>
      <c r="MMF111" s="45"/>
      <c r="MMG111" s="45"/>
      <c r="MMH111" s="45"/>
      <c r="MMI111" s="45"/>
      <c r="MMJ111" s="45"/>
      <c r="MMK111" s="45"/>
      <c r="MML111" s="45"/>
      <c r="MMM111" s="45"/>
      <c r="MMN111" s="45"/>
      <c r="MMO111" s="45"/>
      <c r="MMP111" s="45"/>
      <c r="MMQ111" s="45"/>
      <c r="MMR111" s="45"/>
      <c r="MMS111" s="45"/>
      <c r="MMT111" s="45"/>
      <c r="MMU111" s="45"/>
      <c r="MMV111" s="45"/>
      <c r="MMW111" s="45"/>
      <c r="MMX111" s="45"/>
      <c r="MMY111" s="45"/>
      <c r="MMZ111" s="45"/>
      <c r="MNA111" s="45"/>
      <c r="MNB111" s="45"/>
      <c r="MNC111" s="45"/>
      <c r="MND111" s="45"/>
      <c r="MNE111" s="45"/>
      <c r="MNF111" s="45"/>
      <c r="MNG111" s="45"/>
      <c r="MNH111" s="45"/>
      <c r="MNI111" s="45"/>
      <c r="MNJ111" s="45"/>
      <c r="MNK111" s="45"/>
      <c r="MNL111" s="45"/>
      <c r="MNM111" s="45"/>
      <c r="MNN111" s="45"/>
      <c r="MNO111" s="45"/>
      <c r="MNP111" s="45"/>
      <c r="MNQ111" s="45"/>
      <c r="MNR111" s="45"/>
      <c r="MNS111" s="45"/>
      <c r="MNT111" s="45"/>
      <c r="MNU111" s="45"/>
      <c r="MNV111" s="45"/>
      <c r="MNW111" s="45"/>
      <c r="MNX111" s="45"/>
      <c r="MNY111" s="45"/>
      <c r="MNZ111" s="45"/>
      <c r="MOA111" s="45"/>
      <c r="MOB111" s="45"/>
      <c r="MOC111" s="45"/>
      <c r="MOD111" s="45"/>
      <c r="MOE111" s="45"/>
      <c r="MOF111" s="45"/>
      <c r="MOG111" s="45"/>
      <c r="MOH111" s="45"/>
      <c r="MOI111" s="45"/>
      <c r="MOJ111" s="45"/>
      <c r="MOK111" s="45"/>
      <c r="MOL111" s="45"/>
      <c r="MOM111" s="45"/>
      <c r="MON111" s="45"/>
      <c r="MOO111" s="45"/>
      <c r="MOP111" s="45"/>
      <c r="MOQ111" s="45"/>
      <c r="MOR111" s="45"/>
      <c r="MOS111" s="45"/>
      <c r="MOT111" s="45"/>
      <c r="MOU111" s="45"/>
      <c r="MOV111" s="45"/>
      <c r="MOW111" s="45"/>
      <c r="MOX111" s="45"/>
      <c r="MOY111" s="45"/>
      <c r="MOZ111" s="45"/>
      <c r="MPA111" s="45"/>
      <c r="MPB111" s="45"/>
      <c r="MPC111" s="45"/>
      <c r="MPD111" s="45"/>
      <c r="MPE111" s="45"/>
      <c r="MPF111" s="45"/>
      <c r="MPG111" s="45"/>
      <c r="MPH111" s="45"/>
      <c r="MPI111" s="45"/>
      <c r="MPJ111" s="45"/>
      <c r="MPK111" s="45"/>
      <c r="MPL111" s="45"/>
      <c r="MPM111" s="45"/>
      <c r="MPN111" s="45"/>
      <c r="MPO111" s="45"/>
      <c r="MPP111" s="45"/>
      <c r="MPQ111" s="45"/>
      <c r="MPR111" s="45"/>
      <c r="MPS111" s="45"/>
      <c r="MPT111" s="45"/>
      <c r="MPU111" s="45"/>
      <c r="MPV111" s="45"/>
      <c r="MPW111" s="45"/>
      <c r="MPX111" s="45"/>
      <c r="MPY111" s="45"/>
      <c r="MPZ111" s="45"/>
      <c r="MQA111" s="45"/>
      <c r="MQB111" s="45"/>
      <c r="MQC111" s="45"/>
      <c r="MQD111" s="45"/>
      <c r="MQE111" s="45"/>
      <c r="MQF111" s="45"/>
      <c r="MQG111" s="45"/>
      <c r="MQH111" s="45"/>
      <c r="MQI111" s="45"/>
      <c r="MQJ111" s="45"/>
      <c r="MQK111" s="45"/>
      <c r="MQL111" s="45"/>
      <c r="MQM111" s="45"/>
      <c r="MQN111" s="45"/>
      <c r="MQO111" s="45"/>
      <c r="MQP111" s="45"/>
      <c r="MQQ111" s="45"/>
      <c r="MQR111" s="45"/>
      <c r="MQS111" s="45"/>
      <c r="MQT111" s="45"/>
      <c r="MQU111" s="45"/>
      <c r="MQV111" s="45"/>
      <c r="MQW111" s="45"/>
      <c r="MQX111" s="45"/>
      <c r="MQY111" s="45"/>
      <c r="MQZ111" s="45"/>
      <c r="MRA111" s="45"/>
      <c r="MRB111" s="45"/>
      <c r="MRC111" s="45"/>
      <c r="MRD111" s="45"/>
      <c r="MRE111" s="45"/>
      <c r="MRF111" s="45"/>
      <c r="MRG111" s="45"/>
      <c r="MRH111" s="45"/>
      <c r="MRI111" s="45"/>
      <c r="MRJ111" s="45"/>
      <c r="MRK111" s="45"/>
      <c r="MRL111" s="45"/>
      <c r="MRM111" s="45"/>
      <c r="MRN111" s="45"/>
      <c r="MRO111" s="45"/>
      <c r="MRP111" s="45"/>
      <c r="MRQ111" s="45"/>
      <c r="MRR111" s="45"/>
      <c r="MRS111" s="45"/>
      <c r="MRT111" s="45"/>
      <c r="MRU111" s="45"/>
      <c r="MRV111" s="45"/>
      <c r="MRW111" s="45"/>
      <c r="MRX111" s="45"/>
      <c r="MRY111" s="45"/>
      <c r="MRZ111" s="45"/>
      <c r="MSA111" s="45"/>
      <c r="MSB111" s="45"/>
      <c r="MSC111" s="45"/>
      <c r="MSD111" s="45"/>
      <c r="MSE111" s="45"/>
      <c r="MSF111" s="45"/>
      <c r="MSG111" s="45"/>
      <c r="MSH111" s="45"/>
      <c r="MSI111" s="45"/>
      <c r="MSJ111" s="45"/>
      <c r="MSK111" s="45"/>
      <c r="MSL111" s="45"/>
      <c r="MSM111" s="45"/>
      <c r="MSN111" s="45"/>
      <c r="MSO111" s="45"/>
      <c r="MSP111" s="45"/>
      <c r="MSQ111" s="45"/>
      <c r="MSR111" s="45"/>
      <c r="MSS111" s="45"/>
      <c r="MST111" s="45"/>
      <c r="MSU111" s="45"/>
      <c r="MSV111" s="45"/>
      <c r="MSW111" s="45"/>
      <c r="MSX111" s="45"/>
      <c r="MSY111" s="45"/>
      <c r="MSZ111" s="45"/>
      <c r="MTA111" s="45"/>
      <c r="MTB111" s="45"/>
      <c r="MTC111" s="45"/>
      <c r="MTD111" s="45"/>
      <c r="MTE111" s="45"/>
      <c r="MTF111" s="45"/>
      <c r="MTG111" s="45"/>
      <c r="MTH111" s="45"/>
      <c r="MTI111" s="45"/>
      <c r="MTJ111" s="45"/>
      <c r="MTK111" s="45"/>
      <c r="MTL111" s="45"/>
      <c r="MTM111" s="45"/>
      <c r="MTN111" s="45"/>
      <c r="MTO111" s="45"/>
      <c r="MTP111" s="45"/>
      <c r="MTQ111" s="45"/>
      <c r="MTR111" s="45"/>
      <c r="MTS111" s="45"/>
      <c r="MTT111" s="45"/>
      <c r="MTU111" s="45"/>
      <c r="MTV111" s="45"/>
      <c r="MTW111" s="45"/>
      <c r="MTX111" s="45"/>
      <c r="MTY111" s="45"/>
      <c r="MTZ111" s="45"/>
      <c r="MUA111" s="45"/>
      <c r="MUB111" s="45"/>
      <c r="MUC111" s="45"/>
      <c r="MUD111" s="45"/>
      <c r="MUE111" s="45"/>
      <c r="MUF111" s="45"/>
      <c r="MUG111" s="45"/>
      <c r="MUH111" s="45"/>
      <c r="MUI111" s="45"/>
      <c r="MUJ111" s="45"/>
      <c r="MUK111" s="45"/>
      <c r="MUL111" s="45"/>
      <c r="MUM111" s="45"/>
      <c r="MUN111" s="45"/>
      <c r="MUO111" s="45"/>
      <c r="MUP111" s="45"/>
      <c r="MUQ111" s="45"/>
      <c r="MUR111" s="45"/>
      <c r="MUS111" s="45"/>
      <c r="MUT111" s="45"/>
      <c r="MUU111" s="45"/>
      <c r="MUV111" s="45"/>
      <c r="MUW111" s="45"/>
      <c r="MUX111" s="45"/>
      <c r="MUY111" s="45"/>
      <c r="MUZ111" s="45"/>
      <c r="MVA111" s="45"/>
      <c r="MVB111" s="45"/>
      <c r="MVC111" s="45"/>
      <c r="MVD111" s="45"/>
      <c r="MVE111" s="45"/>
      <c r="MVF111" s="45"/>
      <c r="MVG111" s="45"/>
      <c r="MVH111" s="45"/>
      <c r="MVI111" s="45"/>
      <c r="MVJ111" s="45"/>
      <c r="MVK111" s="45"/>
      <c r="MVL111" s="45"/>
      <c r="MVM111" s="45"/>
      <c r="MVN111" s="45"/>
      <c r="MVO111" s="45"/>
      <c r="MVP111" s="45"/>
      <c r="MVQ111" s="45"/>
      <c r="MVR111" s="45"/>
      <c r="MVS111" s="45"/>
      <c r="MVT111" s="45"/>
      <c r="MVU111" s="45"/>
      <c r="MVV111" s="45"/>
      <c r="MVW111" s="45"/>
      <c r="MVX111" s="45"/>
      <c r="MVY111" s="45"/>
      <c r="MVZ111" s="45"/>
      <c r="MWA111" s="45"/>
      <c r="MWB111" s="45"/>
      <c r="MWC111" s="45"/>
      <c r="MWD111" s="45"/>
      <c r="MWE111" s="45"/>
      <c r="MWF111" s="45"/>
      <c r="MWG111" s="45"/>
      <c r="MWH111" s="45"/>
      <c r="MWI111" s="45"/>
      <c r="MWJ111" s="45"/>
      <c r="MWK111" s="45"/>
      <c r="MWL111" s="45"/>
      <c r="MWM111" s="45"/>
      <c r="MWN111" s="45"/>
      <c r="MWO111" s="45"/>
      <c r="MWP111" s="45"/>
      <c r="MWQ111" s="45"/>
      <c r="MWR111" s="45"/>
      <c r="MWS111" s="45"/>
      <c r="MWT111" s="45"/>
      <c r="MWU111" s="45"/>
      <c r="MWV111" s="45"/>
      <c r="MWW111" s="45"/>
      <c r="MWX111" s="45"/>
      <c r="MWY111" s="45"/>
      <c r="MWZ111" s="45"/>
      <c r="MXA111" s="45"/>
      <c r="MXB111" s="45"/>
      <c r="MXC111" s="45"/>
      <c r="MXD111" s="45"/>
      <c r="MXE111" s="45"/>
      <c r="MXF111" s="45"/>
      <c r="MXG111" s="45"/>
      <c r="MXH111" s="45"/>
      <c r="MXI111" s="45"/>
      <c r="MXJ111" s="45"/>
      <c r="MXK111" s="45"/>
      <c r="MXL111" s="45"/>
      <c r="MXM111" s="45"/>
      <c r="MXN111" s="45"/>
      <c r="MXO111" s="45"/>
      <c r="MXP111" s="45"/>
      <c r="MXQ111" s="45"/>
      <c r="MXR111" s="45"/>
      <c r="MXS111" s="45"/>
      <c r="MXT111" s="45"/>
      <c r="MXU111" s="45"/>
      <c r="MXV111" s="45"/>
      <c r="MXW111" s="45"/>
      <c r="MXX111" s="45"/>
      <c r="MXY111" s="45"/>
      <c r="MXZ111" s="45"/>
      <c r="MYA111" s="45"/>
      <c r="MYB111" s="45"/>
      <c r="MYC111" s="45"/>
      <c r="MYD111" s="45"/>
      <c r="MYE111" s="45"/>
      <c r="MYF111" s="45"/>
      <c r="MYG111" s="45"/>
      <c r="MYH111" s="45"/>
      <c r="MYI111" s="45"/>
      <c r="MYJ111" s="45"/>
      <c r="MYK111" s="45"/>
      <c r="MYL111" s="45"/>
      <c r="MYM111" s="45"/>
      <c r="MYN111" s="45"/>
      <c r="MYO111" s="45"/>
      <c r="MYP111" s="45"/>
      <c r="MYQ111" s="45"/>
      <c r="MYR111" s="45"/>
      <c r="MYS111" s="45"/>
      <c r="MYT111" s="45"/>
      <c r="MYU111" s="45"/>
      <c r="MYV111" s="45"/>
      <c r="MYW111" s="45"/>
      <c r="MYX111" s="45"/>
      <c r="MYY111" s="45"/>
      <c r="MYZ111" s="45"/>
      <c r="MZA111" s="45"/>
      <c r="MZB111" s="45"/>
      <c r="MZC111" s="45"/>
      <c r="MZD111" s="45"/>
      <c r="MZE111" s="45"/>
      <c r="MZF111" s="45"/>
      <c r="MZG111" s="45"/>
      <c r="MZH111" s="45"/>
      <c r="MZI111" s="45"/>
      <c r="MZJ111" s="45"/>
      <c r="MZK111" s="45"/>
      <c r="MZL111" s="45"/>
      <c r="MZM111" s="45"/>
      <c r="MZN111" s="45"/>
      <c r="MZO111" s="45"/>
      <c r="MZP111" s="45"/>
      <c r="MZQ111" s="45"/>
      <c r="MZR111" s="45"/>
      <c r="MZS111" s="45"/>
      <c r="MZT111" s="45"/>
      <c r="MZU111" s="45"/>
      <c r="MZV111" s="45"/>
      <c r="MZW111" s="45"/>
      <c r="MZX111" s="45"/>
      <c r="MZY111" s="45"/>
      <c r="MZZ111" s="45"/>
      <c r="NAA111" s="45"/>
      <c r="NAB111" s="45"/>
      <c r="NAC111" s="45"/>
      <c r="NAD111" s="45"/>
      <c r="NAE111" s="45"/>
      <c r="NAF111" s="45"/>
      <c r="NAG111" s="45"/>
      <c r="NAH111" s="45"/>
      <c r="NAI111" s="45"/>
      <c r="NAJ111" s="45"/>
      <c r="NAK111" s="45"/>
      <c r="NAL111" s="45"/>
      <c r="NAM111" s="45"/>
      <c r="NAN111" s="45"/>
      <c r="NAO111" s="45"/>
      <c r="NAP111" s="45"/>
      <c r="NAQ111" s="45"/>
      <c r="NAR111" s="45"/>
      <c r="NAS111" s="45"/>
      <c r="NAT111" s="45"/>
      <c r="NAU111" s="45"/>
      <c r="NAV111" s="45"/>
      <c r="NAW111" s="45"/>
      <c r="NAX111" s="45"/>
      <c r="NAY111" s="45"/>
      <c r="NAZ111" s="45"/>
      <c r="NBA111" s="45"/>
      <c r="NBB111" s="45"/>
      <c r="NBC111" s="45"/>
      <c r="NBD111" s="45"/>
      <c r="NBE111" s="45"/>
      <c r="NBF111" s="45"/>
      <c r="NBG111" s="45"/>
      <c r="NBH111" s="45"/>
      <c r="NBI111" s="45"/>
      <c r="NBJ111" s="45"/>
      <c r="NBK111" s="45"/>
      <c r="NBL111" s="45"/>
      <c r="NBM111" s="45"/>
      <c r="NBN111" s="45"/>
      <c r="NBO111" s="45"/>
      <c r="NBP111" s="45"/>
      <c r="NBQ111" s="45"/>
      <c r="NBR111" s="45"/>
      <c r="NBS111" s="45"/>
      <c r="NBT111" s="45"/>
      <c r="NBU111" s="45"/>
      <c r="NBV111" s="45"/>
      <c r="NBW111" s="45"/>
      <c r="NBX111" s="45"/>
      <c r="NBY111" s="45"/>
      <c r="NBZ111" s="45"/>
      <c r="NCA111" s="45"/>
      <c r="NCB111" s="45"/>
      <c r="NCC111" s="45"/>
      <c r="NCD111" s="45"/>
      <c r="NCE111" s="45"/>
      <c r="NCF111" s="45"/>
      <c r="NCG111" s="45"/>
      <c r="NCH111" s="45"/>
      <c r="NCI111" s="45"/>
      <c r="NCJ111" s="45"/>
      <c r="NCK111" s="45"/>
      <c r="NCL111" s="45"/>
      <c r="NCM111" s="45"/>
      <c r="NCN111" s="45"/>
      <c r="NCO111" s="45"/>
      <c r="NCP111" s="45"/>
      <c r="NCQ111" s="45"/>
      <c r="NCR111" s="45"/>
      <c r="NCS111" s="45"/>
      <c r="NCT111" s="45"/>
      <c r="NCU111" s="45"/>
      <c r="NCV111" s="45"/>
      <c r="NCW111" s="45"/>
      <c r="NCX111" s="45"/>
      <c r="NCY111" s="45"/>
      <c r="NCZ111" s="45"/>
      <c r="NDA111" s="45"/>
      <c r="NDB111" s="45"/>
      <c r="NDC111" s="45"/>
      <c r="NDD111" s="45"/>
      <c r="NDE111" s="45"/>
      <c r="NDF111" s="45"/>
      <c r="NDG111" s="45"/>
      <c r="NDH111" s="45"/>
      <c r="NDI111" s="45"/>
      <c r="NDJ111" s="45"/>
      <c r="NDK111" s="45"/>
      <c r="NDL111" s="45"/>
      <c r="NDM111" s="45"/>
      <c r="NDN111" s="45"/>
      <c r="NDO111" s="45"/>
      <c r="NDP111" s="45"/>
      <c r="NDQ111" s="45"/>
      <c r="NDR111" s="45"/>
      <c r="NDS111" s="45"/>
      <c r="NDT111" s="45"/>
      <c r="NDU111" s="45"/>
      <c r="NDV111" s="45"/>
      <c r="NDW111" s="45"/>
      <c r="NDX111" s="45"/>
      <c r="NDY111" s="45"/>
      <c r="NDZ111" s="45"/>
      <c r="NEA111" s="45"/>
      <c r="NEB111" s="45"/>
      <c r="NEC111" s="45"/>
      <c r="NED111" s="45"/>
      <c r="NEE111" s="45"/>
      <c r="NEF111" s="45"/>
      <c r="NEG111" s="45"/>
      <c r="NEH111" s="45"/>
      <c r="NEI111" s="45"/>
      <c r="NEJ111" s="45"/>
      <c r="NEK111" s="45"/>
      <c r="NEL111" s="45"/>
      <c r="NEM111" s="45"/>
      <c r="NEN111" s="45"/>
      <c r="NEO111" s="45"/>
      <c r="NEP111" s="45"/>
      <c r="NEQ111" s="45"/>
      <c r="NER111" s="45"/>
      <c r="NES111" s="45"/>
      <c r="NET111" s="45"/>
      <c r="NEU111" s="45"/>
      <c r="NEV111" s="45"/>
      <c r="NEW111" s="45"/>
      <c r="NEX111" s="45"/>
      <c r="NEY111" s="45"/>
      <c r="NEZ111" s="45"/>
      <c r="NFA111" s="45"/>
      <c r="NFB111" s="45"/>
      <c r="NFC111" s="45"/>
      <c r="NFD111" s="45"/>
      <c r="NFE111" s="45"/>
      <c r="NFF111" s="45"/>
      <c r="NFG111" s="45"/>
      <c r="NFH111" s="45"/>
      <c r="NFI111" s="45"/>
      <c r="NFJ111" s="45"/>
      <c r="NFK111" s="45"/>
      <c r="NFL111" s="45"/>
      <c r="NFM111" s="45"/>
      <c r="NFN111" s="45"/>
      <c r="NFO111" s="45"/>
      <c r="NFP111" s="45"/>
      <c r="NFQ111" s="45"/>
      <c r="NFR111" s="45"/>
      <c r="NFS111" s="45"/>
      <c r="NFT111" s="45"/>
      <c r="NFU111" s="45"/>
      <c r="NFV111" s="45"/>
      <c r="NFW111" s="45"/>
      <c r="NFX111" s="45"/>
      <c r="NFY111" s="45"/>
      <c r="NFZ111" s="45"/>
      <c r="NGA111" s="45"/>
      <c r="NGB111" s="45"/>
      <c r="NGC111" s="45"/>
      <c r="NGD111" s="45"/>
      <c r="NGE111" s="45"/>
      <c r="NGF111" s="45"/>
      <c r="NGG111" s="45"/>
      <c r="NGH111" s="45"/>
      <c r="NGI111" s="45"/>
      <c r="NGJ111" s="45"/>
      <c r="NGK111" s="45"/>
      <c r="NGL111" s="45"/>
      <c r="NGM111" s="45"/>
      <c r="NGN111" s="45"/>
      <c r="NGO111" s="45"/>
      <c r="NGP111" s="45"/>
      <c r="NGQ111" s="45"/>
      <c r="NGR111" s="45"/>
      <c r="NGS111" s="45"/>
      <c r="NGT111" s="45"/>
      <c r="NGU111" s="45"/>
      <c r="NGV111" s="45"/>
      <c r="NGW111" s="45"/>
      <c r="NGX111" s="45"/>
      <c r="NGY111" s="45"/>
      <c r="NGZ111" s="45"/>
      <c r="NHA111" s="45"/>
      <c r="NHB111" s="45"/>
      <c r="NHC111" s="45"/>
      <c r="NHD111" s="45"/>
      <c r="NHE111" s="45"/>
      <c r="NHF111" s="45"/>
      <c r="NHG111" s="45"/>
      <c r="NHH111" s="45"/>
      <c r="NHI111" s="45"/>
      <c r="NHJ111" s="45"/>
      <c r="NHK111" s="45"/>
      <c r="NHL111" s="45"/>
      <c r="NHM111" s="45"/>
      <c r="NHN111" s="45"/>
      <c r="NHO111" s="45"/>
      <c r="NHP111" s="45"/>
      <c r="NHQ111" s="45"/>
      <c r="NHR111" s="45"/>
      <c r="NHS111" s="45"/>
      <c r="NHT111" s="45"/>
      <c r="NHU111" s="45"/>
      <c r="NHV111" s="45"/>
      <c r="NHW111" s="45"/>
      <c r="NHX111" s="45"/>
      <c r="NHY111" s="45"/>
      <c r="NHZ111" s="45"/>
      <c r="NIA111" s="45"/>
      <c r="NIB111" s="45"/>
      <c r="NIC111" s="45"/>
      <c r="NID111" s="45"/>
      <c r="NIE111" s="45"/>
      <c r="NIF111" s="45"/>
      <c r="NIG111" s="45"/>
      <c r="NIH111" s="45"/>
      <c r="NII111" s="45"/>
      <c r="NIJ111" s="45"/>
      <c r="NIK111" s="45"/>
      <c r="NIL111" s="45"/>
      <c r="NIM111" s="45"/>
      <c r="NIN111" s="45"/>
      <c r="NIO111" s="45"/>
      <c r="NIP111" s="45"/>
      <c r="NIQ111" s="45"/>
      <c r="NIR111" s="45"/>
      <c r="NIS111" s="45"/>
      <c r="NIT111" s="45"/>
      <c r="NIU111" s="45"/>
      <c r="NIV111" s="45"/>
      <c r="NIW111" s="45"/>
      <c r="NIX111" s="45"/>
      <c r="NIY111" s="45"/>
      <c r="NIZ111" s="45"/>
      <c r="NJA111" s="45"/>
      <c r="NJB111" s="45"/>
      <c r="NJC111" s="45"/>
      <c r="NJD111" s="45"/>
      <c r="NJE111" s="45"/>
      <c r="NJF111" s="45"/>
      <c r="NJG111" s="45"/>
      <c r="NJH111" s="45"/>
      <c r="NJI111" s="45"/>
      <c r="NJJ111" s="45"/>
      <c r="NJK111" s="45"/>
      <c r="NJL111" s="45"/>
      <c r="NJM111" s="45"/>
      <c r="NJN111" s="45"/>
      <c r="NJO111" s="45"/>
      <c r="NJP111" s="45"/>
      <c r="NJQ111" s="45"/>
      <c r="NJR111" s="45"/>
      <c r="NJS111" s="45"/>
      <c r="NJT111" s="45"/>
      <c r="NJU111" s="45"/>
      <c r="NJV111" s="45"/>
      <c r="NJW111" s="45"/>
      <c r="NJX111" s="45"/>
      <c r="NJY111" s="45"/>
      <c r="NJZ111" s="45"/>
      <c r="NKA111" s="45"/>
      <c r="NKB111" s="45"/>
      <c r="NKC111" s="45"/>
      <c r="NKD111" s="45"/>
      <c r="NKE111" s="45"/>
      <c r="NKF111" s="45"/>
      <c r="NKG111" s="45"/>
      <c r="NKH111" s="45"/>
      <c r="NKI111" s="45"/>
      <c r="NKJ111" s="45"/>
      <c r="NKK111" s="45"/>
      <c r="NKL111" s="45"/>
      <c r="NKM111" s="45"/>
      <c r="NKN111" s="45"/>
      <c r="NKO111" s="45"/>
      <c r="NKP111" s="45"/>
      <c r="NKQ111" s="45"/>
      <c r="NKR111" s="45"/>
      <c r="NKS111" s="45"/>
      <c r="NKT111" s="45"/>
      <c r="NKU111" s="45"/>
      <c r="NKV111" s="45"/>
      <c r="NKW111" s="45"/>
      <c r="NKX111" s="45"/>
      <c r="NKY111" s="45"/>
      <c r="NKZ111" s="45"/>
      <c r="NLA111" s="45"/>
      <c r="NLB111" s="45"/>
      <c r="NLC111" s="45"/>
      <c r="NLD111" s="45"/>
      <c r="NLE111" s="45"/>
      <c r="NLF111" s="45"/>
      <c r="NLG111" s="45"/>
      <c r="NLH111" s="45"/>
      <c r="NLI111" s="45"/>
      <c r="NLJ111" s="45"/>
      <c r="NLK111" s="45"/>
      <c r="NLL111" s="45"/>
      <c r="NLM111" s="45"/>
      <c r="NLN111" s="45"/>
      <c r="NLO111" s="45"/>
      <c r="NLP111" s="45"/>
      <c r="NLQ111" s="45"/>
      <c r="NLR111" s="45"/>
      <c r="NLS111" s="45"/>
      <c r="NLT111" s="45"/>
      <c r="NLU111" s="45"/>
      <c r="NLV111" s="45"/>
      <c r="NLW111" s="45"/>
      <c r="NLX111" s="45"/>
      <c r="NLY111" s="45"/>
      <c r="NLZ111" s="45"/>
      <c r="NMA111" s="45"/>
      <c r="NMB111" s="45"/>
      <c r="NMC111" s="45"/>
      <c r="NMD111" s="45"/>
      <c r="NME111" s="45"/>
      <c r="NMF111" s="45"/>
      <c r="NMG111" s="45"/>
      <c r="NMH111" s="45"/>
      <c r="NMI111" s="45"/>
      <c r="NMJ111" s="45"/>
      <c r="NMK111" s="45"/>
      <c r="NML111" s="45"/>
      <c r="NMM111" s="45"/>
      <c r="NMN111" s="45"/>
      <c r="NMO111" s="45"/>
      <c r="NMP111" s="45"/>
      <c r="NMQ111" s="45"/>
      <c r="NMR111" s="45"/>
      <c r="NMS111" s="45"/>
      <c r="NMT111" s="45"/>
      <c r="NMU111" s="45"/>
      <c r="NMV111" s="45"/>
      <c r="NMW111" s="45"/>
      <c r="NMX111" s="45"/>
      <c r="NMY111" s="45"/>
      <c r="NMZ111" s="45"/>
      <c r="NNA111" s="45"/>
      <c r="NNB111" s="45"/>
      <c r="NNC111" s="45"/>
      <c r="NND111" s="45"/>
      <c r="NNE111" s="45"/>
      <c r="NNF111" s="45"/>
      <c r="NNG111" s="45"/>
      <c r="NNH111" s="45"/>
      <c r="NNI111" s="45"/>
      <c r="NNJ111" s="45"/>
      <c r="NNK111" s="45"/>
      <c r="NNL111" s="45"/>
      <c r="NNM111" s="45"/>
      <c r="NNN111" s="45"/>
      <c r="NNO111" s="45"/>
      <c r="NNP111" s="45"/>
      <c r="NNQ111" s="45"/>
      <c r="NNR111" s="45"/>
      <c r="NNS111" s="45"/>
      <c r="NNT111" s="45"/>
      <c r="NNU111" s="45"/>
      <c r="NNV111" s="45"/>
      <c r="NNW111" s="45"/>
      <c r="NNX111" s="45"/>
      <c r="NNY111" s="45"/>
      <c r="NNZ111" s="45"/>
      <c r="NOA111" s="45"/>
      <c r="NOB111" s="45"/>
      <c r="NOC111" s="45"/>
      <c r="NOD111" s="45"/>
      <c r="NOE111" s="45"/>
      <c r="NOF111" s="45"/>
      <c r="NOG111" s="45"/>
      <c r="NOH111" s="45"/>
      <c r="NOI111" s="45"/>
      <c r="NOJ111" s="45"/>
      <c r="NOK111" s="45"/>
      <c r="NOL111" s="45"/>
      <c r="NOM111" s="45"/>
      <c r="NON111" s="45"/>
      <c r="NOO111" s="45"/>
      <c r="NOP111" s="45"/>
      <c r="NOQ111" s="45"/>
      <c r="NOR111" s="45"/>
      <c r="NOS111" s="45"/>
      <c r="NOT111" s="45"/>
      <c r="NOU111" s="45"/>
      <c r="NOV111" s="45"/>
      <c r="NOW111" s="45"/>
      <c r="NOX111" s="45"/>
      <c r="NOY111" s="45"/>
      <c r="NOZ111" s="45"/>
      <c r="NPA111" s="45"/>
      <c r="NPB111" s="45"/>
      <c r="NPC111" s="45"/>
      <c r="NPD111" s="45"/>
      <c r="NPE111" s="45"/>
      <c r="NPF111" s="45"/>
      <c r="NPG111" s="45"/>
      <c r="NPH111" s="45"/>
      <c r="NPI111" s="45"/>
      <c r="NPJ111" s="45"/>
      <c r="NPK111" s="45"/>
      <c r="NPL111" s="45"/>
      <c r="NPM111" s="45"/>
      <c r="NPN111" s="45"/>
      <c r="NPO111" s="45"/>
      <c r="NPP111" s="45"/>
      <c r="NPQ111" s="45"/>
      <c r="NPR111" s="45"/>
      <c r="NPS111" s="45"/>
      <c r="NPT111" s="45"/>
      <c r="NPU111" s="45"/>
      <c r="NPV111" s="45"/>
      <c r="NPW111" s="45"/>
      <c r="NPX111" s="45"/>
      <c r="NPY111" s="45"/>
      <c r="NPZ111" s="45"/>
      <c r="NQA111" s="45"/>
      <c r="NQB111" s="45"/>
      <c r="NQC111" s="45"/>
      <c r="NQD111" s="45"/>
      <c r="NQE111" s="45"/>
      <c r="NQF111" s="45"/>
      <c r="NQG111" s="45"/>
      <c r="NQH111" s="45"/>
      <c r="NQI111" s="45"/>
      <c r="NQJ111" s="45"/>
      <c r="NQK111" s="45"/>
      <c r="NQL111" s="45"/>
      <c r="NQM111" s="45"/>
      <c r="NQN111" s="45"/>
      <c r="NQO111" s="45"/>
      <c r="NQP111" s="45"/>
      <c r="NQQ111" s="45"/>
      <c r="NQR111" s="45"/>
      <c r="NQS111" s="45"/>
      <c r="NQT111" s="45"/>
      <c r="NQU111" s="45"/>
      <c r="NQV111" s="45"/>
      <c r="NQW111" s="45"/>
      <c r="NQX111" s="45"/>
      <c r="NQY111" s="45"/>
      <c r="NQZ111" s="45"/>
      <c r="NRA111" s="45"/>
      <c r="NRB111" s="45"/>
      <c r="NRC111" s="45"/>
      <c r="NRD111" s="45"/>
      <c r="NRE111" s="45"/>
      <c r="NRF111" s="45"/>
      <c r="NRG111" s="45"/>
      <c r="NRH111" s="45"/>
      <c r="NRI111" s="45"/>
      <c r="NRJ111" s="45"/>
      <c r="NRK111" s="45"/>
      <c r="NRL111" s="45"/>
      <c r="NRM111" s="45"/>
      <c r="NRN111" s="45"/>
      <c r="NRO111" s="45"/>
      <c r="NRP111" s="45"/>
      <c r="NRQ111" s="45"/>
      <c r="NRR111" s="45"/>
      <c r="NRS111" s="45"/>
      <c r="NRT111" s="45"/>
      <c r="NRU111" s="45"/>
      <c r="NRV111" s="45"/>
      <c r="NRW111" s="45"/>
      <c r="NRX111" s="45"/>
      <c r="NRY111" s="45"/>
      <c r="NRZ111" s="45"/>
      <c r="NSA111" s="45"/>
      <c r="NSB111" s="45"/>
      <c r="NSC111" s="45"/>
      <c r="NSD111" s="45"/>
      <c r="NSE111" s="45"/>
      <c r="NSF111" s="45"/>
      <c r="NSG111" s="45"/>
      <c r="NSH111" s="45"/>
      <c r="NSI111" s="45"/>
      <c r="NSJ111" s="45"/>
      <c r="NSK111" s="45"/>
      <c r="NSL111" s="45"/>
      <c r="NSM111" s="45"/>
      <c r="NSN111" s="45"/>
      <c r="NSO111" s="45"/>
      <c r="NSP111" s="45"/>
      <c r="NSQ111" s="45"/>
      <c r="NSR111" s="45"/>
      <c r="NSS111" s="45"/>
      <c r="NST111" s="45"/>
      <c r="NSU111" s="45"/>
      <c r="NSV111" s="45"/>
      <c r="NSW111" s="45"/>
      <c r="NSX111" s="45"/>
      <c r="NSY111" s="45"/>
      <c r="NSZ111" s="45"/>
      <c r="NTA111" s="45"/>
      <c r="NTB111" s="45"/>
      <c r="NTC111" s="45"/>
      <c r="NTD111" s="45"/>
      <c r="NTE111" s="45"/>
      <c r="NTF111" s="45"/>
      <c r="NTG111" s="45"/>
      <c r="NTH111" s="45"/>
      <c r="NTI111" s="45"/>
      <c r="NTJ111" s="45"/>
      <c r="NTK111" s="45"/>
      <c r="NTL111" s="45"/>
      <c r="NTM111" s="45"/>
      <c r="NTN111" s="45"/>
      <c r="NTO111" s="45"/>
      <c r="NTP111" s="45"/>
      <c r="NTQ111" s="45"/>
      <c r="NTR111" s="45"/>
      <c r="NTS111" s="45"/>
      <c r="NTT111" s="45"/>
      <c r="NTU111" s="45"/>
      <c r="NTV111" s="45"/>
      <c r="NTW111" s="45"/>
      <c r="NTX111" s="45"/>
      <c r="NTY111" s="45"/>
      <c r="NTZ111" s="45"/>
      <c r="NUA111" s="45"/>
      <c r="NUB111" s="45"/>
      <c r="NUC111" s="45"/>
      <c r="NUD111" s="45"/>
      <c r="NUE111" s="45"/>
      <c r="NUF111" s="45"/>
      <c r="NUG111" s="45"/>
      <c r="NUH111" s="45"/>
      <c r="NUI111" s="45"/>
      <c r="NUJ111" s="45"/>
      <c r="NUK111" s="45"/>
      <c r="NUL111" s="45"/>
      <c r="NUM111" s="45"/>
      <c r="NUN111" s="45"/>
      <c r="NUO111" s="45"/>
      <c r="NUP111" s="45"/>
      <c r="NUQ111" s="45"/>
      <c r="NUR111" s="45"/>
      <c r="NUS111" s="45"/>
      <c r="NUT111" s="45"/>
      <c r="NUU111" s="45"/>
      <c r="NUV111" s="45"/>
      <c r="NUW111" s="45"/>
      <c r="NUX111" s="45"/>
      <c r="NUY111" s="45"/>
      <c r="NUZ111" s="45"/>
      <c r="NVA111" s="45"/>
      <c r="NVB111" s="45"/>
      <c r="NVC111" s="45"/>
      <c r="NVD111" s="45"/>
      <c r="NVE111" s="45"/>
      <c r="NVF111" s="45"/>
      <c r="NVG111" s="45"/>
      <c r="NVH111" s="45"/>
      <c r="NVI111" s="45"/>
      <c r="NVJ111" s="45"/>
      <c r="NVK111" s="45"/>
      <c r="NVL111" s="45"/>
      <c r="NVM111" s="45"/>
      <c r="NVN111" s="45"/>
      <c r="NVO111" s="45"/>
      <c r="NVP111" s="45"/>
      <c r="NVQ111" s="45"/>
      <c r="NVR111" s="45"/>
      <c r="NVS111" s="45"/>
      <c r="NVT111" s="45"/>
      <c r="NVU111" s="45"/>
      <c r="NVV111" s="45"/>
      <c r="NVW111" s="45"/>
      <c r="NVX111" s="45"/>
      <c r="NVY111" s="45"/>
      <c r="NVZ111" s="45"/>
      <c r="NWA111" s="45"/>
      <c r="NWB111" s="45"/>
      <c r="NWC111" s="45"/>
      <c r="NWD111" s="45"/>
      <c r="NWE111" s="45"/>
      <c r="NWF111" s="45"/>
      <c r="NWG111" s="45"/>
      <c r="NWH111" s="45"/>
      <c r="NWI111" s="45"/>
      <c r="NWJ111" s="45"/>
      <c r="NWK111" s="45"/>
      <c r="NWL111" s="45"/>
      <c r="NWM111" s="45"/>
      <c r="NWN111" s="45"/>
      <c r="NWO111" s="45"/>
      <c r="NWP111" s="45"/>
      <c r="NWQ111" s="45"/>
      <c r="NWR111" s="45"/>
      <c r="NWS111" s="45"/>
      <c r="NWT111" s="45"/>
      <c r="NWU111" s="45"/>
      <c r="NWV111" s="45"/>
      <c r="NWW111" s="45"/>
      <c r="NWX111" s="45"/>
      <c r="NWY111" s="45"/>
      <c r="NWZ111" s="45"/>
      <c r="NXA111" s="45"/>
      <c r="NXB111" s="45"/>
      <c r="NXC111" s="45"/>
      <c r="NXD111" s="45"/>
      <c r="NXE111" s="45"/>
      <c r="NXF111" s="45"/>
      <c r="NXG111" s="45"/>
      <c r="NXH111" s="45"/>
      <c r="NXI111" s="45"/>
      <c r="NXJ111" s="45"/>
      <c r="NXK111" s="45"/>
      <c r="NXL111" s="45"/>
      <c r="NXM111" s="45"/>
      <c r="NXN111" s="45"/>
      <c r="NXO111" s="45"/>
      <c r="NXP111" s="45"/>
      <c r="NXQ111" s="45"/>
      <c r="NXR111" s="45"/>
      <c r="NXS111" s="45"/>
      <c r="NXT111" s="45"/>
      <c r="NXU111" s="45"/>
      <c r="NXV111" s="45"/>
      <c r="NXW111" s="45"/>
      <c r="NXX111" s="45"/>
      <c r="NXY111" s="45"/>
      <c r="NXZ111" s="45"/>
      <c r="NYA111" s="45"/>
      <c r="NYB111" s="45"/>
      <c r="NYC111" s="45"/>
      <c r="NYD111" s="45"/>
      <c r="NYE111" s="45"/>
      <c r="NYF111" s="45"/>
      <c r="NYG111" s="45"/>
      <c r="NYH111" s="45"/>
      <c r="NYI111" s="45"/>
      <c r="NYJ111" s="45"/>
      <c r="NYK111" s="45"/>
      <c r="NYL111" s="45"/>
      <c r="NYM111" s="45"/>
      <c r="NYN111" s="45"/>
      <c r="NYO111" s="45"/>
      <c r="NYP111" s="45"/>
      <c r="NYQ111" s="45"/>
      <c r="NYR111" s="45"/>
      <c r="NYS111" s="45"/>
      <c r="NYT111" s="45"/>
      <c r="NYU111" s="45"/>
      <c r="NYV111" s="45"/>
      <c r="NYW111" s="45"/>
      <c r="NYX111" s="45"/>
      <c r="NYY111" s="45"/>
      <c r="NYZ111" s="45"/>
      <c r="NZA111" s="45"/>
      <c r="NZB111" s="45"/>
      <c r="NZC111" s="45"/>
      <c r="NZD111" s="45"/>
      <c r="NZE111" s="45"/>
      <c r="NZF111" s="45"/>
      <c r="NZG111" s="45"/>
      <c r="NZH111" s="45"/>
      <c r="NZI111" s="45"/>
      <c r="NZJ111" s="45"/>
      <c r="NZK111" s="45"/>
      <c r="NZL111" s="45"/>
      <c r="NZM111" s="45"/>
      <c r="NZN111" s="45"/>
      <c r="NZO111" s="45"/>
      <c r="NZP111" s="45"/>
      <c r="NZQ111" s="45"/>
      <c r="NZR111" s="45"/>
      <c r="NZS111" s="45"/>
      <c r="NZT111" s="45"/>
      <c r="NZU111" s="45"/>
      <c r="NZV111" s="45"/>
      <c r="NZW111" s="45"/>
      <c r="NZX111" s="45"/>
      <c r="NZY111" s="45"/>
      <c r="NZZ111" s="45"/>
      <c r="OAA111" s="45"/>
      <c r="OAB111" s="45"/>
      <c r="OAC111" s="45"/>
      <c r="OAD111" s="45"/>
      <c r="OAE111" s="45"/>
      <c r="OAF111" s="45"/>
      <c r="OAG111" s="45"/>
      <c r="OAH111" s="45"/>
      <c r="OAI111" s="45"/>
      <c r="OAJ111" s="45"/>
      <c r="OAK111" s="45"/>
      <c r="OAL111" s="45"/>
      <c r="OAM111" s="45"/>
      <c r="OAN111" s="45"/>
      <c r="OAO111" s="45"/>
      <c r="OAP111" s="45"/>
      <c r="OAQ111" s="45"/>
      <c r="OAR111" s="45"/>
      <c r="OAS111" s="45"/>
      <c r="OAT111" s="45"/>
      <c r="OAU111" s="45"/>
      <c r="OAV111" s="45"/>
      <c r="OAW111" s="45"/>
      <c r="OAX111" s="45"/>
      <c r="OAY111" s="45"/>
      <c r="OAZ111" s="45"/>
      <c r="OBA111" s="45"/>
      <c r="OBB111" s="45"/>
      <c r="OBC111" s="45"/>
      <c r="OBD111" s="45"/>
      <c r="OBE111" s="45"/>
      <c r="OBF111" s="45"/>
      <c r="OBG111" s="45"/>
      <c r="OBH111" s="45"/>
      <c r="OBI111" s="45"/>
      <c r="OBJ111" s="45"/>
      <c r="OBK111" s="45"/>
      <c r="OBL111" s="45"/>
      <c r="OBM111" s="45"/>
      <c r="OBN111" s="45"/>
      <c r="OBO111" s="45"/>
      <c r="OBP111" s="45"/>
      <c r="OBQ111" s="45"/>
      <c r="OBR111" s="45"/>
      <c r="OBS111" s="45"/>
      <c r="OBT111" s="45"/>
      <c r="OBU111" s="45"/>
      <c r="OBV111" s="45"/>
      <c r="OBW111" s="45"/>
      <c r="OBX111" s="45"/>
      <c r="OBY111" s="45"/>
      <c r="OBZ111" s="45"/>
      <c r="OCA111" s="45"/>
      <c r="OCB111" s="45"/>
      <c r="OCC111" s="45"/>
      <c r="OCD111" s="45"/>
      <c r="OCE111" s="45"/>
      <c r="OCF111" s="45"/>
      <c r="OCG111" s="45"/>
      <c r="OCH111" s="45"/>
      <c r="OCI111" s="45"/>
      <c r="OCJ111" s="45"/>
      <c r="OCK111" s="45"/>
      <c r="OCL111" s="45"/>
      <c r="OCM111" s="45"/>
      <c r="OCN111" s="45"/>
      <c r="OCO111" s="45"/>
      <c r="OCP111" s="45"/>
      <c r="OCQ111" s="45"/>
      <c r="OCR111" s="45"/>
      <c r="OCS111" s="45"/>
      <c r="OCT111" s="45"/>
      <c r="OCU111" s="45"/>
      <c r="OCV111" s="45"/>
      <c r="OCW111" s="45"/>
      <c r="OCX111" s="45"/>
      <c r="OCY111" s="45"/>
      <c r="OCZ111" s="45"/>
      <c r="ODA111" s="45"/>
      <c r="ODB111" s="45"/>
      <c r="ODC111" s="45"/>
      <c r="ODD111" s="45"/>
      <c r="ODE111" s="45"/>
      <c r="ODF111" s="45"/>
      <c r="ODG111" s="45"/>
      <c r="ODH111" s="45"/>
      <c r="ODI111" s="45"/>
      <c r="ODJ111" s="45"/>
      <c r="ODK111" s="45"/>
      <c r="ODL111" s="45"/>
      <c r="ODM111" s="45"/>
      <c r="ODN111" s="45"/>
      <c r="ODO111" s="45"/>
      <c r="ODP111" s="45"/>
      <c r="ODQ111" s="45"/>
      <c r="ODR111" s="45"/>
      <c r="ODS111" s="45"/>
      <c r="ODT111" s="45"/>
      <c r="ODU111" s="45"/>
      <c r="ODV111" s="45"/>
      <c r="ODW111" s="45"/>
      <c r="ODX111" s="45"/>
      <c r="ODY111" s="45"/>
      <c r="ODZ111" s="45"/>
      <c r="OEA111" s="45"/>
      <c r="OEB111" s="45"/>
      <c r="OEC111" s="45"/>
      <c r="OED111" s="45"/>
      <c r="OEE111" s="45"/>
      <c r="OEF111" s="45"/>
      <c r="OEG111" s="45"/>
      <c r="OEH111" s="45"/>
      <c r="OEI111" s="45"/>
      <c r="OEJ111" s="45"/>
      <c r="OEK111" s="45"/>
      <c r="OEL111" s="45"/>
      <c r="OEM111" s="45"/>
      <c r="OEN111" s="45"/>
      <c r="OEO111" s="45"/>
      <c r="OEP111" s="45"/>
      <c r="OEQ111" s="45"/>
      <c r="OER111" s="45"/>
      <c r="OES111" s="45"/>
      <c r="OET111" s="45"/>
      <c r="OEU111" s="45"/>
      <c r="OEV111" s="45"/>
      <c r="OEW111" s="45"/>
      <c r="OEX111" s="45"/>
      <c r="OEY111" s="45"/>
      <c r="OEZ111" s="45"/>
      <c r="OFA111" s="45"/>
      <c r="OFB111" s="45"/>
      <c r="OFC111" s="45"/>
      <c r="OFD111" s="45"/>
      <c r="OFE111" s="45"/>
      <c r="OFF111" s="45"/>
      <c r="OFG111" s="45"/>
      <c r="OFH111" s="45"/>
      <c r="OFI111" s="45"/>
      <c r="OFJ111" s="45"/>
      <c r="OFK111" s="45"/>
      <c r="OFL111" s="45"/>
      <c r="OFM111" s="45"/>
      <c r="OFN111" s="45"/>
      <c r="OFO111" s="45"/>
      <c r="OFP111" s="45"/>
      <c r="OFQ111" s="45"/>
      <c r="OFR111" s="45"/>
      <c r="OFS111" s="45"/>
      <c r="OFT111" s="45"/>
      <c r="OFU111" s="45"/>
      <c r="OFV111" s="45"/>
      <c r="OFW111" s="45"/>
      <c r="OFX111" s="45"/>
      <c r="OFY111" s="45"/>
      <c r="OFZ111" s="45"/>
      <c r="OGA111" s="45"/>
      <c r="OGB111" s="45"/>
      <c r="OGC111" s="45"/>
      <c r="OGD111" s="45"/>
      <c r="OGE111" s="45"/>
      <c r="OGF111" s="45"/>
      <c r="OGG111" s="45"/>
      <c r="OGH111" s="45"/>
      <c r="OGI111" s="45"/>
      <c r="OGJ111" s="45"/>
      <c r="OGK111" s="45"/>
      <c r="OGL111" s="45"/>
      <c r="OGM111" s="45"/>
      <c r="OGN111" s="45"/>
      <c r="OGO111" s="45"/>
      <c r="OGP111" s="45"/>
      <c r="OGQ111" s="45"/>
      <c r="OGR111" s="45"/>
      <c r="OGS111" s="45"/>
      <c r="OGT111" s="45"/>
      <c r="OGU111" s="45"/>
      <c r="OGV111" s="45"/>
      <c r="OGW111" s="45"/>
      <c r="OGX111" s="45"/>
      <c r="OGY111" s="45"/>
      <c r="OGZ111" s="45"/>
      <c r="OHA111" s="45"/>
      <c r="OHB111" s="45"/>
      <c r="OHC111" s="45"/>
      <c r="OHD111" s="45"/>
      <c r="OHE111" s="45"/>
      <c r="OHF111" s="45"/>
      <c r="OHG111" s="45"/>
      <c r="OHH111" s="45"/>
      <c r="OHI111" s="45"/>
      <c r="OHJ111" s="45"/>
      <c r="OHK111" s="45"/>
      <c r="OHL111" s="45"/>
      <c r="OHM111" s="45"/>
      <c r="OHN111" s="45"/>
      <c r="OHO111" s="45"/>
      <c r="OHP111" s="45"/>
      <c r="OHQ111" s="45"/>
      <c r="OHR111" s="45"/>
      <c r="OHS111" s="45"/>
      <c r="OHT111" s="45"/>
      <c r="OHU111" s="45"/>
      <c r="OHV111" s="45"/>
      <c r="OHW111" s="45"/>
      <c r="OHX111" s="45"/>
      <c r="OHY111" s="45"/>
      <c r="OHZ111" s="45"/>
      <c r="OIA111" s="45"/>
      <c r="OIB111" s="45"/>
      <c r="OIC111" s="45"/>
      <c r="OID111" s="45"/>
      <c r="OIE111" s="45"/>
      <c r="OIF111" s="45"/>
      <c r="OIG111" s="45"/>
      <c r="OIH111" s="45"/>
      <c r="OII111" s="45"/>
      <c r="OIJ111" s="45"/>
      <c r="OIK111" s="45"/>
      <c r="OIL111" s="45"/>
      <c r="OIM111" s="45"/>
      <c r="OIN111" s="45"/>
      <c r="OIO111" s="45"/>
      <c r="OIP111" s="45"/>
      <c r="OIQ111" s="45"/>
      <c r="OIR111" s="45"/>
      <c r="OIS111" s="45"/>
      <c r="OIT111" s="45"/>
      <c r="OIU111" s="45"/>
      <c r="OIV111" s="45"/>
      <c r="OIW111" s="45"/>
      <c r="OIX111" s="45"/>
      <c r="OIY111" s="45"/>
      <c r="OIZ111" s="45"/>
      <c r="OJA111" s="45"/>
      <c r="OJB111" s="45"/>
      <c r="OJC111" s="45"/>
      <c r="OJD111" s="45"/>
      <c r="OJE111" s="45"/>
      <c r="OJF111" s="45"/>
      <c r="OJG111" s="45"/>
      <c r="OJH111" s="45"/>
      <c r="OJI111" s="45"/>
      <c r="OJJ111" s="45"/>
      <c r="OJK111" s="45"/>
      <c r="OJL111" s="45"/>
      <c r="OJM111" s="45"/>
      <c r="OJN111" s="45"/>
      <c r="OJO111" s="45"/>
      <c r="OJP111" s="45"/>
      <c r="OJQ111" s="45"/>
      <c r="OJR111" s="45"/>
      <c r="OJS111" s="45"/>
      <c r="OJT111" s="45"/>
      <c r="OJU111" s="45"/>
      <c r="OJV111" s="45"/>
      <c r="OJW111" s="45"/>
      <c r="OJX111" s="45"/>
      <c r="OJY111" s="45"/>
      <c r="OJZ111" s="45"/>
      <c r="OKA111" s="45"/>
      <c r="OKB111" s="45"/>
      <c r="OKC111" s="45"/>
      <c r="OKD111" s="45"/>
      <c r="OKE111" s="45"/>
      <c r="OKF111" s="45"/>
      <c r="OKG111" s="45"/>
      <c r="OKH111" s="45"/>
      <c r="OKI111" s="45"/>
      <c r="OKJ111" s="45"/>
      <c r="OKK111" s="45"/>
      <c r="OKL111" s="45"/>
      <c r="OKM111" s="45"/>
      <c r="OKN111" s="45"/>
      <c r="OKO111" s="45"/>
      <c r="OKP111" s="45"/>
      <c r="OKQ111" s="45"/>
      <c r="OKR111" s="45"/>
      <c r="OKS111" s="45"/>
      <c r="OKT111" s="45"/>
      <c r="OKU111" s="45"/>
      <c r="OKV111" s="45"/>
      <c r="OKW111" s="45"/>
      <c r="OKX111" s="45"/>
      <c r="OKY111" s="45"/>
      <c r="OKZ111" s="45"/>
      <c r="OLA111" s="45"/>
      <c r="OLB111" s="45"/>
      <c r="OLC111" s="45"/>
      <c r="OLD111" s="45"/>
      <c r="OLE111" s="45"/>
      <c r="OLF111" s="45"/>
      <c r="OLG111" s="45"/>
      <c r="OLH111" s="45"/>
      <c r="OLI111" s="45"/>
      <c r="OLJ111" s="45"/>
      <c r="OLK111" s="45"/>
      <c r="OLL111" s="45"/>
      <c r="OLM111" s="45"/>
      <c r="OLN111" s="45"/>
      <c r="OLO111" s="45"/>
      <c r="OLP111" s="45"/>
      <c r="OLQ111" s="45"/>
      <c r="OLR111" s="45"/>
      <c r="OLS111" s="45"/>
      <c r="OLT111" s="45"/>
      <c r="OLU111" s="45"/>
      <c r="OLV111" s="45"/>
      <c r="OLW111" s="45"/>
      <c r="OLX111" s="45"/>
      <c r="OLY111" s="45"/>
      <c r="OLZ111" s="45"/>
      <c r="OMA111" s="45"/>
      <c r="OMB111" s="45"/>
      <c r="OMC111" s="45"/>
      <c r="OMD111" s="45"/>
      <c r="OME111" s="45"/>
      <c r="OMF111" s="45"/>
      <c r="OMG111" s="45"/>
      <c r="OMH111" s="45"/>
      <c r="OMI111" s="45"/>
      <c r="OMJ111" s="45"/>
      <c r="OMK111" s="45"/>
      <c r="OML111" s="45"/>
      <c r="OMM111" s="45"/>
      <c r="OMN111" s="45"/>
      <c r="OMO111" s="45"/>
      <c r="OMP111" s="45"/>
      <c r="OMQ111" s="45"/>
      <c r="OMR111" s="45"/>
      <c r="OMS111" s="45"/>
      <c r="OMT111" s="45"/>
      <c r="OMU111" s="45"/>
      <c r="OMV111" s="45"/>
      <c r="OMW111" s="45"/>
      <c r="OMX111" s="45"/>
      <c r="OMY111" s="45"/>
      <c r="OMZ111" s="45"/>
      <c r="ONA111" s="45"/>
      <c r="ONB111" s="45"/>
      <c r="ONC111" s="45"/>
      <c r="OND111" s="45"/>
      <c r="ONE111" s="45"/>
      <c r="ONF111" s="45"/>
      <c r="ONG111" s="45"/>
      <c r="ONH111" s="45"/>
      <c r="ONI111" s="45"/>
      <c r="ONJ111" s="45"/>
      <c r="ONK111" s="45"/>
      <c r="ONL111" s="45"/>
      <c r="ONM111" s="45"/>
      <c r="ONN111" s="45"/>
      <c r="ONO111" s="45"/>
      <c r="ONP111" s="45"/>
      <c r="ONQ111" s="45"/>
      <c r="ONR111" s="45"/>
      <c r="ONS111" s="45"/>
      <c r="ONT111" s="45"/>
      <c r="ONU111" s="45"/>
      <c r="ONV111" s="45"/>
      <c r="ONW111" s="45"/>
      <c r="ONX111" s="45"/>
      <c r="ONY111" s="45"/>
      <c r="ONZ111" s="45"/>
      <c r="OOA111" s="45"/>
      <c r="OOB111" s="45"/>
      <c r="OOC111" s="45"/>
      <c r="OOD111" s="45"/>
      <c r="OOE111" s="45"/>
      <c r="OOF111" s="45"/>
      <c r="OOG111" s="45"/>
      <c r="OOH111" s="45"/>
      <c r="OOI111" s="45"/>
      <c r="OOJ111" s="45"/>
      <c r="OOK111" s="45"/>
      <c r="OOL111" s="45"/>
      <c r="OOM111" s="45"/>
      <c r="OON111" s="45"/>
      <c r="OOO111" s="45"/>
      <c r="OOP111" s="45"/>
      <c r="OOQ111" s="45"/>
      <c r="OOR111" s="45"/>
      <c r="OOS111" s="45"/>
      <c r="OOT111" s="45"/>
      <c r="OOU111" s="45"/>
      <c r="OOV111" s="45"/>
      <c r="OOW111" s="45"/>
      <c r="OOX111" s="45"/>
      <c r="OOY111" s="45"/>
      <c r="OOZ111" s="45"/>
      <c r="OPA111" s="45"/>
      <c r="OPB111" s="45"/>
      <c r="OPC111" s="45"/>
      <c r="OPD111" s="45"/>
      <c r="OPE111" s="45"/>
      <c r="OPF111" s="45"/>
      <c r="OPG111" s="45"/>
      <c r="OPH111" s="45"/>
      <c r="OPI111" s="45"/>
      <c r="OPJ111" s="45"/>
      <c r="OPK111" s="45"/>
      <c r="OPL111" s="45"/>
      <c r="OPM111" s="45"/>
      <c r="OPN111" s="45"/>
      <c r="OPO111" s="45"/>
      <c r="OPP111" s="45"/>
      <c r="OPQ111" s="45"/>
      <c r="OPR111" s="45"/>
      <c r="OPS111" s="45"/>
      <c r="OPT111" s="45"/>
      <c r="OPU111" s="45"/>
      <c r="OPV111" s="45"/>
      <c r="OPW111" s="45"/>
      <c r="OPX111" s="45"/>
      <c r="OPY111" s="45"/>
      <c r="OPZ111" s="45"/>
      <c r="OQA111" s="45"/>
      <c r="OQB111" s="45"/>
      <c r="OQC111" s="45"/>
      <c r="OQD111" s="45"/>
      <c r="OQE111" s="45"/>
      <c r="OQF111" s="45"/>
      <c r="OQG111" s="45"/>
      <c r="OQH111" s="45"/>
      <c r="OQI111" s="45"/>
      <c r="OQJ111" s="45"/>
      <c r="OQK111" s="45"/>
      <c r="OQL111" s="45"/>
      <c r="OQM111" s="45"/>
      <c r="OQN111" s="45"/>
      <c r="OQO111" s="45"/>
      <c r="OQP111" s="45"/>
      <c r="OQQ111" s="45"/>
      <c r="OQR111" s="45"/>
      <c r="OQS111" s="45"/>
      <c r="OQT111" s="45"/>
      <c r="OQU111" s="45"/>
      <c r="OQV111" s="45"/>
      <c r="OQW111" s="45"/>
      <c r="OQX111" s="45"/>
      <c r="OQY111" s="45"/>
      <c r="OQZ111" s="45"/>
      <c r="ORA111" s="45"/>
      <c r="ORB111" s="45"/>
      <c r="ORC111" s="45"/>
      <c r="ORD111" s="45"/>
      <c r="ORE111" s="45"/>
      <c r="ORF111" s="45"/>
      <c r="ORG111" s="45"/>
      <c r="ORH111" s="45"/>
      <c r="ORI111" s="45"/>
      <c r="ORJ111" s="45"/>
      <c r="ORK111" s="45"/>
      <c r="ORL111" s="45"/>
      <c r="ORM111" s="45"/>
      <c r="ORN111" s="45"/>
      <c r="ORO111" s="45"/>
      <c r="ORP111" s="45"/>
      <c r="ORQ111" s="45"/>
      <c r="ORR111" s="45"/>
      <c r="ORS111" s="45"/>
      <c r="ORT111" s="45"/>
      <c r="ORU111" s="45"/>
      <c r="ORV111" s="45"/>
      <c r="ORW111" s="45"/>
      <c r="ORX111" s="45"/>
      <c r="ORY111" s="45"/>
      <c r="ORZ111" s="45"/>
      <c r="OSA111" s="45"/>
      <c r="OSB111" s="45"/>
      <c r="OSC111" s="45"/>
      <c r="OSD111" s="45"/>
      <c r="OSE111" s="45"/>
      <c r="OSF111" s="45"/>
      <c r="OSG111" s="45"/>
      <c r="OSH111" s="45"/>
      <c r="OSI111" s="45"/>
      <c r="OSJ111" s="45"/>
      <c r="OSK111" s="45"/>
      <c r="OSL111" s="45"/>
      <c r="OSM111" s="45"/>
      <c r="OSN111" s="45"/>
      <c r="OSO111" s="45"/>
      <c r="OSP111" s="45"/>
      <c r="OSQ111" s="45"/>
      <c r="OSR111" s="45"/>
      <c r="OSS111" s="45"/>
      <c r="OST111" s="45"/>
      <c r="OSU111" s="45"/>
      <c r="OSV111" s="45"/>
      <c r="OSW111" s="45"/>
      <c r="OSX111" s="45"/>
      <c r="OSY111" s="45"/>
      <c r="OSZ111" s="45"/>
      <c r="OTA111" s="45"/>
      <c r="OTB111" s="45"/>
      <c r="OTC111" s="45"/>
      <c r="OTD111" s="45"/>
      <c r="OTE111" s="45"/>
      <c r="OTF111" s="45"/>
      <c r="OTG111" s="45"/>
      <c r="OTH111" s="45"/>
      <c r="OTI111" s="45"/>
      <c r="OTJ111" s="45"/>
      <c r="OTK111" s="45"/>
      <c r="OTL111" s="45"/>
      <c r="OTM111" s="45"/>
      <c r="OTN111" s="45"/>
      <c r="OTO111" s="45"/>
      <c r="OTP111" s="45"/>
      <c r="OTQ111" s="45"/>
      <c r="OTR111" s="45"/>
      <c r="OTS111" s="45"/>
      <c r="OTT111" s="45"/>
      <c r="OTU111" s="45"/>
      <c r="OTV111" s="45"/>
      <c r="OTW111" s="45"/>
      <c r="OTX111" s="45"/>
      <c r="OTY111" s="45"/>
      <c r="OTZ111" s="45"/>
      <c r="OUA111" s="45"/>
      <c r="OUB111" s="45"/>
      <c r="OUC111" s="45"/>
      <c r="OUD111" s="45"/>
      <c r="OUE111" s="45"/>
      <c r="OUF111" s="45"/>
      <c r="OUG111" s="45"/>
      <c r="OUH111" s="45"/>
      <c r="OUI111" s="45"/>
      <c r="OUJ111" s="45"/>
      <c r="OUK111" s="45"/>
      <c r="OUL111" s="45"/>
      <c r="OUM111" s="45"/>
      <c r="OUN111" s="45"/>
      <c r="OUO111" s="45"/>
      <c r="OUP111" s="45"/>
      <c r="OUQ111" s="45"/>
      <c r="OUR111" s="45"/>
      <c r="OUS111" s="45"/>
      <c r="OUT111" s="45"/>
      <c r="OUU111" s="45"/>
      <c r="OUV111" s="45"/>
      <c r="OUW111" s="45"/>
      <c r="OUX111" s="45"/>
      <c r="OUY111" s="45"/>
      <c r="OUZ111" s="45"/>
      <c r="OVA111" s="45"/>
      <c r="OVB111" s="45"/>
      <c r="OVC111" s="45"/>
      <c r="OVD111" s="45"/>
      <c r="OVE111" s="45"/>
      <c r="OVF111" s="45"/>
      <c r="OVG111" s="45"/>
      <c r="OVH111" s="45"/>
      <c r="OVI111" s="45"/>
      <c r="OVJ111" s="45"/>
      <c r="OVK111" s="45"/>
      <c r="OVL111" s="45"/>
      <c r="OVM111" s="45"/>
      <c r="OVN111" s="45"/>
      <c r="OVO111" s="45"/>
      <c r="OVP111" s="45"/>
      <c r="OVQ111" s="45"/>
      <c r="OVR111" s="45"/>
      <c r="OVS111" s="45"/>
      <c r="OVT111" s="45"/>
      <c r="OVU111" s="45"/>
      <c r="OVV111" s="45"/>
      <c r="OVW111" s="45"/>
      <c r="OVX111" s="45"/>
      <c r="OVY111" s="45"/>
      <c r="OVZ111" s="45"/>
      <c r="OWA111" s="45"/>
      <c r="OWB111" s="45"/>
      <c r="OWC111" s="45"/>
      <c r="OWD111" s="45"/>
      <c r="OWE111" s="45"/>
      <c r="OWF111" s="45"/>
      <c r="OWG111" s="45"/>
      <c r="OWH111" s="45"/>
      <c r="OWI111" s="45"/>
      <c r="OWJ111" s="45"/>
      <c r="OWK111" s="45"/>
      <c r="OWL111" s="45"/>
      <c r="OWM111" s="45"/>
      <c r="OWN111" s="45"/>
      <c r="OWO111" s="45"/>
      <c r="OWP111" s="45"/>
      <c r="OWQ111" s="45"/>
      <c r="OWR111" s="45"/>
      <c r="OWS111" s="45"/>
      <c r="OWT111" s="45"/>
      <c r="OWU111" s="45"/>
      <c r="OWV111" s="45"/>
      <c r="OWW111" s="45"/>
      <c r="OWX111" s="45"/>
      <c r="OWY111" s="45"/>
      <c r="OWZ111" s="45"/>
      <c r="OXA111" s="45"/>
      <c r="OXB111" s="45"/>
      <c r="OXC111" s="45"/>
      <c r="OXD111" s="45"/>
      <c r="OXE111" s="45"/>
      <c r="OXF111" s="45"/>
      <c r="OXG111" s="45"/>
      <c r="OXH111" s="45"/>
      <c r="OXI111" s="45"/>
      <c r="OXJ111" s="45"/>
      <c r="OXK111" s="45"/>
      <c r="OXL111" s="45"/>
      <c r="OXM111" s="45"/>
      <c r="OXN111" s="45"/>
      <c r="OXO111" s="45"/>
      <c r="OXP111" s="45"/>
      <c r="OXQ111" s="45"/>
      <c r="OXR111" s="45"/>
      <c r="OXS111" s="45"/>
      <c r="OXT111" s="45"/>
      <c r="OXU111" s="45"/>
      <c r="OXV111" s="45"/>
      <c r="OXW111" s="45"/>
      <c r="OXX111" s="45"/>
      <c r="OXY111" s="45"/>
      <c r="OXZ111" s="45"/>
      <c r="OYA111" s="45"/>
      <c r="OYB111" s="45"/>
      <c r="OYC111" s="45"/>
      <c r="OYD111" s="45"/>
      <c r="OYE111" s="45"/>
      <c r="OYF111" s="45"/>
      <c r="OYG111" s="45"/>
      <c r="OYH111" s="45"/>
      <c r="OYI111" s="45"/>
      <c r="OYJ111" s="45"/>
      <c r="OYK111" s="45"/>
      <c r="OYL111" s="45"/>
      <c r="OYM111" s="45"/>
      <c r="OYN111" s="45"/>
      <c r="OYO111" s="45"/>
      <c r="OYP111" s="45"/>
      <c r="OYQ111" s="45"/>
      <c r="OYR111" s="45"/>
      <c r="OYS111" s="45"/>
      <c r="OYT111" s="45"/>
      <c r="OYU111" s="45"/>
      <c r="OYV111" s="45"/>
      <c r="OYW111" s="45"/>
      <c r="OYX111" s="45"/>
      <c r="OYY111" s="45"/>
      <c r="OYZ111" s="45"/>
      <c r="OZA111" s="45"/>
      <c r="OZB111" s="45"/>
      <c r="OZC111" s="45"/>
      <c r="OZD111" s="45"/>
      <c r="OZE111" s="45"/>
      <c r="OZF111" s="45"/>
      <c r="OZG111" s="45"/>
      <c r="OZH111" s="45"/>
      <c r="OZI111" s="45"/>
      <c r="OZJ111" s="45"/>
      <c r="OZK111" s="45"/>
      <c r="OZL111" s="45"/>
      <c r="OZM111" s="45"/>
      <c r="OZN111" s="45"/>
      <c r="OZO111" s="45"/>
      <c r="OZP111" s="45"/>
      <c r="OZQ111" s="45"/>
      <c r="OZR111" s="45"/>
      <c r="OZS111" s="45"/>
      <c r="OZT111" s="45"/>
      <c r="OZU111" s="45"/>
      <c r="OZV111" s="45"/>
      <c r="OZW111" s="45"/>
      <c r="OZX111" s="45"/>
      <c r="OZY111" s="45"/>
      <c r="OZZ111" s="45"/>
      <c r="PAA111" s="45"/>
      <c r="PAB111" s="45"/>
      <c r="PAC111" s="45"/>
      <c r="PAD111" s="45"/>
      <c r="PAE111" s="45"/>
      <c r="PAF111" s="45"/>
      <c r="PAG111" s="45"/>
      <c r="PAH111" s="45"/>
      <c r="PAI111" s="45"/>
      <c r="PAJ111" s="45"/>
      <c r="PAK111" s="45"/>
      <c r="PAL111" s="45"/>
      <c r="PAM111" s="45"/>
      <c r="PAN111" s="45"/>
      <c r="PAO111" s="45"/>
      <c r="PAP111" s="45"/>
      <c r="PAQ111" s="45"/>
      <c r="PAR111" s="45"/>
      <c r="PAS111" s="45"/>
      <c r="PAT111" s="45"/>
      <c r="PAU111" s="45"/>
      <c r="PAV111" s="45"/>
      <c r="PAW111" s="45"/>
      <c r="PAX111" s="45"/>
      <c r="PAY111" s="45"/>
      <c r="PAZ111" s="45"/>
      <c r="PBA111" s="45"/>
      <c r="PBB111" s="45"/>
      <c r="PBC111" s="45"/>
      <c r="PBD111" s="45"/>
      <c r="PBE111" s="45"/>
      <c r="PBF111" s="45"/>
      <c r="PBG111" s="45"/>
      <c r="PBH111" s="45"/>
      <c r="PBI111" s="45"/>
      <c r="PBJ111" s="45"/>
      <c r="PBK111" s="45"/>
      <c r="PBL111" s="45"/>
      <c r="PBM111" s="45"/>
      <c r="PBN111" s="45"/>
      <c r="PBO111" s="45"/>
      <c r="PBP111" s="45"/>
      <c r="PBQ111" s="45"/>
      <c r="PBR111" s="45"/>
      <c r="PBS111" s="45"/>
      <c r="PBT111" s="45"/>
      <c r="PBU111" s="45"/>
      <c r="PBV111" s="45"/>
      <c r="PBW111" s="45"/>
      <c r="PBX111" s="45"/>
      <c r="PBY111" s="45"/>
      <c r="PBZ111" s="45"/>
      <c r="PCA111" s="45"/>
      <c r="PCB111" s="45"/>
      <c r="PCC111" s="45"/>
      <c r="PCD111" s="45"/>
      <c r="PCE111" s="45"/>
      <c r="PCF111" s="45"/>
      <c r="PCG111" s="45"/>
      <c r="PCH111" s="45"/>
      <c r="PCI111" s="45"/>
      <c r="PCJ111" s="45"/>
      <c r="PCK111" s="45"/>
      <c r="PCL111" s="45"/>
      <c r="PCM111" s="45"/>
      <c r="PCN111" s="45"/>
      <c r="PCO111" s="45"/>
      <c r="PCP111" s="45"/>
      <c r="PCQ111" s="45"/>
      <c r="PCR111" s="45"/>
      <c r="PCS111" s="45"/>
      <c r="PCT111" s="45"/>
      <c r="PCU111" s="45"/>
      <c r="PCV111" s="45"/>
      <c r="PCW111" s="45"/>
      <c r="PCX111" s="45"/>
      <c r="PCY111" s="45"/>
      <c r="PCZ111" s="45"/>
      <c r="PDA111" s="45"/>
      <c r="PDB111" s="45"/>
      <c r="PDC111" s="45"/>
      <c r="PDD111" s="45"/>
      <c r="PDE111" s="45"/>
      <c r="PDF111" s="45"/>
      <c r="PDG111" s="45"/>
      <c r="PDH111" s="45"/>
      <c r="PDI111" s="45"/>
      <c r="PDJ111" s="45"/>
      <c r="PDK111" s="45"/>
      <c r="PDL111" s="45"/>
      <c r="PDM111" s="45"/>
      <c r="PDN111" s="45"/>
      <c r="PDO111" s="45"/>
      <c r="PDP111" s="45"/>
      <c r="PDQ111" s="45"/>
      <c r="PDR111" s="45"/>
      <c r="PDS111" s="45"/>
      <c r="PDT111" s="45"/>
      <c r="PDU111" s="45"/>
      <c r="PDV111" s="45"/>
      <c r="PDW111" s="45"/>
      <c r="PDX111" s="45"/>
      <c r="PDY111" s="45"/>
      <c r="PDZ111" s="45"/>
      <c r="PEA111" s="45"/>
      <c r="PEB111" s="45"/>
      <c r="PEC111" s="45"/>
      <c r="PED111" s="45"/>
      <c r="PEE111" s="45"/>
      <c r="PEF111" s="45"/>
      <c r="PEG111" s="45"/>
      <c r="PEH111" s="45"/>
      <c r="PEI111" s="45"/>
      <c r="PEJ111" s="45"/>
      <c r="PEK111" s="45"/>
      <c r="PEL111" s="45"/>
      <c r="PEM111" s="45"/>
      <c r="PEN111" s="45"/>
      <c r="PEO111" s="45"/>
      <c r="PEP111" s="45"/>
      <c r="PEQ111" s="45"/>
      <c r="PER111" s="45"/>
      <c r="PES111" s="45"/>
      <c r="PET111" s="45"/>
      <c r="PEU111" s="45"/>
      <c r="PEV111" s="45"/>
      <c r="PEW111" s="45"/>
      <c r="PEX111" s="45"/>
      <c r="PEY111" s="45"/>
      <c r="PEZ111" s="45"/>
      <c r="PFA111" s="45"/>
      <c r="PFB111" s="45"/>
      <c r="PFC111" s="45"/>
      <c r="PFD111" s="45"/>
      <c r="PFE111" s="45"/>
      <c r="PFF111" s="45"/>
      <c r="PFG111" s="45"/>
      <c r="PFH111" s="45"/>
      <c r="PFI111" s="45"/>
      <c r="PFJ111" s="45"/>
      <c r="PFK111" s="45"/>
      <c r="PFL111" s="45"/>
      <c r="PFM111" s="45"/>
      <c r="PFN111" s="45"/>
      <c r="PFO111" s="45"/>
      <c r="PFP111" s="45"/>
      <c r="PFQ111" s="45"/>
      <c r="PFR111" s="45"/>
      <c r="PFS111" s="45"/>
      <c r="PFT111" s="45"/>
      <c r="PFU111" s="45"/>
      <c r="PFV111" s="45"/>
      <c r="PFW111" s="45"/>
      <c r="PFX111" s="45"/>
      <c r="PFY111" s="45"/>
      <c r="PFZ111" s="45"/>
      <c r="PGA111" s="45"/>
      <c r="PGB111" s="45"/>
      <c r="PGC111" s="45"/>
      <c r="PGD111" s="45"/>
      <c r="PGE111" s="45"/>
      <c r="PGF111" s="45"/>
      <c r="PGG111" s="45"/>
      <c r="PGH111" s="45"/>
      <c r="PGI111" s="45"/>
      <c r="PGJ111" s="45"/>
      <c r="PGK111" s="45"/>
      <c r="PGL111" s="45"/>
      <c r="PGM111" s="45"/>
      <c r="PGN111" s="45"/>
      <c r="PGO111" s="45"/>
      <c r="PGP111" s="45"/>
      <c r="PGQ111" s="45"/>
      <c r="PGR111" s="45"/>
      <c r="PGS111" s="45"/>
      <c r="PGT111" s="45"/>
      <c r="PGU111" s="45"/>
      <c r="PGV111" s="45"/>
      <c r="PGW111" s="45"/>
      <c r="PGX111" s="45"/>
      <c r="PGY111" s="45"/>
      <c r="PGZ111" s="45"/>
      <c r="PHA111" s="45"/>
      <c r="PHB111" s="45"/>
      <c r="PHC111" s="45"/>
      <c r="PHD111" s="45"/>
      <c r="PHE111" s="45"/>
      <c r="PHF111" s="45"/>
      <c r="PHG111" s="45"/>
      <c r="PHH111" s="45"/>
      <c r="PHI111" s="45"/>
      <c r="PHJ111" s="45"/>
      <c r="PHK111" s="45"/>
      <c r="PHL111" s="45"/>
      <c r="PHM111" s="45"/>
      <c r="PHN111" s="45"/>
      <c r="PHO111" s="45"/>
      <c r="PHP111" s="45"/>
      <c r="PHQ111" s="45"/>
      <c r="PHR111" s="45"/>
      <c r="PHS111" s="45"/>
      <c r="PHT111" s="45"/>
      <c r="PHU111" s="45"/>
      <c r="PHV111" s="45"/>
      <c r="PHW111" s="45"/>
      <c r="PHX111" s="45"/>
      <c r="PHY111" s="45"/>
      <c r="PHZ111" s="45"/>
      <c r="PIA111" s="45"/>
      <c r="PIB111" s="45"/>
      <c r="PIC111" s="45"/>
      <c r="PID111" s="45"/>
      <c r="PIE111" s="45"/>
      <c r="PIF111" s="45"/>
      <c r="PIG111" s="45"/>
      <c r="PIH111" s="45"/>
      <c r="PII111" s="45"/>
      <c r="PIJ111" s="45"/>
      <c r="PIK111" s="45"/>
      <c r="PIL111" s="45"/>
      <c r="PIM111" s="45"/>
      <c r="PIN111" s="45"/>
      <c r="PIO111" s="45"/>
      <c r="PIP111" s="45"/>
      <c r="PIQ111" s="45"/>
      <c r="PIR111" s="45"/>
      <c r="PIS111" s="45"/>
      <c r="PIT111" s="45"/>
      <c r="PIU111" s="45"/>
      <c r="PIV111" s="45"/>
      <c r="PIW111" s="45"/>
      <c r="PIX111" s="45"/>
      <c r="PIY111" s="45"/>
      <c r="PIZ111" s="45"/>
      <c r="PJA111" s="45"/>
      <c r="PJB111" s="45"/>
      <c r="PJC111" s="45"/>
      <c r="PJD111" s="45"/>
      <c r="PJE111" s="45"/>
      <c r="PJF111" s="45"/>
      <c r="PJG111" s="45"/>
      <c r="PJH111" s="45"/>
      <c r="PJI111" s="45"/>
      <c r="PJJ111" s="45"/>
      <c r="PJK111" s="45"/>
      <c r="PJL111" s="45"/>
      <c r="PJM111" s="45"/>
      <c r="PJN111" s="45"/>
      <c r="PJO111" s="45"/>
      <c r="PJP111" s="45"/>
      <c r="PJQ111" s="45"/>
      <c r="PJR111" s="45"/>
      <c r="PJS111" s="45"/>
      <c r="PJT111" s="45"/>
      <c r="PJU111" s="45"/>
      <c r="PJV111" s="45"/>
      <c r="PJW111" s="45"/>
      <c r="PJX111" s="45"/>
      <c r="PJY111" s="45"/>
      <c r="PJZ111" s="45"/>
      <c r="PKA111" s="45"/>
      <c r="PKB111" s="45"/>
      <c r="PKC111" s="45"/>
      <c r="PKD111" s="45"/>
      <c r="PKE111" s="45"/>
      <c r="PKF111" s="45"/>
      <c r="PKG111" s="45"/>
      <c r="PKH111" s="45"/>
      <c r="PKI111" s="45"/>
      <c r="PKJ111" s="45"/>
      <c r="PKK111" s="45"/>
      <c r="PKL111" s="45"/>
      <c r="PKM111" s="45"/>
      <c r="PKN111" s="45"/>
      <c r="PKO111" s="45"/>
      <c r="PKP111" s="45"/>
      <c r="PKQ111" s="45"/>
      <c r="PKR111" s="45"/>
      <c r="PKS111" s="45"/>
      <c r="PKT111" s="45"/>
      <c r="PKU111" s="45"/>
      <c r="PKV111" s="45"/>
      <c r="PKW111" s="45"/>
      <c r="PKX111" s="45"/>
      <c r="PKY111" s="45"/>
      <c r="PKZ111" s="45"/>
      <c r="PLA111" s="45"/>
      <c r="PLB111" s="45"/>
      <c r="PLC111" s="45"/>
      <c r="PLD111" s="45"/>
      <c r="PLE111" s="45"/>
      <c r="PLF111" s="45"/>
      <c r="PLG111" s="45"/>
      <c r="PLH111" s="45"/>
      <c r="PLI111" s="45"/>
      <c r="PLJ111" s="45"/>
      <c r="PLK111" s="45"/>
      <c r="PLL111" s="45"/>
      <c r="PLM111" s="45"/>
      <c r="PLN111" s="45"/>
      <c r="PLO111" s="45"/>
      <c r="PLP111" s="45"/>
      <c r="PLQ111" s="45"/>
      <c r="PLR111" s="45"/>
      <c r="PLS111" s="45"/>
      <c r="PLT111" s="45"/>
      <c r="PLU111" s="45"/>
      <c r="PLV111" s="45"/>
      <c r="PLW111" s="45"/>
      <c r="PLX111" s="45"/>
      <c r="PLY111" s="45"/>
      <c r="PLZ111" s="45"/>
      <c r="PMA111" s="45"/>
      <c r="PMB111" s="45"/>
      <c r="PMC111" s="45"/>
      <c r="PMD111" s="45"/>
      <c r="PME111" s="45"/>
      <c r="PMF111" s="45"/>
      <c r="PMG111" s="45"/>
      <c r="PMH111" s="45"/>
      <c r="PMI111" s="45"/>
      <c r="PMJ111" s="45"/>
      <c r="PMK111" s="45"/>
      <c r="PML111" s="45"/>
      <c r="PMM111" s="45"/>
      <c r="PMN111" s="45"/>
      <c r="PMO111" s="45"/>
      <c r="PMP111" s="45"/>
      <c r="PMQ111" s="45"/>
      <c r="PMR111" s="45"/>
      <c r="PMS111" s="45"/>
      <c r="PMT111" s="45"/>
      <c r="PMU111" s="45"/>
      <c r="PMV111" s="45"/>
      <c r="PMW111" s="45"/>
      <c r="PMX111" s="45"/>
      <c r="PMY111" s="45"/>
      <c r="PMZ111" s="45"/>
      <c r="PNA111" s="45"/>
      <c r="PNB111" s="45"/>
      <c r="PNC111" s="45"/>
      <c r="PND111" s="45"/>
      <c r="PNE111" s="45"/>
      <c r="PNF111" s="45"/>
      <c r="PNG111" s="45"/>
      <c r="PNH111" s="45"/>
      <c r="PNI111" s="45"/>
      <c r="PNJ111" s="45"/>
      <c r="PNK111" s="45"/>
      <c r="PNL111" s="45"/>
      <c r="PNM111" s="45"/>
      <c r="PNN111" s="45"/>
      <c r="PNO111" s="45"/>
      <c r="PNP111" s="45"/>
      <c r="PNQ111" s="45"/>
      <c r="PNR111" s="45"/>
      <c r="PNS111" s="45"/>
      <c r="PNT111" s="45"/>
      <c r="PNU111" s="45"/>
      <c r="PNV111" s="45"/>
      <c r="PNW111" s="45"/>
      <c r="PNX111" s="45"/>
      <c r="PNY111" s="45"/>
      <c r="PNZ111" s="45"/>
      <c r="POA111" s="45"/>
      <c r="POB111" s="45"/>
      <c r="POC111" s="45"/>
      <c r="POD111" s="45"/>
      <c r="POE111" s="45"/>
      <c r="POF111" s="45"/>
      <c r="POG111" s="45"/>
      <c r="POH111" s="45"/>
      <c r="POI111" s="45"/>
      <c r="POJ111" s="45"/>
      <c r="POK111" s="45"/>
      <c r="POL111" s="45"/>
      <c r="POM111" s="45"/>
      <c r="PON111" s="45"/>
      <c r="POO111" s="45"/>
      <c r="POP111" s="45"/>
      <c r="POQ111" s="45"/>
      <c r="POR111" s="45"/>
      <c r="POS111" s="45"/>
      <c r="POT111" s="45"/>
      <c r="POU111" s="45"/>
      <c r="POV111" s="45"/>
      <c r="POW111" s="45"/>
      <c r="POX111" s="45"/>
      <c r="POY111" s="45"/>
      <c r="POZ111" s="45"/>
      <c r="PPA111" s="45"/>
      <c r="PPB111" s="45"/>
      <c r="PPC111" s="45"/>
      <c r="PPD111" s="45"/>
      <c r="PPE111" s="45"/>
      <c r="PPF111" s="45"/>
      <c r="PPG111" s="45"/>
      <c r="PPH111" s="45"/>
      <c r="PPI111" s="45"/>
      <c r="PPJ111" s="45"/>
      <c r="PPK111" s="45"/>
      <c r="PPL111" s="45"/>
      <c r="PPM111" s="45"/>
      <c r="PPN111" s="45"/>
      <c r="PPO111" s="45"/>
      <c r="PPP111" s="45"/>
      <c r="PPQ111" s="45"/>
      <c r="PPR111" s="45"/>
      <c r="PPS111" s="45"/>
      <c r="PPT111" s="45"/>
      <c r="PPU111" s="45"/>
      <c r="PPV111" s="45"/>
      <c r="PPW111" s="45"/>
      <c r="PPX111" s="45"/>
      <c r="PPY111" s="45"/>
      <c r="PPZ111" s="45"/>
      <c r="PQA111" s="45"/>
      <c r="PQB111" s="45"/>
      <c r="PQC111" s="45"/>
      <c r="PQD111" s="45"/>
      <c r="PQE111" s="45"/>
      <c r="PQF111" s="45"/>
      <c r="PQG111" s="45"/>
      <c r="PQH111" s="45"/>
      <c r="PQI111" s="45"/>
      <c r="PQJ111" s="45"/>
      <c r="PQK111" s="45"/>
      <c r="PQL111" s="45"/>
      <c r="PQM111" s="45"/>
      <c r="PQN111" s="45"/>
      <c r="PQO111" s="45"/>
      <c r="PQP111" s="45"/>
      <c r="PQQ111" s="45"/>
      <c r="PQR111" s="45"/>
      <c r="PQS111" s="45"/>
      <c r="PQT111" s="45"/>
      <c r="PQU111" s="45"/>
      <c r="PQV111" s="45"/>
      <c r="PQW111" s="45"/>
      <c r="PQX111" s="45"/>
      <c r="PQY111" s="45"/>
      <c r="PQZ111" s="45"/>
      <c r="PRA111" s="45"/>
      <c r="PRB111" s="45"/>
      <c r="PRC111" s="45"/>
      <c r="PRD111" s="45"/>
      <c r="PRE111" s="45"/>
      <c r="PRF111" s="45"/>
      <c r="PRG111" s="45"/>
      <c r="PRH111" s="45"/>
      <c r="PRI111" s="45"/>
      <c r="PRJ111" s="45"/>
      <c r="PRK111" s="45"/>
      <c r="PRL111" s="45"/>
      <c r="PRM111" s="45"/>
      <c r="PRN111" s="45"/>
      <c r="PRO111" s="45"/>
      <c r="PRP111" s="45"/>
      <c r="PRQ111" s="45"/>
      <c r="PRR111" s="45"/>
      <c r="PRS111" s="45"/>
      <c r="PRT111" s="45"/>
      <c r="PRU111" s="45"/>
      <c r="PRV111" s="45"/>
      <c r="PRW111" s="45"/>
      <c r="PRX111" s="45"/>
      <c r="PRY111" s="45"/>
      <c r="PRZ111" s="45"/>
      <c r="PSA111" s="45"/>
      <c r="PSB111" s="45"/>
      <c r="PSC111" s="45"/>
      <c r="PSD111" s="45"/>
      <c r="PSE111" s="45"/>
      <c r="PSF111" s="45"/>
      <c r="PSG111" s="45"/>
      <c r="PSH111" s="45"/>
      <c r="PSI111" s="45"/>
      <c r="PSJ111" s="45"/>
      <c r="PSK111" s="45"/>
      <c r="PSL111" s="45"/>
      <c r="PSM111" s="45"/>
      <c r="PSN111" s="45"/>
      <c r="PSO111" s="45"/>
      <c r="PSP111" s="45"/>
      <c r="PSQ111" s="45"/>
      <c r="PSR111" s="45"/>
      <c r="PSS111" s="45"/>
      <c r="PST111" s="45"/>
      <c r="PSU111" s="45"/>
      <c r="PSV111" s="45"/>
      <c r="PSW111" s="45"/>
      <c r="PSX111" s="45"/>
      <c r="PSY111" s="45"/>
      <c r="PSZ111" s="45"/>
      <c r="PTA111" s="45"/>
      <c r="PTB111" s="45"/>
      <c r="PTC111" s="45"/>
      <c r="PTD111" s="45"/>
      <c r="PTE111" s="45"/>
      <c r="PTF111" s="45"/>
      <c r="PTG111" s="45"/>
      <c r="PTH111" s="45"/>
      <c r="PTI111" s="45"/>
      <c r="PTJ111" s="45"/>
      <c r="PTK111" s="45"/>
      <c r="PTL111" s="45"/>
      <c r="PTM111" s="45"/>
      <c r="PTN111" s="45"/>
      <c r="PTO111" s="45"/>
      <c r="PTP111" s="45"/>
      <c r="PTQ111" s="45"/>
      <c r="PTR111" s="45"/>
      <c r="PTS111" s="45"/>
      <c r="PTT111" s="45"/>
      <c r="PTU111" s="45"/>
      <c r="PTV111" s="45"/>
      <c r="PTW111" s="45"/>
      <c r="PTX111" s="45"/>
      <c r="PTY111" s="45"/>
      <c r="PTZ111" s="45"/>
      <c r="PUA111" s="45"/>
      <c r="PUB111" s="45"/>
      <c r="PUC111" s="45"/>
      <c r="PUD111" s="45"/>
      <c r="PUE111" s="45"/>
      <c r="PUF111" s="45"/>
      <c r="PUG111" s="45"/>
      <c r="PUH111" s="45"/>
      <c r="PUI111" s="45"/>
      <c r="PUJ111" s="45"/>
      <c r="PUK111" s="45"/>
      <c r="PUL111" s="45"/>
      <c r="PUM111" s="45"/>
      <c r="PUN111" s="45"/>
      <c r="PUO111" s="45"/>
      <c r="PUP111" s="45"/>
      <c r="PUQ111" s="45"/>
      <c r="PUR111" s="45"/>
      <c r="PUS111" s="45"/>
      <c r="PUT111" s="45"/>
      <c r="PUU111" s="45"/>
      <c r="PUV111" s="45"/>
      <c r="PUW111" s="45"/>
      <c r="PUX111" s="45"/>
      <c r="PUY111" s="45"/>
      <c r="PUZ111" s="45"/>
      <c r="PVA111" s="45"/>
      <c r="PVB111" s="45"/>
      <c r="PVC111" s="45"/>
      <c r="PVD111" s="45"/>
      <c r="PVE111" s="45"/>
      <c r="PVF111" s="45"/>
      <c r="PVG111" s="45"/>
      <c r="PVH111" s="45"/>
      <c r="PVI111" s="45"/>
      <c r="PVJ111" s="45"/>
      <c r="PVK111" s="45"/>
      <c r="PVL111" s="45"/>
      <c r="PVM111" s="45"/>
      <c r="PVN111" s="45"/>
      <c r="PVO111" s="45"/>
      <c r="PVP111" s="45"/>
      <c r="PVQ111" s="45"/>
      <c r="PVR111" s="45"/>
      <c r="PVS111" s="45"/>
      <c r="PVT111" s="45"/>
      <c r="PVU111" s="45"/>
      <c r="PVV111" s="45"/>
      <c r="PVW111" s="45"/>
      <c r="PVX111" s="45"/>
      <c r="PVY111" s="45"/>
      <c r="PVZ111" s="45"/>
      <c r="PWA111" s="45"/>
      <c r="PWB111" s="45"/>
      <c r="PWC111" s="45"/>
      <c r="PWD111" s="45"/>
      <c r="PWE111" s="45"/>
      <c r="PWF111" s="45"/>
      <c r="PWG111" s="45"/>
      <c r="PWH111" s="45"/>
      <c r="PWI111" s="45"/>
      <c r="PWJ111" s="45"/>
      <c r="PWK111" s="45"/>
      <c r="PWL111" s="45"/>
      <c r="PWM111" s="45"/>
      <c r="PWN111" s="45"/>
      <c r="PWO111" s="45"/>
      <c r="PWP111" s="45"/>
      <c r="PWQ111" s="45"/>
      <c r="PWR111" s="45"/>
      <c r="PWS111" s="45"/>
      <c r="PWT111" s="45"/>
      <c r="PWU111" s="45"/>
      <c r="PWV111" s="45"/>
      <c r="PWW111" s="45"/>
      <c r="PWX111" s="45"/>
      <c r="PWY111" s="45"/>
      <c r="PWZ111" s="45"/>
      <c r="PXA111" s="45"/>
      <c r="PXB111" s="45"/>
      <c r="PXC111" s="45"/>
      <c r="PXD111" s="45"/>
      <c r="PXE111" s="45"/>
      <c r="PXF111" s="45"/>
      <c r="PXG111" s="45"/>
      <c r="PXH111" s="45"/>
      <c r="PXI111" s="45"/>
      <c r="PXJ111" s="45"/>
      <c r="PXK111" s="45"/>
      <c r="PXL111" s="45"/>
      <c r="PXM111" s="45"/>
      <c r="PXN111" s="45"/>
      <c r="PXO111" s="45"/>
      <c r="PXP111" s="45"/>
      <c r="PXQ111" s="45"/>
      <c r="PXR111" s="45"/>
      <c r="PXS111" s="45"/>
      <c r="PXT111" s="45"/>
      <c r="PXU111" s="45"/>
      <c r="PXV111" s="45"/>
      <c r="PXW111" s="45"/>
      <c r="PXX111" s="45"/>
      <c r="PXY111" s="45"/>
      <c r="PXZ111" s="45"/>
      <c r="PYA111" s="45"/>
      <c r="PYB111" s="45"/>
      <c r="PYC111" s="45"/>
      <c r="PYD111" s="45"/>
      <c r="PYE111" s="45"/>
      <c r="PYF111" s="45"/>
      <c r="PYG111" s="45"/>
      <c r="PYH111" s="45"/>
      <c r="PYI111" s="45"/>
      <c r="PYJ111" s="45"/>
      <c r="PYK111" s="45"/>
      <c r="PYL111" s="45"/>
      <c r="PYM111" s="45"/>
      <c r="PYN111" s="45"/>
      <c r="PYO111" s="45"/>
      <c r="PYP111" s="45"/>
      <c r="PYQ111" s="45"/>
      <c r="PYR111" s="45"/>
      <c r="PYS111" s="45"/>
      <c r="PYT111" s="45"/>
      <c r="PYU111" s="45"/>
      <c r="PYV111" s="45"/>
      <c r="PYW111" s="45"/>
      <c r="PYX111" s="45"/>
      <c r="PYY111" s="45"/>
      <c r="PYZ111" s="45"/>
      <c r="PZA111" s="45"/>
      <c r="PZB111" s="45"/>
      <c r="PZC111" s="45"/>
      <c r="PZD111" s="45"/>
      <c r="PZE111" s="45"/>
      <c r="PZF111" s="45"/>
      <c r="PZG111" s="45"/>
      <c r="PZH111" s="45"/>
      <c r="PZI111" s="45"/>
      <c r="PZJ111" s="45"/>
      <c r="PZK111" s="45"/>
      <c r="PZL111" s="45"/>
      <c r="PZM111" s="45"/>
      <c r="PZN111" s="45"/>
      <c r="PZO111" s="45"/>
      <c r="PZP111" s="45"/>
      <c r="PZQ111" s="45"/>
      <c r="PZR111" s="45"/>
      <c r="PZS111" s="45"/>
      <c r="PZT111" s="45"/>
      <c r="PZU111" s="45"/>
      <c r="PZV111" s="45"/>
      <c r="PZW111" s="45"/>
      <c r="PZX111" s="45"/>
      <c r="PZY111" s="45"/>
      <c r="PZZ111" s="45"/>
      <c r="QAA111" s="45"/>
      <c r="QAB111" s="45"/>
      <c r="QAC111" s="45"/>
      <c r="QAD111" s="45"/>
      <c r="QAE111" s="45"/>
      <c r="QAF111" s="45"/>
      <c r="QAG111" s="45"/>
      <c r="QAH111" s="45"/>
      <c r="QAI111" s="45"/>
      <c r="QAJ111" s="45"/>
      <c r="QAK111" s="45"/>
      <c r="QAL111" s="45"/>
      <c r="QAM111" s="45"/>
      <c r="QAN111" s="45"/>
      <c r="QAO111" s="45"/>
      <c r="QAP111" s="45"/>
      <c r="QAQ111" s="45"/>
      <c r="QAR111" s="45"/>
      <c r="QAS111" s="45"/>
      <c r="QAT111" s="45"/>
      <c r="QAU111" s="45"/>
      <c r="QAV111" s="45"/>
      <c r="QAW111" s="45"/>
      <c r="QAX111" s="45"/>
      <c r="QAY111" s="45"/>
      <c r="QAZ111" s="45"/>
      <c r="QBA111" s="45"/>
      <c r="QBB111" s="45"/>
      <c r="QBC111" s="45"/>
      <c r="QBD111" s="45"/>
      <c r="QBE111" s="45"/>
      <c r="QBF111" s="45"/>
      <c r="QBG111" s="45"/>
      <c r="QBH111" s="45"/>
      <c r="QBI111" s="45"/>
      <c r="QBJ111" s="45"/>
      <c r="QBK111" s="45"/>
      <c r="QBL111" s="45"/>
      <c r="QBM111" s="45"/>
      <c r="QBN111" s="45"/>
      <c r="QBO111" s="45"/>
      <c r="QBP111" s="45"/>
      <c r="QBQ111" s="45"/>
      <c r="QBR111" s="45"/>
      <c r="QBS111" s="45"/>
      <c r="QBT111" s="45"/>
      <c r="QBU111" s="45"/>
      <c r="QBV111" s="45"/>
      <c r="QBW111" s="45"/>
      <c r="QBX111" s="45"/>
      <c r="QBY111" s="45"/>
      <c r="QBZ111" s="45"/>
      <c r="QCA111" s="45"/>
      <c r="QCB111" s="45"/>
      <c r="QCC111" s="45"/>
      <c r="QCD111" s="45"/>
      <c r="QCE111" s="45"/>
      <c r="QCF111" s="45"/>
      <c r="QCG111" s="45"/>
      <c r="QCH111" s="45"/>
      <c r="QCI111" s="45"/>
      <c r="QCJ111" s="45"/>
      <c r="QCK111" s="45"/>
      <c r="QCL111" s="45"/>
      <c r="QCM111" s="45"/>
      <c r="QCN111" s="45"/>
      <c r="QCO111" s="45"/>
      <c r="QCP111" s="45"/>
      <c r="QCQ111" s="45"/>
      <c r="QCR111" s="45"/>
      <c r="QCS111" s="45"/>
      <c r="QCT111" s="45"/>
      <c r="QCU111" s="45"/>
      <c r="QCV111" s="45"/>
      <c r="QCW111" s="45"/>
      <c r="QCX111" s="45"/>
      <c r="QCY111" s="45"/>
      <c r="QCZ111" s="45"/>
      <c r="QDA111" s="45"/>
      <c r="QDB111" s="45"/>
      <c r="QDC111" s="45"/>
      <c r="QDD111" s="45"/>
      <c r="QDE111" s="45"/>
      <c r="QDF111" s="45"/>
      <c r="QDG111" s="45"/>
      <c r="QDH111" s="45"/>
      <c r="QDI111" s="45"/>
      <c r="QDJ111" s="45"/>
      <c r="QDK111" s="45"/>
      <c r="QDL111" s="45"/>
      <c r="QDM111" s="45"/>
      <c r="QDN111" s="45"/>
      <c r="QDO111" s="45"/>
      <c r="QDP111" s="45"/>
      <c r="QDQ111" s="45"/>
      <c r="QDR111" s="45"/>
      <c r="QDS111" s="45"/>
      <c r="QDT111" s="45"/>
      <c r="QDU111" s="45"/>
      <c r="QDV111" s="45"/>
      <c r="QDW111" s="45"/>
      <c r="QDX111" s="45"/>
      <c r="QDY111" s="45"/>
      <c r="QDZ111" s="45"/>
      <c r="QEA111" s="45"/>
      <c r="QEB111" s="45"/>
      <c r="QEC111" s="45"/>
      <c r="QED111" s="45"/>
      <c r="QEE111" s="45"/>
      <c r="QEF111" s="45"/>
      <c r="QEG111" s="45"/>
      <c r="QEH111" s="45"/>
      <c r="QEI111" s="45"/>
      <c r="QEJ111" s="45"/>
      <c r="QEK111" s="45"/>
      <c r="QEL111" s="45"/>
      <c r="QEM111" s="45"/>
      <c r="QEN111" s="45"/>
      <c r="QEO111" s="45"/>
      <c r="QEP111" s="45"/>
      <c r="QEQ111" s="45"/>
      <c r="QER111" s="45"/>
      <c r="QES111" s="45"/>
      <c r="QET111" s="45"/>
      <c r="QEU111" s="45"/>
      <c r="QEV111" s="45"/>
      <c r="QEW111" s="45"/>
      <c r="QEX111" s="45"/>
      <c r="QEY111" s="45"/>
      <c r="QEZ111" s="45"/>
      <c r="QFA111" s="45"/>
      <c r="QFB111" s="45"/>
      <c r="QFC111" s="45"/>
      <c r="QFD111" s="45"/>
      <c r="QFE111" s="45"/>
      <c r="QFF111" s="45"/>
      <c r="QFG111" s="45"/>
      <c r="QFH111" s="45"/>
      <c r="QFI111" s="45"/>
      <c r="QFJ111" s="45"/>
      <c r="QFK111" s="45"/>
      <c r="QFL111" s="45"/>
      <c r="QFM111" s="45"/>
      <c r="QFN111" s="45"/>
      <c r="QFO111" s="45"/>
      <c r="QFP111" s="45"/>
      <c r="QFQ111" s="45"/>
      <c r="QFR111" s="45"/>
      <c r="QFS111" s="45"/>
      <c r="QFT111" s="45"/>
      <c r="QFU111" s="45"/>
      <c r="QFV111" s="45"/>
      <c r="QFW111" s="45"/>
      <c r="QFX111" s="45"/>
      <c r="QFY111" s="45"/>
      <c r="QFZ111" s="45"/>
      <c r="QGA111" s="45"/>
      <c r="QGB111" s="45"/>
      <c r="QGC111" s="45"/>
      <c r="QGD111" s="45"/>
      <c r="QGE111" s="45"/>
      <c r="QGF111" s="45"/>
      <c r="QGG111" s="45"/>
      <c r="QGH111" s="45"/>
      <c r="QGI111" s="45"/>
      <c r="QGJ111" s="45"/>
      <c r="QGK111" s="45"/>
      <c r="QGL111" s="45"/>
      <c r="QGM111" s="45"/>
      <c r="QGN111" s="45"/>
      <c r="QGO111" s="45"/>
      <c r="QGP111" s="45"/>
      <c r="QGQ111" s="45"/>
      <c r="QGR111" s="45"/>
      <c r="QGS111" s="45"/>
      <c r="QGT111" s="45"/>
      <c r="QGU111" s="45"/>
      <c r="QGV111" s="45"/>
      <c r="QGW111" s="45"/>
      <c r="QGX111" s="45"/>
      <c r="QGY111" s="45"/>
      <c r="QGZ111" s="45"/>
      <c r="QHA111" s="45"/>
      <c r="QHB111" s="45"/>
      <c r="QHC111" s="45"/>
      <c r="QHD111" s="45"/>
      <c r="QHE111" s="45"/>
      <c r="QHF111" s="45"/>
      <c r="QHG111" s="45"/>
      <c r="QHH111" s="45"/>
      <c r="QHI111" s="45"/>
      <c r="QHJ111" s="45"/>
      <c r="QHK111" s="45"/>
      <c r="QHL111" s="45"/>
      <c r="QHM111" s="45"/>
      <c r="QHN111" s="45"/>
      <c r="QHO111" s="45"/>
      <c r="QHP111" s="45"/>
      <c r="QHQ111" s="45"/>
      <c r="QHR111" s="45"/>
      <c r="QHS111" s="45"/>
      <c r="QHT111" s="45"/>
      <c r="QHU111" s="45"/>
      <c r="QHV111" s="45"/>
      <c r="QHW111" s="45"/>
      <c r="QHX111" s="45"/>
      <c r="QHY111" s="45"/>
      <c r="QHZ111" s="45"/>
      <c r="QIA111" s="45"/>
      <c r="QIB111" s="45"/>
      <c r="QIC111" s="45"/>
      <c r="QID111" s="45"/>
      <c r="QIE111" s="45"/>
      <c r="QIF111" s="45"/>
      <c r="QIG111" s="45"/>
      <c r="QIH111" s="45"/>
      <c r="QII111" s="45"/>
      <c r="QIJ111" s="45"/>
      <c r="QIK111" s="45"/>
      <c r="QIL111" s="45"/>
      <c r="QIM111" s="45"/>
      <c r="QIN111" s="45"/>
      <c r="QIO111" s="45"/>
      <c r="QIP111" s="45"/>
      <c r="QIQ111" s="45"/>
      <c r="QIR111" s="45"/>
      <c r="QIS111" s="45"/>
      <c r="QIT111" s="45"/>
      <c r="QIU111" s="45"/>
      <c r="QIV111" s="45"/>
      <c r="QIW111" s="45"/>
      <c r="QIX111" s="45"/>
      <c r="QIY111" s="45"/>
      <c r="QIZ111" s="45"/>
      <c r="QJA111" s="45"/>
      <c r="QJB111" s="45"/>
      <c r="QJC111" s="45"/>
      <c r="QJD111" s="45"/>
      <c r="QJE111" s="45"/>
      <c r="QJF111" s="45"/>
      <c r="QJG111" s="45"/>
      <c r="QJH111" s="45"/>
      <c r="QJI111" s="45"/>
      <c r="QJJ111" s="45"/>
      <c r="QJK111" s="45"/>
      <c r="QJL111" s="45"/>
      <c r="QJM111" s="45"/>
      <c r="QJN111" s="45"/>
      <c r="QJO111" s="45"/>
      <c r="QJP111" s="45"/>
      <c r="QJQ111" s="45"/>
      <c r="QJR111" s="45"/>
      <c r="QJS111" s="45"/>
      <c r="QJT111" s="45"/>
      <c r="QJU111" s="45"/>
      <c r="QJV111" s="45"/>
      <c r="QJW111" s="45"/>
      <c r="QJX111" s="45"/>
      <c r="QJY111" s="45"/>
      <c r="QJZ111" s="45"/>
      <c r="QKA111" s="45"/>
      <c r="QKB111" s="45"/>
      <c r="QKC111" s="45"/>
      <c r="QKD111" s="45"/>
      <c r="QKE111" s="45"/>
      <c r="QKF111" s="45"/>
      <c r="QKG111" s="45"/>
      <c r="QKH111" s="45"/>
      <c r="QKI111" s="45"/>
      <c r="QKJ111" s="45"/>
      <c r="QKK111" s="45"/>
      <c r="QKL111" s="45"/>
      <c r="QKM111" s="45"/>
      <c r="QKN111" s="45"/>
      <c r="QKO111" s="45"/>
      <c r="QKP111" s="45"/>
      <c r="QKQ111" s="45"/>
      <c r="QKR111" s="45"/>
      <c r="QKS111" s="45"/>
      <c r="QKT111" s="45"/>
      <c r="QKU111" s="45"/>
      <c r="QKV111" s="45"/>
      <c r="QKW111" s="45"/>
      <c r="QKX111" s="45"/>
      <c r="QKY111" s="45"/>
      <c r="QKZ111" s="45"/>
      <c r="QLA111" s="45"/>
      <c r="QLB111" s="45"/>
      <c r="QLC111" s="45"/>
      <c r="QLD111" s="45"/>
      <c r="QLE111" s="45"/>
      <c r="QLF111" s="45"/>
      <c r="QLG111" s="45"/>
      <c r="QLH111" s="45"/>
      <c r="QLI111" s="45"/>
      <c r="QLJ111" s="45"/>
      <c r="QLK111" s="45"/>
      <c r="QLL111" s="45"/>
      <c r="QLM111" s="45"/>
      <c r="QLN111" s="45"/>
      <c r="QLO111" s="45"/>
      <c r="QLP111" s="45"/>
      <c r="QLQ111" s="45"/>
      <c r="QLR111" s="45"/>
      <c r="QLS111" s="45"/>
      <c r="QLT111" s="45"/>
      <c r="QLU111" s="45"/>
      <c r="QLV111" s="45"/>
      <c r="QLW111" s="45"/>
      <c r="QLX111" s="45"/>
      <c r="QLY111" s="45"/>
      <c r="QLZ111" s="45"/>
      <c r="QMA111" s="45"/>
      <c r="QMB111" s="45"/>
      <c r="QMC111" s="45"/>
      <c r="QMD111" s="45"/>
      <c r="QME111" s="45"/>
      <c r="QMF111" s="45"/>
      <c r="QMG111" s="45"/>
      <c r="QMH111" s="45"/>
      <c r="QMI111" s="45"/>
      <c r="QMJ111" s="45"/>
      <c r="QMK111" s="45"/>
      <c r="QML111" s="45"/>
      <c r="QMM111" s="45"/>
      <c r="QMN111" s="45"/>
      <c r="QMO111" s="45"/>
      <c r="QMP111" s="45"/>
      <c r="QMQ111" s="45"/>
      <c r="QMR111" s="45"/>
      <c r="QMS111" s="45"/>
      <c r="QMT111" s="45"/>
      <c r="QMU111" s="45"/>
      <c r="QMV111" s="45"/>
      <c r="QMW111" s="45"/>
      <c r="QMX111" s="45"/>
      <c r="QMY111" s="45"/>
      <c r="QMZ111" s="45"/>
      <c r="QNA111" s="45"/>
      <c r="QNB111" s="45"/>
      <c r="QNC111" s="45"/>
      <c r="QND111" s="45"/>
      <c r="QNE111" s="45"/>
      <c r="QNF111" s="45"/>
      <c r="QNG111" s="45"/>
      <c r="QNH111" s="45"/>
      <c r="QNI111" s="45"/>
      <c r="QNJ111" s="45"/>
      <c r="QNK111" s="45"/>
      <c r="QNL111" s="45"/>
      <c r="QNM111" s="45"/>
      <c r="QNN111" s="45"/>
      <c r="QNO111" s="45"/>
      <c r="QNP111" s="45"/>
      <c r="QNQ111" s="45"/>
      <c r="QNR111" s="45"/>
      <c r="QNS111" s="45"/>
      <c r="QNT111" s="45"/>
      <c r="QNU111" s="45"/>
      <c r="QNV111" s="45"/>
      <c r="QNW111" s="45"/>
      <c r="QNX111" s="45"/>
      <c r="QNY111" s="45"/>
      <c r="QNZ111" s="45"/>
      <c r="QOA111" s="45"/>
      <c r="QOB111" s="45"/>
      <c r="QOC111" s="45"/>
      <c r="QOD111" s="45"/>
      <c r="QOE111" s="45"/>
      <c r="QOF111" s="45"/>
      <c r="QOG111" s="45"/>
      <c r="QOH111" s="45"/>
      <c r="QOI111" s="45"/>
      <c r="QOJ111" s="45"/>
      <c r="QOK111" s="45"/>
      <c r="QOL111" s="45"/>
      <c r="QOM111" s="45"/>
      <c r="QON111" s="45"/>
      <c r="QOO111" s="45"/>
      <c r="QOP111" s="45"/>
      <c r="QOQ111" s="45"/>
      <c r="QOR111" s="45"/>
      <c r="QOS111" s="45"/>
      <c r="QOT111" s="45"/>
      <c r="QOU111" s="45"/>
      <c r="QOV111" s="45"/>
      <c r="QOW111" s="45"/>
      <c r="QOX111" s="45"/>
      <c r="QOY111" s="45"/>
      <c r="QOZ111" s="45"/>
      <c r="QPA111" s="45"/>
      <c r="QPB111" s="45"/>
      <c r="QPC111" s="45"/>
      <c r="QPD111" s="45"/>
      <c r="QPE111" s="45"/>
      <c r="QPF111" s="45"/>
      <c r="QPG111" s="45"/>
      <c r="QPH111" s="45"/>
      <c r="QPI111" s="45"/>
      <c r="QPJ111" s="45"/>
      <c r="QPK111" s="45"/>
      <c r="QPL111" s="45"/>
      <c r="QPM111" s="45"/>
      <c r="QPN111" s="45"/>
      <c r="QPO111" s="45"/>
      <c r="QPP111" s="45"/>
      <c r="QPQ111" s="45"/>
      <c r="QPR111" s="45"/>
      <c r="QPS111" s="45"/>
      <c r="QPT111" s="45"/>
      <c r="QPU111" s="45"/>
      <c r="QPV111" s="45"/>
      <c r="QPW111" s="45"/>
      <c r="QPX111" s="45"/>
      <c r="QPY111" s="45"/>
      <c r="QPZ111" s="45"/>
      <c r="QQA111" s="45"/>
      <c r="QQB111" s="45"/>
      <c r="QQC111" s="45"/>
      <c r="QQD111" s="45"/>
      <c r="QQE111" s="45"/>
      <c r="QQF111" s="45"/>
      <c r="QQG111" s="45"/>
      <c r="QQH111" s="45"/>
      <c r="QQI111" s="45"/>
      <c r="QQJ111" s="45"/>
      <c r="QQK111" s="45"/>
      <c r="QQL111" s="45"/>
      <c r="QQM111" s="45"/>
      <c r="QQN111" s="45"/>
      <c r="QQO111" s="45"/>
      <c r="QQP111" s="45"/>
      <c r="QQQ111" s="45"/>
      <c r="QQR111" s="45"/>
      <c r="QQS111" s="45"/>
      <c r="QQT111" s="45"/>
      <c r="QQU111" s="45"/>
      <c r="QQV111" s="45"/>
      <c r="QQW111" s="45"/>
      <c r="QQX111" s="45"/>
      <c r="QQY111" s="45"/>
      <c r="QQZ111" s="45"/>
      <c r="QRA111" s="45"/>
      <c r="QRB111" s="45"/>
      <c r="QRC111" s="45"/>
      <c r="QRD111" s="45"/>
      <c r="QRE111" s="45"/>
      <c r="QRF111" s="45"/>
      <c r="QRG111" s="45"/>
      <c r="QRH111" s="45"/>
      <c r="QRI111" s="45"/>
      <c r="QRJ111" s="45"/>
      <c r="QRK111" s="45"/>
      <c r="QRL111" s="45"/>
      <c r="QRM111" s="45"/>
      <c r="QRN111" s="45"/>
      <c r="QRO111" s="45"/>
      <c r="QRP111" s="45"/>
      <c r="QRQ111" s="45"/>
      <c r="QRR111" s="45"/>
      <c r="QRS111" s="45"/>
      <c r="QRT111" s="45"/>
      <c r="QRU111" s="45"/>
      <c r="QRV111" s="45"/>
      <c r="QRW111" s="45"/>
      <c r="QRX111" s="45"/>
      <c r="QRY111" s="45"/>
      <c r="QRZ111" s="45"/>
      <c r="QSA111" s="45"/>
      <c r="QSB111" s="45"/>
      <c r="QSC111" s="45"/>
      <c r="QSD111" s="45"/>
      <c r="QSE111" s="45"/>
      <c r="QSF111" s="45"/>
      <c r="QSG111" s="45"/>
      <c r="QSH111" s="45"/>
      <c r="QSI111" s="45"/>
      <c r="QSJ111" s="45"/>
      <c r="QSK111" s="45"/>
      <c r="QSL111" s="45"/>
      <c r="QSM111" s="45"/>
      <c r="QSN111" s="45"/>
      <c r="QSO111" s="45"/>
      <c r="QSP111" s="45"/>
      <c r="QSQ111" s="45"/>
      <c r="QSR111" s="45"/>
      <c r="QSS111" s="45"/>
      <c r="QST111" s="45"/>
      <c r="QSU111" s="45"/>
      <c r="QSV111" s="45"/>
      <c r="QSW111" s="45"/>
      <c r="QSX111" s="45"/>
      <c r="QSY111" s="45"/>
      <c r="QSZ111" s="45"/>
      <c r="QTA111" s="45"/>
      <c r="QTB111" s="45"/>
      <c r="QTC111" s="45"/>
      <c r="QTD111" s="45"/>
      <c r="QTE111" s="45"/>
      <c r="QTF111" s="45"/>
      <c r="QTG111" s="45"/>
      <c r="QTH111" s="45"/>
      <c r="QTI111" s="45"/>
      <c r="QTJ111" s="45"/>
      <c r="QTK111" s="45"/>
      <c r="QTL111" s="45"/>
      <c r="QTM111" s="45"/>
      <c r="QTN111" s="45"/>
      <c r="QTO111" s="45"/>
      <c r="QTP111" s="45"/>
      <c r="QTQ111" s="45"/>
      <c r="QTR111" s="45"/>
      <c r="QTS111" s="45"/>
      <c r="QTT111" s="45"/>
      <c r="QTU111" s="45"/>
      <c r="QTV111" s="45"/>
      <c r="QTW111" s="45"/>
      <c r="QTX111" s="45"/>
      <c r="QTY111" s="45"/>
      <c r="QTZ111" s="45"/>
      <c r="QUA111" s="45"/>
      <c r="QUB111" s="45"/>
      <c r="QUC111" s="45"/>
      <c r="QUD111" s="45"/>
      <c r="QUE111" s="45"/>
      <c r="QUF111" s="45"/>
      <c r="QUG111" s="45"/>
      <c r="QUH111" s="45"/>
      <c r="QUI111" s="45"/>
      <c r="QUJ111" s="45"/>
      <c r="QUK111" s="45"/>
      <c r="QUL111" s="45"/>
      <c r="QUM111" s="45"/>
      <c r="QUN111" s="45"/>
      <c r="QUO111" s="45"/>
      <c r="QUP111" s="45"/>
      <c r="QUQ111" s="45"/>
      <c r="QUR111" s="45"/>
      <c r="QUS111" s="45"/>
      <c r="QUT111" s="45"/>
      <c r="QUU111" s="45"/>
      <c r="QUV111" s="45"/>
      <c r="QUW111" s="45"/>
      <c r="QUX111" s="45"/>
      <c r="QUY111" s="45"/>
      <c r="QUZ111" s="45"/>
      <c r="QVA111" s="45"/>
      <c r="QVB111" s="45"/>
      <c r="QVC111" s="45"/>
      <c r="QVD111" s="45"/>
      <c r="QVE111" s="45"/>
      <c r="QVF111" s="45"/>
      <c r="QVG111" s="45"/>
      <c r="QVH111" s="45"/>
      <c r="QVI111" s="45"/>
      <c r="QVJ111" s="45"/>
      <c r="QVK111" s="45"/>
      <c r="QVL111" s="45"/>
      <c r="QVM111" s="45"/>
      <c r="QVN111" s="45"/>
      <c r="QVO111" s="45"/>
      <c r="QVP111" s="45"/>
      <c r="QVQ111" s="45"/>
      <c r="QVR111" s="45"/>
      <c r="QVS111" s="45"/>
      <c r="QVT111" s="45"/>
      <c r="QVU111" s="45"/>
      <c r="QVV111" s="45"/>
      <c r="QVW111" s="45"/>
      <c r="QVX111" s="45"/>
      <c r="QVY111" s="45"/>
      <c r="QVZ111" s="45"/>
      <c r="QWA111" s="45"/>
      <c r="QWB111" s="45"/>
      <c r="QWC111" s="45"/>
      <c r="QWD111" s="45"/>
      <c r="QWE111" s="45"/>
      <c r="QWF111" s="45"/>
      <c r="QWG111" s="45"/>
      <c r="QWH111" s="45"/>
      <c r="QWI111" s="45"/>
      <c r="QWJ111" s="45"/>
      <c r="QWK111" s="45"/>
      <c r="QWL111" s="45"/>
      <c r="QWM111" s="45"/>
      <c r="QWN111" s="45"/>
      <c r="QWO111" s="45"/>
      <c r="QWP111" s="45"/>
      <c r="QWQ111" s="45"/>
      <c r="QWR111" s="45"/>
      <c r="QWS111" s="45"/>
      <c r="QWT111" s="45"/>
      <c r="QWU111" s="45"/>
      <c r="QWV111" s="45"/>
      <c r="QWW111" s="45"/>
      <c r="QWX111" s="45"/>
      <c r="QWY111" s="45"/>
      <c r="QWZ111" s="45"/>
      <c r="QXA111" s="45"/>
      <c r="QXB111" s="45"/>
      <c r="QXC111" s="45"/>
      <c r="QXD111" s="45"/>
      <c r="QXE111" s="45"/>
      <c r="QXF111" s="45"/>
      <c r="QXG111" s="45"/>
      <c r="QXH111" s="45"/>
      <c r="QXI111" s="45"/>
      <c r="QXJ111" s="45"/>
      <c r="QXK111" s="45"/>
      <c r="QXL111" s="45"/>
      <c r="QXM111" s="45"/>
      <c r="QXN111" s="45"/>
      <c r="QXO111" s="45"/>
      <c r="QXP111" s="45"/>
      <c r="QXQ111" s="45"/>
      <c r="QXR111" s="45"/>
      <c r="QXS111" s="45"/>
      <c r="QXT111" s="45"/>
      <c r="QXU111" s="45"/>
      <c r="QXV111" s="45"/>
      <c r="QXW111" s="45"/>
      <c r="QXX111" s="45"/>
      <c r="QXY111" s="45"/>
      <c r="QXZ111" s="45"/>
      <c r="QYA111" s="45"/>
      <c r="QYB111" s="45"/>
      <c r="QYC111" s="45"/>
      <c r="QYD111" s="45"/>
      <c r="QYE111" s="45"/>
      <c r="QYF111" s="45"/>
      <c r="QYG111" s="45"/>
      <c r="QYH111" s="45"/>
      <c r="QYI111" s="45"/>
      <c r="QYJ111" s="45"/>
      <c r="QYK111" s="45"/>
      <c r="QYL111" s="45"/>
      <c r="QYM111" s="45"/>
      <c r="QYN111" s="45"/>
      <c r="QYO111" s="45"/>
      <c r="QYP111" s="45"/>
      <c r="QYQ111" s="45"/>
      <c r="QYR111" s="45"/>
      <c r="QYS111" s="45"/>
      <c r="QYT111" s="45"/>
      <c r="QYU111" s="45"/>
      <c r="QYV111" s="45"/>
      <c r="QYW111" s="45"/>
      <c r="QYX111" s="45"/>
      <c r="QYY111" s="45"/>
      <c r="QYZ111" s="45"/>
      <c r="QZA111" s="45"/>
      <c r="QZB111" s="45"/>
      <c r="QZC111" s="45"/>
      <c r="QZD111" s="45"/>
      <c r="QZE111" s="45"/>
      <c r="QZF111" s="45"/>
      <c r="QZG111" s="45"/>
      <c r="QZH111" s="45"/>
      <c r="QZI111" s="45"/>
      <c r="QZJ111" s="45"/>
      <c r="QZK111" s="45"/>
      <c r="QZL111" s="45"/>
      <c r="QZM111" s="45"/>
      <c r="QZN111" s="45"/>
      <c r="QZO111" s="45"/>
      <c r="QZP111" s="45"/>
      <c r="QZQ111" s="45"/>
      <c r="QZR111" s="45"/>
      <c r="QZS111" s="45"/>
      <c r="QZT111" s="45"/>
      <c r="QZU111" s="45"/>
      <c r="QZV111" s="45"/>
      <c r="QZW111" s="45"/>
      <c r="QZX111" s="45"/>
      <c r="QZY111" s="45"/>
      <c r="QZZ111" s="45"/>
      <c r="RAA111" s="45"/>
      <c r="RAB111" s="45"/>
      <c r="RAC111" s="45"/>
      <c r="RAD111" s="45"/>
      <c r="RAE111" s="45"/>
      <c r="RAF111" s="45"/>
      <c r="RAG111" s="45"/>
      <c r="RAH111" s="45"/>
      <c r="RAI111" s="45"/>
      <c r="RAJ111" s="45"/>
      <c r="RAK111" s="45"/>
      <c r="RAL111" s="45"/>
      <c r="RAM111" s="45"/>
      <c r="RAN111" s="45"/>
      <c r="RAO111" s="45"/>
      <c r="RAP111" s="45"/>
      <c r="RAQ111" s="45"/>
      <c r="RAR111" s="45"/>
      <c r="RAS111" s="45"/>
      <c r="RAT111" s="45"/>
      <c r="RAU111" s="45"/>
      <c r="RAV111" s="45"/>
      <c r="RAW111" s="45"/>
      <c r="RAX111" s="45"/>
      <c r="RAY111" s="45"/>
      <c r="RAZ111" s="45"/>
      <c r="RBA111" s="45"/>
      <c r="RBB111" s="45"/>
      <c r="RBC111" s="45"/>
      <c r="RBD111" s="45"/>
      <c r="RBE111" s="45"/>
      <c r="RBF111" s="45"/>
      <c r="RBG111" s="45"/>
      <c r="RBH111" s="45"/>
      <c r="RBI111" s="45"/>
      <c r="RBJ111" s="45"/>
      <c r="RBK111" s="45"/>
      <c r="RBL111" s="45"/>
      <c r="RBM111" s="45"/>
      <c r="RBN111" s="45"/>
      <c r="RBO111" s="45"/>
      <c r="RBP111" s="45"/>
      <c r="RBQ111" s="45"/>
      <c r="RBR111" s="45"/>
      <c r="RBS111" s="45"/>
      <c r="RBT111" s="45"/>
      <c r="RBU111" s="45"/>
      <c r="RBV111" s="45"/>
      <c r="RBW111" s="45"/>
      <c r="RBX111" s="45"/>
      <c r="RBY111" s="45"/>
      <c r="RBZ111" s="45"/>
      <c r="RCA111" s="45"/>
      <c r="RCB111" s="45"/>
      <c r="RCC111" s="45"/>
      <c r="RCD111" s="45"/>
      <c r="RCE111" s="45"/>
      <c r="RCF111" s="45"/>
      <c r="RCG111" s="45"/>
      <c r="RCH111" s="45"/>
      <c r="RCI111" s="45"/>
      <c r="RCJ111" s="45"/>
      <c r="RCK111" s="45"/>
      <c r="RCL111" s="45"/>
      <c r="RCM111" s="45"/>
      <c r="RCN111" s="45"/>
      <c r="RCO111" s="45"/>
      <c r="RCP111" s="45"/>
      <c r="RCQ111" s="45"/>
      <c r="RCR111" s="45"/>
      <c r="RCS111" s="45"/>
      <c r="RCT111" s="45"/>
      <c r="RCU111" s="45"/>
      <c r="RCV111" s="45"/>
      <c r="RCW111" s="45"/>
      <c r="RCX111" s="45"/>
      <c r="RCY111" s="45"/>
      <c r="RCZ111" s="45"/>
      <c r="RDA111" s="45"/>
      <c r="RDB111" s="45"/>
      <c r="RDC111" s="45"/>
      <c r="RDD111" s="45"/>
      <c r="RDE111" s="45"/>
      <c r="RDF111" s="45"/>
      <c r="RDG111" s="45"/>
      <c r="RDH111" s="45"/>
      <c r="RDI111" s="45"/>
      <c r="RDJ111" s="45"/>
      <c r="RDK111" s="45"/>
      <c r="RDL111" s="45"/>
      <c r="RDM111" s="45"/>
      <c r="RDN111" s="45"/>
      <c r="RDO111" s="45"/>
      <c r="RDP111" s="45"/>
      <c r="RDQ111" s="45"/>
      <c r="RDR111" s="45"/>
      <c r="RDS111" s="45"/>
      <c r="RDT111" s="45"/>
      <c r="RDU111" s="45"/>
      <c r="RDV111" s="45"/>
      <c r="RDW111" s="45"/>
      <c r="RDX111" s="45"/>
      <c r="RDY111" s="45"/>
      <c r="RDZ111" s="45"/>
      <c r="REA111" s="45"/>
      <c r="REB111" s="45"/>
      <c r="REC111" s="45"/>
      <c r="RED111" s="45"/>
      <c r="REE111" s="45"/>
      <c r="REF111" s="45"/>
      <c r="REG111" s="45"/>
      <c r="REH111" s="45"/>
      <c r="REI111" s="45"/>
      <c r="REJ111" s="45"/>
      <c r="REK111" s="45"/>
      <c r="REL111" s="45"/>
      <c r="REM111" s="45"/>
      <c r="REN111" s="45"/>
      <c r="REO111" s="45"/>
      <c r="REP111" s="45"/>
      <c r="REQ111" s="45"/>
      <c r="RER111" s="45"/>
      <c r="RES111" s="45"/>
      <c r="RET111" s="45"/>
      <c r="REU111" s="45"/>
      <c r="REV111" s="45"/>
      <c r="REW111" s="45"/>
      <c r="REX111" s="45"/>
      <c r="REY111" s="45"/>
      <c r="REZ111" s="45"/>
      <c r="RFA111" s="45"/>
      <c r="RFB111" s="45"/>
      <c r="RFC111" s="45"/>
      <c r="RFD111" s="45"/>
      <c r="RFE111" s="45"/>
      <c r="RFF111" s="45"/>
      <c r="RFG111" s="45"/>
      <c r="RFH111" s="45"/>
      <c r="RFI111" s="45"/>
      <c r="RFJ111" s="45"/>
      <c r="RFK111" s="45"/>
      <c r="RFL111" s="45"/>
      <c r="RFM111" s="45"/>
      <c r="RFN111" s="45"/>
      <c r="RFO111" s="45"/>
      <c r="RFP111" s="45"/>
      <c r="RFQ111" s="45"/>
      <c r="RFR111" s="45"/>
      <c r="RFS111" s="45"/>
      <c r="RFT111" s="45"/>
      <c r="RFU111" s="45"/>
      <c r="RFV111" s="45"/>
      <c r="RFW111" s="45"/>
      <c r="RFX111" s="45"/>
      <c r="RFY111" s="45"/>
      <c r="RFZ111" s="45"/>
      <c r="RGA111" s="45"/>
      <c r="RGB111" s="45"/>
      <c r="RGC111" s="45"/>
      <c r="RGD111" s="45"/>
      <c r="RGE111" s="45"/>
      <c r="RGF111" s="45"/>
      <c r="RGG111" s="45"/>
      <c r="RGH111" s="45"/>
      <c r="RGI111" s="45"/>
      <c r="RGJ111" s="45"/>
      <c r="RGK111" s="45"/>
      <c r="RGL111" s="45"/>
      <c r="RGM111" s="45"/>
      <c r="RGN111" s="45"/>
      <c r="RGO111" s="45"/>
      <c r="RGP111" s="45"/>
      <c r="RGQ111" s="45"/>
      <c r="RGR111" s="45"/>
      <c r="RGS111" s="45"/>
      <c r="RGT111" s="45"/>
      <c r="RGU111" s="45"/>
      <c r="RGV111" s="45"/>
      <c r="RGW111" s="45"/>
      <c r="RGX111" s="45"/>
      <c r="RGY111" s="45"/>
      <c r="RGZ111" s="45"/>
      <c r="RHA111" s="45"/>
      <c r="RHB111" s="45"/>
      <c r="RHC111" s="45"/>
      <c r="RHD111" s="45"/>
      <c r="RHE111" s="45"/>
      <c r="RHF111" s="45"/>
      <c r="RHG111" s="45"/>
      <c r="RHH111" s="45"/>
      <c r="RHI111" s="45"/>
      <c r="RHJ111" s="45"/>
      <c r="RHK111" s="45"/>
      <c r="RHL111" s="45"/>
      <c r="RHM111" s="45"/>
      <c r="RHN111" s="45"/>
      <c r="RHO111" s="45"/>
      <c r="RHP111" s="45"/>
      <c r="RHQ111" s="45"/>
      <c r="RHR111" s="45"/>
      <c r="RHS111" s="45"/>
      <c r="RHT111" s="45"/>
      <c r="RHU111" s="45"/>
      <c r="RHV111" s="45"/>
      <c r="RHW111" s="45"/>
      <c r="RHX111" s="45"/>
      <c r="RHY111" s="45"/>
      <c r="RHZ111" s="45"/>
      <c r="RIA111" s="45"/>
      <c r="RIB111" s="45"/>
      <c r="RIC111" s="45"/>
      <c r="RID111" s="45"/>
      <c r="RIE111" s="45"/>
      <c r="RIF111" s="45"/>
      <c r="RIG111" s="45"/>
      <c r="RIH111" s="45"/>
      <c r="RII111" s="45"/>
      <c r="RIJ111" s="45"/>
      <c r="RIK111" s="45"/>
      <c r="RIL111" s="45"/>
      <c r="RIM111" s="45"/>
      <c r="RIN111" s="45"/>
      <c r="RIO111" s="45"/>
      <c r="RIP111" s="45"/>
      <c r="RIQ111" s="45"/>
      <c r="RIR111" s="45"/>
      <c r="RIS111" s="45"/>
      <c r="RIT111" s="45"/>
      <c r="RIU111" s="45"/>
      <c r="RIV111" s="45"/>
      <c r="RIW111" s="45"/>
      <c r="RIX111" s="45"/>
      <c r="RIY111" s="45"/>
      <c r="RIZ111" s="45"/>
      <c r="RJA111" s="45"/>
      <c r="RJB111" s="45"/>
      <c r="RJC111" s="45"/>
      <c r="RJD111" s="45"/>
      <c r="RJE111" s="45"/>
      <c r="RJF111" s="45"/>
      <c r="RJG111" s="45"/>
      <c r="RJH111" s="45"/>
      <c r="RJI111" s="45"/>
      <c r="RJJ111" s="45"/>
      <c r="RJK111" s="45"/>
      <c r="RJL111" s="45"/>
      <c r="RJM111" s="45"/>
      <c r="RJN111" s="45"/>
      <c r="RJO111" s="45"/>
      <c r="RJP111" s="45"/>
      <c r="RJQ111" s="45"/>
      <c r="RJR111" s="45"/>
      <c r="RJS111" s="45"/>
      <c r="RJT111" s="45"/>
      <c r="RJU111" s="45"/>
      <c r="RJV111" s="45"/>
      <c r="RJW111" s="45"/>
      <c r="RJX111" s="45"/>
      <c r="RJY111" s="45"/>
      <c r="RJZ111" s="45"/>
      <c r="RKA111" s="45"/>
      <c r="RKB111" s="45"/>
      <c r="RKC111" s="45"/>
      <c r="RKD111" s="45"/>
      <c r="RKE111" s="45"/>
      <c r="RKF111" s="45"/>
      <c r="RKG111" s="45"/>
      <c r="RKH111" s="45"/>
      <c r="RKI111" s="45"/>
      <c r="RKJ111" s="45"/>
      <c r="RKK111" s="45"/>
      <c r="RKL111" s="45"/>
      <c r="RKM111" s="45"/>
      <c r="RKN111" s="45"/>
      <c r="RKO111" s="45"/>
      <c r="RKP111" s="45"/>
      <c r="RKQ111" s="45"/>
      <c r="RKR111" s="45"/>
      <c r="RKS111" s="45"/>
      <c r="RKT111" s="45"/>
      <c r="RKU111" s="45"/>
      <c r="RKV111" s="45"/>
      <c r="RKW111" s="45"/>
      <c r="RKX111" s="45"/>
      <c r="RKY111" s="45"/>
      <c r="RKZ111" s="45"/>
      <c r="RLA111" s="45"/>
      <c r="RLB111" s="45"/>
      <c r="RLC111" s="45"/>
      <c r="RLD111" s="45"/>
      <c r="RLE111" s="45"/>
      <c r="RLF111" s="45"/>
      <c r="RLG111" s="45"/>
      <c r="RLH111" s="45"/>
      <c r="RLI111" s="45"/>
      <c r="RLJ111" s="45"/>
      <c r="RLK111" s="45"/>
      <c r="RLL111" s="45"/>
      <c r="RLM111" s="45"/>
      <c r="RLN111" s="45"/>
      <c r="RLO111" s="45"/>
      <c r="RLP111" s="45"/>
      <c r="RLQ111" s="45"/>
      <c r="RLR111" s="45"/>
      <c r="RLS111" s="45"/>
      <c r="RLT111" s="45"/>
      <c r="RLU111" s="45"/>
      <c r="RLV111" s="45"/>
      <c r="RLW111" s="45"/>
      <c r="RLX111" s="45"/>
      <c r="RLY111" s="45"/>
      <c r="RLZ111" s="45"/>
      <c r="RMA111" s="45"/>
      <c r="RMB111" s="45"/>
      <c r="RMC111" s="45"/>
      <c r="RMD111" s="45"/>
      <c r="RME111" s="45"/>
      <c r="RMF111" s="45"/>
      <c r="RMG111" s="45"/>
      <c r="RMH111" s="45"/>
      <c r="RMI111" s="45"/>
      <c r="RMJ111" s="45"/>
      <c r="RMK111" s="45"/>
      <c r="RML111" s="45"/>
      <c r="RMM111" s="45"/>
      <c r="RMN111" s="45"/>
      <c r="RMO111" s="45"/>
      <c r="RMP111" s="45"/>
      <c r="RMQ111" s="45"/>
      <c r="RMR111" s="45"/>
      <c r="RMS111" s="45"/>
      <c r="RMT111" s="45"/>
      <c r="RMU111" s="45"/>
      <c r="RMV111" s="45"/>
      <c r="RMW111" s="45"/>
      <c r="RMX111" s="45"/>
      <c r="RMY111" s="45"/>
      <c r="RMZ111" s="45"/>
      <c r="RNA111" s="45"/>
      <c r="RNB111" s="45"/>
      <c r="RNC111" s="45"/>
      <c r="RND111" s="45"/>
      <c r="RNE111" s="45"/>
      <c r="RNF111" s="45"/>
      <c r="RNG111" s="45"/>
      <c r="RNH111" s="45"/>
      <c r="RNI111" s="45"/>
      <c r="RNJ111" s="45"/>
      <c r="RNK111" s="45"/>
      <c r="RNL111" s="45"/>
      <c r="RNM111" s="45"/>
      <c r="RNN111" s="45"/>
      <c r="RNO111" s="45"/>
      <c r="RNP111" s="45"/>
      <c r="RNQ111" s="45"/>
      <c r="RNR111" s="45"/>
      <c r="RNS111" s="45"/>
      <c r="RNT111" s="45"/>
      <c r="RNU111" s="45"/>
      <c r="RNV111" s="45"/>
      <c r="RNW111" s="45"/>
      <c r="RNX111" s="45"/>
      <c r="RNY111" s="45"/>
      <c r="RNZ111" s="45"/>
      <c r="ROA111" s="45"/>
      <c r="ROB111" s="45"/>
      <c r="ROC111" s="45"/>
      <c r="ROD111" s="45"/>
      <c r="ROE111" s="45"/>
      <c r="ROF111" s="45"/>
      <c r="ROG111" s="45"/>
      <c r="ROH111" s="45"/>
      <c r="ROI111" s="45"/>
      <c r="ROJ111" s="45"/>
      <c r="ROK111" s="45"/>
      <c r="ROL111" s="45"/>
      <c r="ROM111" s="45"/>
      <c r="RON111" s="45"/>
      <c r="ROO111" s="45"/>
      <c r="ROP111" s="45"/>
      <c r="ROQ111" s="45"/>
      <c r="ROR111" s="45"/>
      <c r="ROS111" s="45"/>
      <c r="ROT111" s="45"/>
      <c r="ROU111" s="45"/>
      <c r="ROV111" s="45"/>
      <c r="ROW111" s="45"/>
      <c r="ROX111" s="45"/>
      <c r="ROY111" s="45"/>
      <c r="ROZ111" s="45"/>
      <c r="RPA111" s="45"/>
      <c r="RPB111" s="45"/>
      <c r="RPC111" s="45"/>
      <c r="RPD111" s="45"/>
      <c r="RPE111" s="45"/>
      <c r="RPF111" s="45"/>
      <c r="RPG111" s="45"/>
      <c r="RPH111" s="45"/>
      <c r="RPI111" s="45"/>
      <c r="RPJ111" s="45"/>
      <c r="RPK111" s="45"/>
      <c r="RPL111" s="45"/>
      <c r="RPM111" s="45"/>
      <c r="RPN111" s="45"/>
      <c r="RPO111" s="45"/>
      <c r="RPP111" s="45"/>
      <c r="RPQ111" s="45"/>
      <c r="RPR111" s="45"/>
      <c r="RPS111" s="45"/>
      <c r="RPT111" s="45"/>
      <c r="RPU111" s="45"/>
      <c r="RPV111" s="45"/>
      <c r="RPW111" s="45"/>
      <c r="RPX111" s="45"/>
      <c r="RPY111" s="45"/>
      <c r="RPZ111" s="45"/>
      <c r="RQA111" s="45"/>
      <c r="RQB111" s="45"/>
      <c r="RQC111" s="45"/>
      <c r="RQD111" s="45"/>
      <c r="RQE111" s="45"/>
      <c r="RQF111" s="45"/>
      <c r="RQG111" s="45"/>
      <c r="RQH111" s="45"/>
      <c r="RQI111" s="45"/>
      <c r="RQJ111" s="45"/>
      <c r="RQK111" s="45"/>
      <c r="RQL111" s="45"/>
      <c r="RQM111" s="45"/>
      <c r="RQN111" s="45"/>
      <c r="RQO111" s="45"/>
      <c r="RQP111" s="45"/>
      <c r="RQQ111" s="45"/>
      <c r="RQR111" s="45"/>
      <c r="RQS111" s="45"/>
      <c r="RQT111" s="45"/>
      <c r="RQU111" s="45"/>
      <c r="RQV111" s="45"/>
      <c r="RQW111" s="45"/>
      <c r="RQX111" s="45"/>
      <c r="RQY111" s="45"/>
      <c r="RQZ111" s="45"/>
      <c r="RRA111" s="45"/>
      <c r="RRB111" s="45"/>
      <c r="RRC111" s="45"/>
      <c r="RRD111" s="45"/>
      <c r="RRE111" s="45"/>
      <c r="RRF111" s="45"/>
      <c r="RRG111" s="45"/>
      <c r="RRH111" s="45"/>
      <c r="RRI111" s="45"/>
      <c r="RRJ111" s="45"/>
      <c r="RRK111" s="45"/>
      <c r="RRL111" s="45"/>
      <c r="RRM111" s="45"/>
      <c r="RRN111" s="45"/>
      <c r="RRO111" s="45"/>
      <c r="RRP111" s="45"/>
      <c r="RRQ111" s="45"/>
      <c r="RRR111" s="45"/>
      <c r="RRS111" s="45"/>
      <c r="RRT111" s="45"/>
      <c r="RRU111" s="45"/>
      <c r="RRV111" s="45"/>
      <c r="RRW111" s="45"/>
      <c r="RRX111" s="45"/>
      <c r="RRY111" s="45"/>
      <c r="RRZ111" s="45"/>
      <c r="RSA111" s="45"/>
      <c r="RSB111" s="45"/>
      <c r="RSC111" s="45"/>
      <c r="RSD111" s="45"/>
      <c r="RSE111" s="45"/>
      <c r="RSF111" s="45"/>
      <c r="RSG111" s="45"/>
      <c r="RSH111" s="45"/>
      <c r="RSI111" s="45"/>
      <c r="RSJ111" s="45"/>
      <c r="RSK111" s="45"/>
      <c r="RSL111" s="45"/>
      <c r="RSM111" s="45"/>
      <c r="RSN111" s="45"/>
      <c r="RSO111" s="45"/>
      <c r="RSP111" s="45"/>
      <c r="RSQ111" s="45"/>
      <c r="RSR111" s="45"/>
      <c r="RSS111" s="45"/>
      <c r="RST111" s="45"/>
      <c r="RSU111" s="45"/>
      <c r="RSV111" s="45"/>
      <c r="RSW111" s="45"/>
      <c r="RSX111" s="45"/>
      <c r="RSY111" s="45"/>
      <c r="RSZ111" s="45"/>
      <c r="RTA111" s="45"/>
      <c r="RTB111" s="45"/>
      <c r="RTC111" s="45"/>
      <c r="RTD111" s="45"/>
      <c r="RTE111" s="45"/>
      <c r="RTF111" s="45"/>
      <c r="RTG111" s="45"/>
      <c r="RTH111" s="45"/>
      <c r="RTI111" s="45"/>
      <c r="RTJ111" s="45"/>
      <c r="RTK111" s="45"/>
      <c r="RTL111" s="45"/>
      <c r="RTM111" s="45"/>
      <c r="RTN111" s="45"/>
      <c r="RTO111" s="45"/>
      <c r="RTP111" s="45"/>
      <c r="RTQ111" s="45"/>
      <c r="RTR111" s="45"/>
      <c r="RTS111" s="45"/>
      <c r="RTT111" s="45"/>
      <c r="RTU111" s="45"/>
      <c r="RTV111" s="45"/>
      <c r="RTW111" s="45"/>
      <c r="RTX111" s="45"/>
      <c r="RTY111" s="45"/>
      <c r="RTZ111" s="45"/>
      <c r="RUA111" s="45"/>
      <c r="RUB111" s="45"/>
      <c r="RUC111" s="45"/>
      <c r="RUD111" s="45"/>
      <c r="RUE111" s="45"/>
      <c r="RUF111" s="45"/>
      <c r="RUG111" s="45"/>
      <c r="RUH111" s="45"/>
      <c r="RUI111" s="45"/>
      <c r="RUJ111" s="45"/>
      <c r="RUK111" s="45"/>
      <c r="RUL111" s="45"/>
      <c r="RUM111" s="45"/>
      <c r="RUN111" s="45"/>
      <c r="RUO111" s="45"/>
      <c r="RUP111" s="45"/>
      <c r="RUQ111" s="45"/>
      <c r="RUR111" s="45"/>
      <c r="RUS111" s="45"/>
      <c r="RUT111" s="45"/>
      <c r="RUU111" s="45"/>
      <c r="RUV111" s="45"/>
      <c r="RUW111" s="45"/>
      <c r="RUX111" s="45"/>
      <c r="RUY111" s="45"/>
      <c r="RUZ111" s="45"/>
      <c r="RVA111" s="45"/>
      <c r="RVB111" s="45"/>
      <c r="RVC111" s="45"/>
      <c r="RVD111" s="45"/>
      <c r="RVE111" s="45"/>
      <c r="RVF111" s="45"/>
      <c r="RVG111" s="45"/>
      <c r="RVH111" s="45"/>
      <c r="RVI111" s="45"/>
      <c r="RVJ111" s="45"/>
      <c r="RVK111" s="45"/>
      <c r="RVL111" s="45"/>
      <c r="RVM111" s="45"/>
      <c r="RVN111" s="45"/>
      <c r="RVO111" s="45"/>
      <c r="RVP111" s="45"/>
      <c r="RVQ111" s="45"/>
      <c r="RVR111" s="45"/>
      <c r="RVS111" s="45"/>
      <c r="RVT111" s="45"/>
      <c r="RVU111" s="45"/>
      <c r="RVV111" s="45"/>
      <c r="RVW111" s="45"/>
      <c r="RVX111" s="45"/>
      <c r="RVY111" s="45"/>
      <c r="RVZ111" s="45"/>
      <c r="RWA111" s="45"/>
      <c r="RWB111" s="45"/>
      <c r="RWC111" s="45"/>
      <c r="RWD111" s="45"/>
      <c r="RWE111" s="45"/>
      <c r="RWF111" s="45"/>
      <c r="RWG111" s="45"/>
      <c r="RWH111" s="45"/>
      <c r="RWI111" s="45"/>
      <c r="RWJ111" s="45"/>
      <c r="RWK111" s="45"/>
      <c r="RWL111" s="45"/>
      <c r="RWM111" s="45"/>
      <c r="RWN111" s="45"/>
      <c r="RWO111" s="45"/>
      <c r="RWP111" s="45"/>
      <c r="RWQ111" s="45"/>
      <c r="RWR111" s="45"/>
      <c r="RWS111" s="45"/>
      <c r="RWT111" s="45"/>
      <c r="RWU111" s="45"/>
      <c r="RWV111" s="45"/>
      <c r="RWW111" s="45"/>
      <c r="RWX111" s="45"/>
      <c r="RWY111" s="45"/>
      <c r="RWZ111" s="45"/>
      <c r="RXA111" s="45"/>
      <c r="RXB111" s="45"/>
      <c r="RXC111" s="45"/>
      <c r="RXD111" s="45"/>
      <c r="RXE111" s="45"/>
      <c r="RXF111" s="45"/>
      <c r="RXG111" s="45"/>
      <c r="RXH111" s="45"/>
      <c r="RXI111" s="45"/>
      <c r="RXJ111" s="45"/>
      <c r="RXK111" s="45"/>
      <c r="RXL111" s="45"/>
      <c r="RXM111" s="45"/>
      <c r="RXN111" s="45"/>
      <c r="RXO111" s="45"/>
      <c r="RXP111" s="45"/>
      <c r="RXQ111" s="45"/>
      <c r="RXR111" s="45"/>
      <c r="RXS111" s="45"/>
      <c r="RXT111" s="45"/>
      <c r="RXU111" s="45"/>
      <c r="RXV111" s="45"/>
      <c r="RXW111" s="45"/>
      <c r="RXX111" s="45"/>
      <c r="RXY111" s="45"/>
      <c r="RXZ111" s="45"/>
      <c r="RYA111" s="45"/>
      <c r="RYB111" s="45"/>
      <c r="RYC111" s="45"/>
      <c r="RYD111" s="45"/>
      <c r="RYE111" s="45"/>
      <c r="RYF111" s="45"/>
      <c r="RYG111" s="45"/>
      <c r="RYH111" s="45"/>
      <c r="RYI111" s="45"/>
      <c r="RYJ111" s="45"/>
      <c r="RYK111" s="45"/>
      <c r="RYL111" s="45"/>
      <c r="RYM111" s="45"/>
      <c r="RYN111" s="45"/>
      <c r="RYO111" s="45"/>
      <c r="RYP111" s="45"/>
      <c r="RYQ111" s="45"/>
      <c r="RYR111" s="45"/>
      <c r="RYS111" s="45"/>
      <c r="RYT111" s="45"/>
      <c r="RYU111" s="45"/>
      <c r="RYV111" s="45"/>
      <c r="RYW111" s="45"/>
      <c r="RYX111" s="45"/>
      <c r="RYY111" s="45"/>
      <c r="RYZ111" s="45"/>
      <c r="RZA111" s="45"/>
      <c r="RZB111" s="45"/>
      <c r="RZC111" s="45"/>
      <c r="RZD111" s="45"/>
      <c r="RZE111" s="45"/>
      <c r="RZF111" s="45"/>
      <c r="RZG111" s="45"/>
      <c r="RZH111" s="45"/>
      <c r="RZI111" s="45"/>
      <c r="RZJ111" s="45"/>
      <c r="RZK111" s="45"/>
      <c r="RZL111" s="45"/>
      <c r="RZM111" s="45"/>
      <c r="RZN111" s="45"/>
      <c r="RZO111" s="45"/>
      <c r="RZP111" s="45"/>
      <c r="RZQ111" s="45"/>
      <c r="RZR111" s="45"/>
      <c r="RZS111" s="45"/>
      <c r="RZT111" s="45"/>
      <c r="RZU111" s="45"/>
      <c r="RZV111" s="45"/>
      <c r="RZW111" s="45"/>
      <c r="RZX111" s="45"/>
      <c r="RZY111" s="45"/>
      <c r="RZZ111" s="45"/>
      <c r="SAA111" s="45"/>
      <c r="SAB111" s="45"/>
      <c r="SAC111" s="45"/>
      <c r="SAD111" s="45"/>
      <c r="SAE111" s="45"/>
      <c r="SAF111" s="45"/>
      <c r="SAG111" s="45"/>
      <c r="SAH111" s="45"/>
      <c r="SAI111" s="45"/>
      <c r="SAJ111" s="45"/>
      <c r="SAK111" s="45"/>
      <c r="SAL111" s="45"/>
      <c r="SAM111" s="45"/>
      <c r="SAN111" s="45"/>
      <c r="SAO111" s="45"/>
      <c r="SAP111" s="45"/>
      <c r="SAQ111" s="45"/>
      <c r="SAR111" s="45"/>
      <c r="SAS111" s="45"/>
      <c r="SAT111" s="45"/>
      <c r="SAU111" s="45"/>
      <c r="SAV111" s="45"/>
      <c r="SAW111" s="45"/>
      <c r="SAX111" s="45"/>
      <c r="SAY111" s="45"/>
      <c r="SAZ111" s="45"/>
      <c r="SBA111" s="45"/>
      <c r="SBB111" s="45"/>
      <c r="SBC111" s="45"/>
      <c r="SBD111" s="45"/>
      <c r="SBE111" s="45"/>
      <c r="SBF111" s="45"/>
      <c r="SBG111" s="45"/>
      <c r="SBH111" s="45"/>
      <c r="SBI111" s="45"/>
      <c r="SBJ111" s="45"/>
      <c r="SBK111" s="45"/>
      <c r="SBL111" s="45"/>
      <c r="SBM111" s="45"/>
      <c r="SBN111" s="45"/>
      <c r="SBO111" s="45"/>
      <c r="SBP111" s="45"/>
      <c r="SBQ111" s="45"/>
      <c r="SBR111" s="45"/>
      <c r="SBS111" s="45"/>
      <c r="SBT111" s="45"/>
      <c r="SBU111" s="45"/>
      <c r="SBV111" s="45"/>
      <c r="SBW111" s="45"/>
      <c r="SBX111" s="45"/>
      <c r="SBY111" s="45"/>
      <c r="SBZ111" s="45"/>
      <c r="SCA111" s="45"/>
      <c r="SCB111" s="45"/>
      <c r="SCC111" s="45"/>
      <c r="SCD111" s="45"/>
      <c r="SCE111" s="45"/>
      <c r="SCF111" s="45"/>
      <c r="SCG111" s="45"/>
      <c r="SCH111" s="45"/>
      <c r="SCI111" s="45"/>
      <c r="SCJ111" s="45"/>
      <c r="SCK111" s="45"/>
      <c r="SCL111" s="45"/>
      <c r="SCM111" s="45"/>
      <c r="SCN111" s="45"/>
      <c r="SCO111" s="45"/>
      <c r="SCP111" s="45"/>
      <c r="SCQ111" s="45"/>
      <c r="SCR111" s="45"/>
      <c r="SCS111" s="45"/>
      <c r="SCT111" s="45"/>
      <c r="SCU111" s="45"/>
      <c r="SCV111" s="45"/>
      <c r="SCW111" s="45"/>
      <c r="SCX111" s="45"/>
      <c r="SCY111" s="45"/>
      <c r="SCZ111" s="45"/>
      <c r="SDA111" s="45"/>
      <c r="SDB111" s="45"/>
      <c r="SDC111" s="45"/>
      <c r="SDD111" s="45"/>
      <c r="SDE111" s="45"/>
      <c r="SDF111" s="45"/>
      <c r="SDG111" s="45"/>
      <c r="SDH111" s="45"/>
      <c r="SDI111" s="45"/>
      <c r="SDJ111" s="45"/>
      <c r="SDK111" s="45"/>
      <c r="SDL111" s="45"/>
      <c r="SDM111" s="45"/>
      <c r="SDN111" s="45"/>
      <c r="SDO111" s="45"/>
      <c r="SDP111" s="45"/>
      <c r="SDQ111" s="45"/>
      <c r="SDR111" s="45"/>
      <c r="SDS111" s="45"/>
      <c r="SDT111" s="45"/>
      <c r="SDU111" s="45"/>
      <c r="SDV111" s="45"/>
      <c r="SDW111" s="45"/>
      <c r="SDX111" s="45"/>
      <c r="SDY111" s="45"/>
      <c r="SDZ111" s="45"/>
      <c r="SEA111" s="45"/>
      <c r="SEB111" s="45"/>
      <c r="SEC111" s="45"/>
      <c r="SED111" s="45"/>
      <c r="SEE111" s="45"/>
      <c r="SEF111" s="45"/>
      <c r="SEG111" s="45"/>
      <c r="SEH111" s="45"/>
      <c r="SEI111" s="45"/>
      <c r="SEJ111" s="45"/>
      <c r="SEK111" s="45"/>
      <c r="SEL111" s="45"/>
      <c r="SEM111" s="45"/>
      <c r="SEN111" s="45"/>
      <c r="SEO111" s="45"/>
      <c r="SEP111" s="45"/>
      <c r="SEQ111" s="45"/>
      <c r="SER111" s="45"/>
      <c r="SES111" s="45"/>
      <c r="SET111" s="45"/>
      <c r="SEU111" s="45"/>
      <c r="SEV111" s="45"/>
      <c r="SEW111" s="45"/>
      <c r="SEX111" s="45"/>
      <c r="SEY111" s="45"/>
      <c r="SEZ111" s="45"/>
      <c r="SFA111" s="45"/>
      <c r="SFB111" s="45"/>
      <c r="SFC111" s="45"/>
      <c r="SFD111" s="45"/>
      <c r="SFE111" s="45"/>
      <c r="SFF111" s="45"/>
      <c r="SFG111" s="45"/>
      <c r="SFH111" s="45"/>
      <c r="SFI111" s="45"/>
      <c r="SFJ111" s="45"/>
      <c r="SFK111" s="45"/>
      <c r="SFL111" s="45"/>
      <c r="SFM111" s="45"/>
      <c r="SFN111" s="45"/>
      <c r="SFO111" s="45"/>
      <c r="SFP111" s="45"/>
      <c r="SFQ111" s="45"/>
      <c r="SFR111" s="45"/>
      <c r="SFS111" s="45"/>
      <c r="SFT111" s="45"/>
      <c r="SFU111" s="45"/>
      <c r="SFV111" s="45"/>
      <c r="SFW111" s="45"/>
      <c r="SFX111" s="45"/>
      <c r="SFY111" s="45"/>
      <c r="SFZ111" s="45"/>
      <c r="SGA111" s="45"/>
      <c r="SGB111" s="45"/>
      <c r="SGC111" s="45"/>
      <c r="SGD111" s="45"/>
      <c r="SGE111" s="45"/>
      <c r="SGF111" s="45"/>
      <c r="SGG111" s="45"/>
      <c r="SGH111" s="45"/>
      <c r="SGI111" s="45"/>
      <c r="SGJ111" s="45"/>
      <c r="SGK111" s="45"/>
      <c r="SGL111" s="45"/>
      <c r="SGM111" s="45"/>
      <c r="SGN111" s="45"/>
      <c r="SGO111" s="45"/>
      <c r="SGP111" s="45"/>
      <c r="SGQ111" s="45"/>
      <c r="SGR111" s="45"/>
      <c r="SGS111" s="45"/>
      <c r="SGT111" s="45"/>
      <c r="SGU111" s="45"/>
      <c r="SGV111" s="45"/>
      <c r="SGW111" s="45"/>
      <c r="SGX111" s="45"/>
      <c r="SGY111" s="45"/>
      <c r="SGZ111" s="45"/>
      <c r="SHA111" s="45"/>
      <c r="SHB111" s="45"/>
      <c r="SHC111" s="45"/>
      <c r="SHD111" s="45"/>
      <c r="SHE111" s="45"/>
      <c r="SHF111" s="45"/>
      <c r="SHG111" s="45"/>
      <c r="SHH111" s="45"/>
      <c r="SHI111" s="45"/>
      <c r="SHJ111" s="45"/>
      <c r="SHK111" s="45"/>
      <c r="SHL111" s="45"/>
      <c r="SHM111" s="45"/>
      <c r="SHN111" s="45"/>
      <c r="SHO111" s="45"/>
      <c r="SHP111" s="45"/>
      <c r="SHQ111" s="45"/>
      <c r="SHR111" s="45"/>
      <c r="SHS111" s="45"/>
      <c r="SHT111" s="45"/>
      <c r="SHU111" s="45"/>
      <c r="SHV111" s="45"/>
      <c r="SHW111" s="45"/>
      <c r="SHX111" s="45"/>
      <c r="SHY111" s="45"/>
      <c r="SHZ111" s="45"/>
      <c r="SIA111" s="45"/>
      <c r="SIB111" s="45"/>
      <c r="SIC111" s="45"/>
      <c r="SID111" s="45"/>
      <c r="SIE111" s="45"/>
      <c r="SIF111" s="45"/>
      <c r="SIG111" s="45"/>
      <c r="SIH111" s="45"/>
      <c r="SII111" s="45"/>
      <c r="SIJ111" s="45"/>
      <c r="SIK111" s="45"/>
      <c r="SIL111" s="45"/>
      <c r="SIM111" s="45"/>
      <c r="SIN111" s="45"/>
      <c r="SIO111" s="45"/>
      <c r="SIP111" s="45"/>
      <c r="SIQ111" s="45"/>
      <c r="SIR111" s="45"/>
      <c r="SIS111" s="45"/>
      <c r="SIT111" s="45"/>
      <c r="SIU111" s="45"/>
      <c r="SIV111" s="45"/>
      <c r="SIW111" s="45"/>
      <c r="SIX111" s="45"/>
      <c r="SIY111" s="45"/>
      <c r="SIZ111" s="45"/>
      <c r="SJA111" s="45"/>
      <c r="SJB111" s="45"/>
      <c r="SJC111" s="45"/>
      <c r="SJD111" s="45"/>
      <c r="SJE111" s="45"/>
      <c r="SJF111" s="45"/>
      <c r="SJG111" s="45"/>
      <c r="SJH111" s="45"/>
      <c r="SJI111" s="45"/>
      <c r="SJJ111" s="45"/>
      <c r="SJK111" s="45"/>
      <c r="SJL111" s="45"/>
      <c r="SJM111" s="45"/>
      <c r="SJN111" s="45"/>
      <c r="SJO111" s="45"/>
      <c r="SJP111" s="45"/>
      <c r="SJQ111" s="45"/>
      <c r="SJR111" s="45"/>
      <c r="SJS111" s="45"/>
      <c r="SJT111" s="45"/>
      <c r="SJU111" s="45"/>
      <c r="SJV111" s="45"/>
      <c r="SJW111" s="45"/>
      <c r="SJX111" s="45"/>
      <c r="SJY111" s="45"/>
      <c r="SJZ111" s="45"/>
      <c r="SKA111" s="45"/>
      <c r="SKB111" s="45"/>
      <c r="SKC111" s="45"/>
      <c r="SKD111" s="45"/>
      <c r="SKE111" s="45"/>
      <c r="SKF111" s="45"/>
      <c r="SKG111" s="45"/>
      <c r="SKH111" s="45"/>
      <c r="SKI111" s="45"/>
      <c r="SKJ111" s="45"/>
      <c r="SKK111" s="45"/>
      <c r="SKL111" s="45"/>
      <c r="SKM111" s="45"/>
      <c r="SKN111" s="45"/>
      <c r="SKO111" s="45"/>
      <c r="SKP111" s="45"/>
      <c r="SKQ111" s="45"/>
      <c r="SKR111" s="45"/>
      <c r="SKS111" s="45"/>
      <c r="SKT111" s="45"/>
      <c r="SKU111" s="45"/>
      <c r="SKV111" s="45"/>
      <c r="SKW111" s="45"/>
      <c r="SKX111" s="45"/>
      <c r="SKY111" s="45"/>
      <c r="SKZ111" s="45"/>
      <c r="SLA111" s="45"/>
      <c r="SLB111" s="45"/>
      <c r="SLC111" s="45"/>
      <c r="SLD111" s="45"/>
      <c r="SLE111" s="45"/>
      <c r="SLF111" s="45"/>
      <c r="SLG111" s="45"/>
      <c r="SLH111" s="45"/>
      <c r="SLI111" s="45"/>
      <c r="SLJ111" s="45"/>
      <c r="SLK111" s="45"/>
      <c r="SLL111" s="45"/>
      <c r="SLM111" s="45"/>
      <c r="SLN111" s="45"/>
      <c r="SLO111" s="45"/>
      <c r="SLP111" s="45"/>
      <c r="SLQ111" s="45"/>
      <c r="SLR111" s="45"/>
      <c r="SLS111" s="45"/>
      <c r="SLT111" s="45"/>
      <c r="SLU111" s="45"/>
      <c r="SLV111" s="45"/>
      <c r="SLW111" s="45"/>
      <c r="SLX111" s="45"/>
      <c r="SLY111" s="45"/>
      <c r="SLZ111" s="45"/>
      <c r="SMA111" s="45"/>
      <c r="SMB111" s="45"/>
      <c r="SMC111" s="45"/>
      <c r="SMD111" s="45"/>
      <c r="SME111" s="45"/>
      <c r="SMF111" s="45"/>
      <c r="SMG111" s="45"/>
      <c r="SMH111" s="45"/>
      <c r="SMI111" s="45"/>
      <c r="SMJ111" s="45"/>
      <c r="SMK111" s="45"/>
      <c r="SML111" s="45"/>
      <c r="SMM111" s="45"/>
      <c r="SMN111" s="45"/>
      <c r="SMO111" s="45"/>
      <c r="SMP111" s="45"/>
      <c r="SMQ111" s="45"/>
      <c r="SMR111" s="45"/>
      <c r="SMS111" s="45"/>
      <c r="SMT111" s="45"/>
      <c r="SMU111" s="45"/>
      <c r="SMV111" s="45"/>
      <c r="SMW111" s="45"/>
      <c r="SMX111" s="45"/>
      <c r="SMY111" s="45"/>
      <c r="SMZ111" s="45"/>
      <c r="SNA111" s="45"/>
      <c r="SNB111" s="45"/>
      <c r="SNC111" s="45"/>
      <c r="SND111" s="45"/>
      <c r="SNE111" s="45"/>
      <c r="SNF111" s="45"/>
      <c r="SNG111" s="45"/>
      <c r="SNH111" s="45"/>
      <c r="SNI111" s="45"/>
      <c r="SNJ111" s="45"/>
      <c r="SNK111" s="45"/>
      <c r="SNL111" s="45"/>
      <c r="SNM111" s="45"/>
      <c r="SNN111" s="45"/>
      <c r="SNO111" s="45"/>
      <c r="SNP111" s="45"/>
      <c r="SNQ111" s="45"/>
      <c r="SNR111" s="45"/>
      <c r="SNS111" s="45"/>
      <c r="SNT111" s="45"/>
      <c r="SNU111" s="45"/>
      <c r="SNV111" s="45"/>
      <c r="SNW111" s="45"/>
      <c r="SNX111" s="45"/>
      <c r="SNY111" s="45"/>
      <c r="SNZ111" s="45"/>
      <c r="SOA111" s="45"/>
      <c r="SOB111" s="45"/>
      <c r="SOC111" s="45"/>
      <c r="SOD111" s="45"/>
      <c r="SOE111" s="45"/>
      <c r="SOF111" s="45"/>
      <c r="SOG111" s="45"/>
      <c r="SOH111" s="45"/>
      <c r="SOI111" s="45"/>
      <c r="SOJ111" s="45"/>
      <c r="SOK111" s="45"/>
      <c r="SOL111" s="45"/>
      <c r="SOM111" s="45"/>
      <c r="SON111" s="45"/>
      <c r="SOO111" s="45"/>
      <c r="SOP111" s="45"/>
      <c r="SOQ111" s="45"/>
      <c r="SOR111" s="45"/>
      <c r="SOS111" s="45"/>
      <c r="SOT111" s="45"/>
      <c r="SOU111" s="45"/>
      <c r="SOV111" s="45"/>
      <c r="SOW111" s="45"/>
      <c r="SOX111" s="45"/>
      <c r="SOY111" s="45"/>
      <c r="SOZ111" s="45"/>
      <c r="SPA111" s="45"/>
      <c r="SPB111" s="45"/>
      <c r="SPC111" s="45"/>
      <c r="SPD111" s="45"/>
      <c r="SPE111" s="45"/>
      <c r="SPF111" s="45"/>
      <c r="SPG111" s="45"/>
      <c r="SPH111" s="45"/>
      <c r="SPI111" s="45"/>
      <c r="SPJ111" s="45"/>
      <c r="SPK111" s="45"/>
      <c r="SPL111" s="45"/>
      <c r="SPM111" s="45"/>
      <c r="SPN111" s="45"/>
      <c r="SPO111" s="45"/>
      <c r="SPP111" s="45"/>
      <c r="SPQ111" s="45"/>
      <c r="SPR111" s="45"/>
      <c r="SPS111" s="45"/>
      <c r="SPT111" s="45"/>
      <c r="SPU111" s="45"/>
      <c r="SPV111" s="45"/>
      <c r="SPW111" s="45"/>
      <c r="SPX111" s="45"/>
      <c r="SPY111" s="45"/>
      <c r="SPZ111" s="45"/>
      <c r="SQA111" s="45"/>
      <c r="SQB111" s="45"/>
      <c r="SQC111" s="45"/>
      <c r="SQD111" s="45"/>
      <c r="SQE111" s="45"/>
      <c r="SQF111" s="45"/>
      <c r="SQG111" s="45"/>
      <c r="SQH111" s="45"/>
      <c r="SQI111" s="45"/>
      <c r="SQJ111" s="45"/>
      <c r="SQK111" s="45"/>
      <c r="SQL111" s="45"/>
      <c r="SQM111" s="45"/>
      <c r="SQN111" s="45"/>
      <c r="SQO111" s="45"/>
      <c r="SQP111" s="45"/>
      <c r="SQQ111" s="45"/>
      <c r="SQR111" s="45"/>
      <c r="SQS111" s="45"/>
      <c r="SQT111" s="45"/>
      <c r="SQU111" s="45"/>
      <c r="SQV111" s="45"/>
      <c r="SQW111" s="45"/>
      <c r="SQX111" s="45"/>
      <c r="SQY111" s="45"/>
      <c r="SQZ111" s="45"/>
      <c r="SRA111" s="45"/>
      <c r="SRB111" s="45"/>
      <c r="SRC111" s="45"/>
      <c r="SRD111" s="45"/>
      <c r="SRE111" s="45"/>
      <c r="SRF111" s="45"/>
      <c r="SRG111" s="45"/>
      <c r="SRH111" s="45"/>
      <c r="SRI111" s="45"/>
      <c r="SRJ111" s="45"/>
      <c r="SRK111" s="45"/>
      <c r="SRL111" s="45"/>
      <c r="SRM111" s="45"/>
      <c r="SRN111" s="45"/>
      <c r="SRO111" s="45"/>
      <c r="SRP111" s="45"/>
      <c r="SRQ111" s="45"/>
      <c r="SRR111" s="45"/>
      <c r="SRS111" s="45"/>
      <c r="SRT111" s="45"/>
      <c r="SRU111" s="45"/>
      <c r="SRV111" s="45"/>
      <c r="SRW111" s="45"/>
      <c r="SRX111" s="45"/>
      <c r="SRY111" s="45"/>
      <c r="SRZ111" s="45"/>
      <c r="SSA111" s="45"/>
      <c r="SSB111" s="45"/>
      <c r="SSC111" s="45"/>
      <c r="SSD111" s="45"/>
      <c r="SSE111" s="45"/>
      <c r="SSF111" s="45"/>
      <c r="SSG111" s="45"/>
      <c r="SSH111" s="45"/>
      <c r="SSI111" s="45"/>
      <c r="SSJ111" s="45"/>
      <c r="SSK111" s="45"/>
      <c r="SSL111" s="45"/>
      <c r="SSM111" s="45"/>
      <c r="SSN111" s="45"/>
      <c r="SSO111" s="45"/>
      <c r="SSP111" s="45"/>
      <c r="SSQ111" s="45"/>
      <c r="SSR111" s="45"/>
      <c r="SSS111" s="45"/>
      <c r="SST111" s="45"/>
      <c r="SSU111" s="45"/>
      <c r="SSV111" s="45"/>
      <c r="SSW111" s="45"/>
      <c r="SSX111" s="45"/>
      <c r="SSY111" s="45"/>
      <c r="SSZ111" s="45"/>
      <c r="STA111" s="45"/>
      <c r="STB111" s="45"/>
      <c r="STC111" s="45"/>
      <c r="STD111" s="45"/>
      <c r="STE111" s="45"/>
      <c r="STF111" s="45"/>
      <c r="STG111" s="45"/>
      <c r="STH111" s="45"/>
      <c r="STI111" s="45"/>
      <c r="STJ111" s="45"/>
      <c r="STK111" s="45"/>
      <c r="STL111" s="45"/>
      <c r="STM111" s="45"/>
      <c r="STN111" s="45"/>
      <c r="STO111" s="45"/>
      <c r="STP111" s="45"/>
      <c r="STQ111" s="45"/>
      <c r="STR111" s="45"/>
      <c r="STS111" s="45"/>
      <c r="STT111" s="45"/>
      <c r="STU111" s="45"/>
      <c r="STV111" s="45"/>
      <c r="STW111" s="45"/>
      <c r="STX111" s="45"/>
      <c r="STY111" s="45"/>
      <c r="STZ111" s="45"/>
      <c r="SUA111" s="45"/>
      <c r="SUB111" s="45"/>
      <c r="SUC111" s="45"/>
      <c r="SUD111" s="45"/>
      <c r="SUE111" s="45"/>
      <c r="SUF111" s="45"/>
      <c r="SUG111" s="45"/>
      <c r="SUH111" s="45"/>
      <c r="SUI111" s="45"/>
      <c r="SUJ111" s="45"/>
      <c r="SUK111" s="45"/>
      <c r="SUL111" s="45"/>
      <c r="SUM111" s="45"/>
      <c r="SUN111" s="45"/>
      <c r="SUO111" s="45"/>
      <c r="SUP111" s="45"/>
      <c r="SUQ111" s="45"/>
      <c r="SUR111" s="45"/>
      <c r="SUS111" s="45"/>
      <c r="SUT111" s="45"/>
      <c r="SUU111" s="45"/>
      <c r="SUV111" s="45"/>
      <c r="SUW111" s="45"/>
      <c r="SUX111" s="45"/>
      <c r="SUY111" s="45"/>
      <c r="SUZ111" s="45"/>
      <c r="SVA111" s="45"/>
      <c r="SVB111" s="45"/>
      <c r="SVC111" s="45"/>
      <c r="SVD111" s="45"/>
      <c r="SVE111" s="45"/>
      <c r="SVF111" s="45"/>
      <c r="SVG111" s="45"/>
      <c r="SVH111" s="45"/>
      <c r="SVI111" s="45"/>
      <c r="SVJ111" s="45"/>
      <c r="SVK111" s="45"/>
      <c r="SVL111" s="45"/>
      <c r="SVM111" s="45"/>
      <c r="SVN111" s="45"/>
      <c r="SVO111" s="45"/>
      <c r="SVP111" s="45"/>
      <c r="SVQ111" s="45"/>
      <c r="SVR111" s="45"/>
      <c r="SVS111" s="45"/>
      <c r="SVT111" s="45"/>
      <c r="SVU111" s="45"/>
      <c r="SVV111" s="45"/>
      <c r="SVW111" s="45"/>
      <c r="SVX111" s="45"/>
      <c r="SVY111" s="45"/>
      <c r="SVZ111" s="45"/>
      <c r="SWA111" s="45"/>
      <c r="SWB111" s="45"/>
      <c r="SWC111" s="45"/>
      <c r="SWD111" s="45"/>
      <c r="SWE111" s="45"/>
      <c r="SWF111" s="45"/>
      <c r="SWG111" s="45"/>
      <c r="SWH111" s="45"/>
      <c r="SWI111" s="45"/>
      <c r="SWJ111" s="45"/>
      <c r="SWK111" s="45"/>
      <c r="SWL111" s="45"/>
      <c r="SWM111" s="45"/>
      <c r="SWN111" s="45"/>
      <c r="SWO111" s="45"/>
      <c r="SWP111" s="45"/>
      <c r="SWQ111" s="45"/>
      <c r="SWR111" s="45"/>
      <c r="SWS111" s="45"/>
      <c r="SWT111" s="45"/>
      <c r="SWU111" s="45"/>
      <c r="SWV111" s="45"/>
      <c r="SWW111" s="45"/>
      <c r="SWX111" s="45"/>
      <c r="SWY111" s="45"/>
      <c r="SWZ111" s="45"/>
      <c r="SXA111" s="45"/>
      <c r="SXB111" s="45"/>
      <c r="SXC111" s="45"/>
      <c r="SXD111" s="45"/>
      <c r="SXE111" s="45"/>
      <c r="SXF111" s="45"/>
      <c r="SXG111" s="45"/>
      <c r="SXH111" s="45"/>
      <c r="SXI111" s="45"/>
      <c r="SXJ111" s="45"/>
      <c r="SXK111" s="45"/>
      <c r="SXL111" s="45"/>
      <c r="SXM111" s="45"/>
      <c r="SXN111" s="45"/>
      <c r="SXO111" s="45"/>
      <c r="SXP111" s="45"/>
      <c r="SXQ111" s="45"/>
      <c r="SXR111" s="45"/>
      <c r="SXS111" s="45"/>
      <c r="SXT111" s="45"/>
      <c r="SXU111" s="45"/>
      <c r="SXV111" s="45"/>
      <c r="SXW111" s="45"/>
      <c r="SXX111" s="45"/>
      <c r="SXY111" s="45"/>
      <c r="SXZ111" s="45"/>
      <c r="SYA111" s="45"/>
      <c r="SYB111" s="45"/>
      <c r="SYC111" s="45"/>
      <c r="SYD111" s="45"/>
      <c r="SYE111" s="45"/>
      <c r="SYF111" s="45"/>
      <c r="SYG111" s="45"/>
      <c r="SYH111" s="45"/>
      <c r="SYI111" s="45"/>
      <c r="SYJ111" s="45"/>
      <c r="SYK111" s="45"/>
      <c r="SYL111" s="45"/>
      <c r="SYM111" s="45"/>
      <c r="SYN111" s="45"/>
      <c r="SYO111" s="45"/>
      <c r="SYP111" s="45"/>
      <c r="SYQ111" s="45"/>
      <c r="SYR111" s="45"/>
      <c r="SYS111" s="45"/>
      <c r="SYT111" s="45"/>
      <c r="SYU111" s="45"/>
      <c r="SYV111" s="45"/>
      <c r="SYW111" s="45"/>
      <c r="SYX111" s="45"/>
      <c r="SYY111" s="45"/>
      <c r="SYZ111" s="45"/>
      <c r="SZA111" s="45"/>
      <c r="SZB111" s="45"/>
      <c r="SZC111" s="45"/>
      <c r="SZD111" s="45"/>
      <c r="SZE111" s="45"/>
      <c r="SZF111" s="45"/>
      <c r="SZG111" s="45"/>
      <c r="SZH111" s="45"/>
      <c r="SZI111" s="45"/>
      <c r="SZJ111" s="45"/>
      <c r="SZK111" s="45"/>
      <c r="SZL111" s="45"/>
      <c r="SZM111" s="45"/>
      <c r="SZN111" s="45"/>
      <c r="SZO111" s="45"/>
      <c r="SZP111" s="45"/>
      <c r="SZQ111" s="45"/>
      <c r="SZR111" s="45"/>
      <c r="SZS111" s="45"/>
      <c r="SZT111" s="45"/>
      <c r="SZU111" s="45"/>
      <c r="SZV111" s="45"/>
      <c r="SZW111" s="45"/>
      <c r="SZX111" s="45"/>
      <c r="SZY111" s="45"/>
      <c r="SZZ111" s="45"/>
      <c r="TAA111" s="45"/>
      <c r="TAB111" s="45"/>
      <c r="TAC111" s="45"/>
      <c r="TAD111" s="45"/>
      <c r="TAE111" s="45"/>
      <c r="TAF111" s="45"/>
      <c r="TAG111" s="45"/>
      <c r="TAH111" s="45"/>
      <c r="TAI111" s="45"/>
      <c r="TAJ111" s="45"/>
      <c r="TAK111" s="45"/>
      <c r="TAL111" s="45"/>
      <c r="TAM111" s="45"/>
      <c r="TAN111" s="45"/>
      <c r="TAO111" s="45"/>
      <c r="TAP111" s="45"/>
      <c r="TAQ111" s="45"/>
      <c r="TAR111" s="45"/>
      <c r="TAS111" s="45"/>
      <c r="TAT111" s="45"/>
      <c r="TAU111" s="45"/>
      <c r="TAV111" s="45"/>
      <c r="TAW111" s="45"/>
      <c r="TAX111" s="45"/>
      <c r="TAY111" s="45"/>
      <c r="TAZ111" s="45"/>
      <c r="TBA111" s="45"/>
      <c r="TBB111" s="45"/>
      <c r="TBC111" s="45"/>
      <c r="TBD111" s="45"/>
      <c r="TBE111" s="45"/>
      <c r="TBF111" s="45"/>
      <c r="TBG111" s="45"/>
      <c r="TBH111" s="45"/>
      <c r="TBI111" s="45"/>
      <c r="TBJ111" s="45"/>
      <c r="TBK111" s="45"/>
      <c r="TBL111" s="45"/>
      <c r="TBM111" s="45"/>
      <c r="TBN111" s="45"/>
      <c r="TBO111" s="45"/>
      <c r="TBP111" s="45"/>
      <c r="TBQ111" s="45"/>
      <c r="TBR111" s="45"/>
      <c r="TBS111" s="45"/>
      <c r="TBT111" s="45"/>
      <c r="TBU111" s="45"/>
      <c r="TBV111" s="45"/>
      <c r="TBW111" s="45"/>
      <c r="TBX111" s="45"/>
      <c r="TBY111" s="45"/>
      <c r="TBZ111" s="45"/>
      <c r="TCA111" s="45"/>
      <c r="TCB111" s="45"/>
      <c r="TCC111" s="45"/>
      <c r="TCD111" s="45"/>
      <c r="TCE111" s="45"/>
      <c r="TCF111" s="45"/>
      <c r="TCG111" s="45"/>
      <c r="TCH111" s="45"/>
      <c r="TCI111" s="45"/>
      <c r="TCJ111" s="45"/>
      <c r="TCK111" s="45"/>
      <c r="TCL111" s="45"/>
      <c r="TCM111" s="45"/>
      <c r="TCN111" s="45"/>
      <c r="TCO111" s="45"/>
      <c r="TCP111" s="45"/>
      <c r="TCQ111" s="45"/>
      <c r="TCR111" s="45"/>
      <c r="TCS111" s="45"/>
      <c r="TCT111" s="45"/>
      <c r="TCU111" s="45"/>
      <c r="TCV111" s="45"/>
      <c r="TCW111" s="45"/>
      <c r="TCX111" s="45"/>
      <c r="TCY111" s="45"/>
      <c r="TCZ111" s="45"/>
      <c r="TDA111" s="45"/>
      <c r="TDB111" s="45"/>
      <c r="TDC111" s="45"/>
      <c r="TDD111" s="45"/>
      <c r="TDE111" s="45"/>
      <c r="TDF111" s="45"/>
      <c r="TDG111" s="45"/>
      <c r="TDH111" s="45"/>
      <c r="TDI111" s="45"/>
      <c r="TDJ111" s="45"/>
      <c r="TDK111" s="45"/>
      <c r="TDL111" s="45"/>
      <c r="TDM111" s="45"/>
      <c r="TDN111" s="45"/>
      <c r="TDO111" s="45"/>
      <c r="TDP111" s="45"/>
      <c r="TDQ111" s="45"/>
      <c r="TDR111" s="45"/>
      <c r="TDS111" s="45"/>
      <c r="TDT111" s="45"/>
      <c r="TDU111" s="45"/>
      <c r="TDV111" s="45"/>
      <c r="TDW111" s="45"/>
      <c r="TDX111" s="45"/>
      <c r="TDY111" s="45"/>
      <c r="TDZ111" s="45"/>
      <c r="TEA111" s="45"/>
      <c r="TEB111" s="45"/>
      <c r="TEC111" s="45"/>
      <c r="TED111" s="45"/>
      <c r="TEE111" s="45"/>
      <c r="TEF111" s="45"/>
      <c r="TEG111" s="45"/>
      <c r="TEH111" s="45"/>
      <c r="TEI111" s="45"/>
      <c r="TEJ111" s="45"/>
      <c r="TEK111" s="45"/>
      <c r="TEL111" s="45"/>
      <c r="TEM111" s="45"/>
      <c r="TEN111" s="45"/>
      <c r="TEO111" s="45"/>
      <c r="TEP111" s="45"/>
      <c r="TEQ111" s="45"/>
      <c r="TER111" s="45"/>
      <c r="TES111" s="45"/>
      <c r="TET111" s="45"/>
      <c r="TEU111" s="45"/>
      <c r="TEV111" s="45"/>
      <c r="TEW111" s="45"/>
      <c r="TEX111" s="45"/>
      <c r="TEY111" s="45"/>
      <c r="TEZ111" s="45"/>
      <c r="TFA111" s="45"/>
      <c r="TFB111" s="45"/>
      <c r="TFC111" s="45"/>
      <c r="TFD111" s="45"/>
      <c r="TFE111" s="45"/>
      <c r="TFF111" s="45"/>
      <c r="TFG111" s="45"/>
      <c r="TFH111" s="45"/>
      <c r="TFI111" s="45"/>
      <c r="TFJ111" s="45"/>
      <c r="TFK111" s="45"/>
      <c r="TFL111" s="45"/>
      <c r="TFM111" s="45"/>
      <c r="TFN111" s="45"/>
      <c r="TFO111" s="45"/>
      <c r="TFP111" s="45"/>
      <c r="TFQ111" s="45"/>
      <c r="TFR111" s="45"/>
      <c r="TFS111" s="45"/>
      <c r="TFT111" s="45"/>
      <c r="TFU111" s="45"/>
      <c r="TFV111" s="45"/>
      <c r="TFW111" s="45"/>
      <c r="TFX111" s="45"/>
      <c r="TFY111" s="45"/>
      <c r="TFZ111" s="45"/>
      <c r="TGA111" s="45"/>
      <c r="TGB111" s="45"/>
      <c r="TGC111" s="45"/>
      <c r="TGD111" s="45"/>
      <c r="TGE111" s="45"/>
      <c r="TGF111" s="45"/>
      <c r="TGG111" s="45"/>
      <c r="TGH111" s="45"/>
      <c r="TGI111" s="45"/>
      <c r="TGJ111" s="45"/>
      <c r="TGK111" s="45"/>
      <c r="TGL111" s="45"/>
      <c r="TGM111" s="45"/>
      <c r="TGN111" s="45"/>
      <c r="TGO111" s="45"/>
      <c r="TGP111" s="45"/>
      <c r="TGQ111" s="45"/>
      <c r="TGR111" s="45"/>
      <c r="TGS111" s="45"/>
      <c r="TGT111" s="45"/>
      <c r="TGU111" s="45"/>
      <c r="TGV111" s="45"/>
      <c r="TGW111" s="45"/>
      <c r="TGX111" s="45"/>
      <c r="TGY111" s="45"/>
      <c r="TGZ111" s="45"/>
      <c r="THA111" s="45"/>
      <c r="THB111" s="45"/>
      <c r="THC111" s="45"/>
      <c r="THD111" s="45"/>
      <c r="THE111" s="45"/>
      <c r="THF111" s="45"/>
      <c r="THG111" s="45"/>
      <c r="THH111" s="45"/>
      <c r="THI111" s="45"/>
      <c r="THJ111" s="45"/>
      <c r="THK111" s="45"/>
      <c r="THL111" s="45"/>
      <c r="THM111" s="45"/>
      <c r="THN111" s="45"/>
      <c r="THO111" s="45"/>
      <c r="THP111" s="45"/>
      <c r="THQ111" s="45"/>
      <c r="THR111" s="45"/>
      <c r="THS111" s="45"/>
      <c r="THT111" s="45"/>
      <c r="THU111" s="45"/>
      <c r="THV111" s="45"/>
      <c r="THW111" s="45"/>
      <c r="THX111" s="45"/>
      <c r="THY111" s="45"/>
      <c r="THZ111" s="45"/>
      <c r="TIA111" s="45"/>
      <c r="TIB111" s="45"/>
      <c r="TIC111" s="45"/>
      <c r="TID111" s="45"/>
      <c r="TIE111" s="45"/>
      <c r="TIF111" s="45"/>
      <c r="TIG111" s="45"/>
      <c r="TIH111" s="45"/>
      <c r="TII111" s="45"/>
      <c r="TIJ111" s="45"/>
      <c r="TIK111" s="45"/>
      <c r="TIL111" s="45"/>
      <c r="TIM111" s="45"/>
      <c r="TIN111" s="45"/>
      <c r="TIO111" s="45"/>
      <c r="TIP111" s="45"/>
      <c r="TIQ111" s="45"/>
      <c r="TIR111" s="45"/>
      <c r="TIS111" s="45"/>
      <c r="TIT111" s="45"/>
      <c r="TIU111" s="45"/>
      <c r="TIV111" s="45"/>
      <c r="TIW111" s="45"/>
      <c r="TIX111" s="45"/>
      <c r="TIY111" s="45"/>
      <c r="TIZ111" s="45"/>
      <c r="TJA111" s="45"/>
      <c r="TJB111" s="45"/>
      <c r="TJC111" s="45"/>
      <c r="TJD111" s="45"/>
      <c r="TJE111" s="45"/>
      <c r="TJF111" s="45"/>
      <c r="TJG111" s="45"/>
      <c r="TJH111" s="45"/>
      <c r="TJI111" s="45"/>
      <c r="TJJ111" s="45"/>
      <c r="TJK111" s="45"/>
      <c r="TJL111" s="45"/>
      <c r="TJM111" s="45"/>
      <c r="TJN111" s="45"/>
      <c r="TJO111" s="45"/>
      <c r="TJP111" s="45"/>
      <c r="TJQ111" s="45"/>
      <c r="TJR111" s="45"/>
      <c r="TJS111" s="45"/>
      <c r="TJT111" s="45"/>
      <c r="TJU111" s="45"/>
      <c r="TJV111" s="45"/>
      <c r="TJW111" s="45"/>
      <c r="TJX111" s="45"/>
      <c r="TJY111" s="45"/>
      <c r="TJZ111" s="45"/>
      <c r="TKA111" s="45"/>
      <c r="TKB111" s="45"/>
      <c r="TKC111" s="45"/>
      <c r="TKD111" s="45"/>
      <c r="TKE111" s="45"/>
      <c r="TKF111" s="45"/>
      <c r="TKG111" s="45"/>
      <c r="TKH111" s="45"/>
      <c r="TKI111" s="45"/>
      <c r="TKJ111" s="45"/>
      <c r="TKK111" s="45"/>
      <c r="TKL111" s="45"/>
      <c r="TKM111" s="45"/>
      <c r="TKN111" s="45"/>
      <c r="TKO111" s="45"/>
      <c r="TKP111" s="45"/>
      <c r="TKQ111" s="45"/>
      <c r="TKR111" s="45"/>
      <c r="TKS111" s="45"/>
      <c r="TKT111" s="45"/>
      <c r="TKU111" s="45"/>
      <c r="TKV111" s="45"/>
      <c r="TKW111" s="45"/>
      <c r="TKX111" s="45"/>
      <c r="TKY111" s="45"/>
      <c r="TKZ111" s="45"/>
      <c r="TLA111" s="45"/>
      <c r="TLB111" s="45"/>
      <c r="TLC111" s="45"/>
      <c r="TLD111" s="45"/>
      <c r="TLE111" s="45"/>
      <c r="TLF111" s="45"/>
      <c r="TLG111" s="45"/>
      <c r="TLH111" s="45"/>
      <c r="TLI111" s="45"/>
      <c r="TLJ111" s="45"/>
      <c r="TLK111" s="45"/>
      <c r="TLL111" s="45"/>
      <c r="TLM111" s="45"/>
      <c r="TLN111" s="45"/>
      <c r="TLO111" s="45"/>
      <c r="TLP111" s="45"/>
      <c r="TLQ111" s="45"/>
      <c r="TLR111" s="45"/>
      <c r="TLS111" s="45"/>
      <c r="TLT111" s="45"/>
      <c r="TLU111" s="45"/>
      <c r="TLV111" s="45"/>
      <c r="TLW111" s="45"/>
      <c r="TLX111" s="45"/>
      <c r="TLY111" s="45"/>
      <c r="TLZ111" s="45"/>
      <c r="TMA111" s="45"/>
      <c r="TMB111" s="45"/>
      <c r="TMC111" s="45"/>
      <c r="TMD111" s="45"/>
      <c r="TME111" s="45"/>
      <c r="TMF111" s="45"/>
      <c r="TMG111" s="45"/>
      <c r="TMH111" s="45"/>
      <c r="TMI111" s="45"/>
      <c r="TMJ111" s="45"/>
      <c r="TMK111" s="45"/>
      <c r="TML111" s="45"/>
      <c r="TMM111" s="45"/>
      <c r="TMN111" s="45"/>
      <c r="TMO111" s="45"/>
      <c r="TMP111" s="45"/>
      <c r="TMQ111" s="45"/>
      <c r="TMR111" s="45"/>
      <c r="TMS111" s="45"/>
      <c r="TMT111" s="45"/>
      <c r="TMU111" s="45"/>
      <c r="TMV111" s="45"/>
      <c r="TMW111" s="45"/>
      <c r="TMX111" s="45"/>
      <c r="TMY111" s="45"/>
      <c r="TMZ111" s="45"/>
      <c r="TNA111" s="45"/>
      <c r="TNB111" s="45"/>
      <c r="TNC111" s="45"/>
      <c r="TND111" s="45"/>
      <c r="TNE111" s="45"/>
      <c r="TNF111" s="45"/>
      <c r="TNG111" s="45"/>
      <c r="TNH111" s="45"/>
      <c r="TNI111" s="45"/>
      <c r="TNJ111" s="45"/>
      <c r="TNK111" s="45"/>
      <c r="TNL111" s="45"/>
      <c r="TNM111" s="45"/>
      <c r="TNN111" s="45"/>
      <c r="TNO111" s="45"/>
      <c r="TNP111" s="45"/>
      <c r="TNQ111" s="45"/>
      <c r="TNR111" s="45"/>
      <c r="TNS111" s="45"/>
      <c r="TNT111" s="45"/>
      <c r="TNU111" s="45"/>
      <c r="TNV111" s="45"/>
      <c r="TNW111" s="45"/>
      <c r="TNX111" s="45"/>
      <c r="TNY111" s="45"/>
      <c r="TNZ111" s="45"/>
      <c r="TOA111" s="45"/>
      <c r="TOB111" s="45"/>
      <c r="TOC111" s="45"/>
      <c r="TOD111" s="45"/>
      <c r="TOE111" s="45"/>
      <c r="TOF111" s="45"/>
      <c r="TOG111" s="45"/>
      <c r="TOH111" s="45"/>
      <c r="TOI111" s="45"/>
      <c r="TOJ111" s="45"/>
      <c r="TOK111" s="45"/>
      <c r="TOL111" s="45"/>
      <c r="TOM111" s="45"/>
      <c r="TON111" s="45"/>
      <c r="TOO111" s="45"/>
      <c r="TOP111" s="45"/>
      <c r="TOQ111" s="45"/>
      <c r="TOR111" s="45"/>
      <c r="TOS111" s="45"/>
      <c r="TOT111" s="45"/>
      <c r="TOU111" s="45"/>
      <c r="TOV111" s="45"/>
      <c r="TOW111" s="45"/>
      <c r="TOX111" s="45"/>
      <c r="TOY111" s="45"/>
      <c r="TOZ111" s="45"/>
      <c r="TPA111" s="45"/>
      <c r="TPB111" s="45"/>
      <c r="TPC111" s="45"/>
      <c r="TPD111" s="45"/>
      <c r="TPE111" s="45"/>
      <c r="TPF111" s="45"/>
      <c r="TPG111" s="45"/>
      <c r="TPH111" s="45"/>
      <c r="TPI111" s="45"/>
      <c r="TPJ111" s="45"/>
      <c r="TPK111" s="45"/>
      <c r="TPL111" s="45"/>
      <c r="TPM111" s="45"/>
      <c r="TPN111" s="45"/>
      <c r="TPO111" s="45"/>
      <c r="TPP111" s="45"/>
      <c r="TPQ111" s="45"/>
      <c r="TPR111" s="45"/>
      <c r="TPS111" s="45"/>
      <c r="TPT111" s="45"/>
      <c r="TPU111" s="45"/>
      <c r="TPV111" s="45"/>
      <c r="TPW111" s="45"/>
      <c r="TPX111" s="45"/>
      <c r="TPY111" s="45"/>
      <c r="TPZ111" s="45"/>
      <c r="TQA111" s="45"/>
      <c r="TQB111" s="45"/>
      <c r="TQC111" s="45"/>
      <c r="TQD111" s="45"/>
      <c r="TQE111" s="45"/>
      <c r="TQF111" s="45"/>
      <c r="TQG111" s="45"/>
      <c r="TQH111" s="45"/>
      <c r="TQI111" s="45"/>
      <c r="TQJ111" s="45"/>
      <c r="TQK111" s="45"/>
      <c r="TQL111" s="45"/>
      <c r="TQM111" s="45"/>
      <c r="TQN111" s="45"/>
      <c r="TQO111" s="45"/>
      <c r="TQP111" s="45"/>
      <c r="TQQ111" s="45"/>
      <c r="TQR111" s="45"/>
      <c r="TQS111" s="45"/>
      <c r="TQT111" s="45"/>
      <c r="TQU111" s="45"/>
      <c r="TQV111" s="45"/>
      <c r="TQW111" s="45"/>
      <c r="TQX111" s="45"/>
      <c r="TQY111" s="45"/>
      <c r="TQZ111" s="45"/>
      <c r="TRA111" s="45"/>
      <c r="TRB111" s="45"/>
      <c r="TRC111" s="45"/>
      <c r="TRD111" s="45"/>
      <c r="TRE111" s="45"/>
      <c r="TRF111" s="45"/>
      <c r="TRG111" s="45"/>
      <c r="TRH111" s="45"/>
      <c r="TRI111" s="45"/>
      <c r="TRJ111" s="45"/>
      <c r="TRK111" s="45"/>
      <c r="TRL111" s="45"/>
      <c r="TRM111" s="45"/>
      <c r="TRN111" s="45"/>
      <c r="TRO111" s="45"/>
      <c r="TRP111" s="45"/>
      <c r="TRQ111" s="45"/>
      <c r="TRR111" s="45"/>
      <c r="TRS111" s="45"/>
      <c r="TRT111" s="45"/>
      <c r="TRU111" s="45"/>
      <c r="TRV111" s="45"/>
      <c r="TRW111" s="45"/>
      <c r="TRX111" s="45"/>
      <c r="TRY111" s="45"/>
      <c r="TRZ111" s="45"/>
      <c r="TSA111" s="45"/>
      <c r="TSB111" s="45"/>
      <c r="TSC111" s="45"/>
      <c r="TSD111" s="45"/>
      <c r="TSE111" s="45"/>
      <c r="TSF111" s="45"/>
      <c r="TSG111" s="45"/>
      <c r="TSH111" s="45"/>
      <c r="TSI111" s="45"/>
      <c r="TSJ111" s="45"/>
      <c r="TSK111" s="45"/>
      <c r="TSL111" s="45"/>
      <c r="TSM111" s="45"/>
      <c r="TSN111" s="45"/>
      <c r="TSO111" s="45"/>
      <c r="TSP111" s="45"/>
      <c r="TSQ111" s="45"/>
      <c r="TSR111" s="45"/>
      <c r="TSS111" s="45"/>
      <c r="TST111" s="45"/>
      <c r="TSU111" s="45"/>
      <c r="TSV111" s="45"/>
      <c r="TSW111" s="45"/>
      <c r="TSX111" s="45"/>
      <c r="TSY111" s="45"/>
      <c r="TSZ111" s="45"/>
      <c r="TTA111" s="45"/>
      <c r="TTB111" s="45"/>
      <c r="TTC111" s="45"/>
      <c r="TTD111" s="45"/>
      <c r="TTE111" s="45"/>
      <c r="TTF111" s="45"/>
      <c r="TTG111" s="45"/>
      <c r="TTH111" s="45"/>
      <c r="TTI111" s="45"/>
      <c r="TTJ111" s="45"/>
      <c r="TTK111" s="45"/>
      <c r="TTL111" s="45"/>
      <c r="TTM111" s="45"/>
      <c r="TTN111" s="45"/>
      <c r="TTO111" s="45"/>
      <c r="TTP111" s="45"/>
      <c r="TTQ111" s="45"/>
      <c r="TTR111" s="45"/>
      <c r="TTS111" s="45"/>
      <c r="TTT111" s="45"/>
      <c r="TTU111" s="45"/>
      <c r="TTV111" s="45"/>
      <c r="TTW111" s="45"/>
      <c r="TTX111" s="45"/>
      <c r="TTY111" s="45"/>
      <c r="TTZ111" s="45"/>
      <c r="TUA111" s="45"/>
      <c r="TUB111" s="45"/>
      <c r="TUC111" s="45"/>
      <c r="TUD111" s="45"/>
      <c r="TUE111" s="45"/>
      <c r="TUF111" s="45"/>
      <c r="TUG111" s="45"/>
      <c r="TUH111" s="45"/>
      <c r="TUI111" s="45"/>
      <c r="TUJ111" s="45"/>
      <c r="TUK111" s="45"/>
      <c r="TUL111" s="45"/>
      <c r="TUM111" s="45"/>
      <c r="TUN111" s="45"/>
      <c r="TUO111" s="45"/>
      <c r="TUP111" s="45"/>
      <c r="TUQ111" s="45"/>
      <c r="TUR111" s="45"/>
      <c r="TUS111" s="45"/>
      <c r="TUT111" s="45"/>
      <c r="TUU111" s="45"/>
      <c r="TUV111" s="45"/>
      <c r="TUW111" s="45"/>
      <c r="TUX111" s="45"/>
      <c r="TUY111" s="45"/>
      <c r="TUZ111" s="45"/>
      <c r="TVA111" s="45"/>
      <c r="TVB111" s="45"/>
      <c r="TVC111" s="45"/>
      <c r="TVD111" s="45"/>
      <c r="TVE111" s="45"/>
      <c r="TVF111" s="45"/>
      <c r="TVG111" s="45"/>
      <c r="TVH111" s="45"/>
      <c r="TVI111" s="45"/>
      <c r="TVJ111" s="45"/>
      <c r="TVK111" s="45"/>
      <c r="TVL111" s="45"/>
      <c r="TVM111" s="45"/>
      <c r="TVN111" s="45"/>
      <c r="TVO111" s="45"/>
      <c r="TVP111" s="45"/>
      <c r="TVQ111" s="45"/>
      <c r="TVR111" s="45"/>
      <c r="TVS111" s="45"/>
      <c r="TVT111" s="45"/>
      <c r="TVU111" s="45"/>
      <c r="TVV111" s="45"/>
      <c r="TVW111" s="45"/>
      <c r="TVX111" s="45"/>
      <c r="TVY111" s="45"/>
      <c r="TVZ111" s="45"/>
      <c r="TWA111" s="45"/>
      <c r="TWB111" s="45"/>
      <c r="TWC111" s="45"/>
      <c r="TWD111" s="45"/>
      <c r="TWE111" s="45"/>
      <c r="TWF111" s="45"/>
      <c r="TWG111" s="45"/>
      <c r="TWH111" s="45"/>
      <c r="TWI111" s="45"/>
      <c r="TWJ111" s="45"/>
      <c r="TWK111" s="45"/>
      <c r="TWL111" s="45"/>
      <c r="TWM111" s="45"/>
      <c r="TWN111" s="45"/>
      <c r="TWO111" s="45"/>
      <c r="TWP111" s="45"/>
      <c r="TWQ111" s="45"/>
      <c r="TWR111" s="45"/>
      <c r="TWS111" s="45"/>
      <c r="TWT111" s="45"/>
      <c r="TWU111" s="45"/>
      <c r="TWV111" s="45"/>
      <c r="TWW111" s="45"/>
      <c r="TWX111" s="45"/>
      <c r="TWY111" s="45"/>
      <c r="TWZ111" s="45"/>
      <c r="TXA111" s="45"/>
      <c r="TXB111" s="45"/>
      <c r="TXC111" s="45"/>
      <c r="TXD111" s="45"/>
      <c r="TXE111" s="45"/>
      <c r="TXF111" s="45"/>
      <c r="TXG111" s="45"/>
      <c r="TXH111" s="45"/>
      <c r="TXI111" s="45"/>
      <c r="TXJ111" s="45"/>
      <c r="TXK111" s="45"/>
      <c r="TXL111" s="45"/>
      <c r="TXM111" s="45"/>
      <c r="TXN111" s="45"/>
      <c r="TXO111" s="45"/>
      <c r="TXP111" s="45"/>
      <c r="TXQ111" s="45"/>
      <c r="TXR111" s="45"/>
      <c r="TXS111" s="45"/>
      <c r="TXT111" s="45"/>
      <c r="TXU111" s="45"/>
      <c r="TXV111" s="45"/>
      <c r="TXW111" s="45"/>
      <c r="TXX111" s="45"/>
      <c r="TXY111" s="45"/>
      <c r="TXZ111" s="45"/>
      <c r="TYA111" s="45"/>
      <c r="TYB111" s="45"/>
      <c r="TYC111" s="45"/>
      <c r="TYD111" s="45"/>
      <c r="TYE111" s="45"/>
      <c r="TYF111" s="45"/>
      <c r="TYG111" s="45"/>
      <c r="TYH111" s="45"/>
      <c r="TYI111" s="45"/>
      <c r="TYJ111" s="45"/>
      <c r="TYK111" s="45"/>
      <c r="TYL111" s="45"/>
      <c r="TYM111" s="45"/>
      <c r="TYN111" s="45"/>
      <c r="TYO111" s="45"/>
      <c r="TYP111" s="45"/>
      <c r="TYQ111" s="45"/>
      <c r="TYR111" s="45"/>
      <c r="TYS111" s="45"/>
      <c r="TYT111" s="45"/>
      <c r="TYU111" s="45"/>
      <c r="TYV111" s="45"/>
      <c r="TYW111" s="45"/>
      <c r="TYX111" s="45"/>
      <c r="TYY111" s="45"/>
      <c r="TYZ111" s="45"/>
      <c r="TZA111" s="45"/>
      <c r="TZB111" s="45"/>
      <c r="TZC111" s="45"/>
      <c r="TZD111" s="45"/>
      <c r="TZE111" s="45"/>
      <c r="TZF111" s="45"/>
      <c r="TZG111" s="45"/>
      <c r="TZH111" s="45"/>
      <c r="TZI111" s="45"/>
      <c r="TZJ111" s="45"/>
      <c r="TZK111" s="45"/>
      <c r="TZL111" s="45"/>
      <c r="TZM111" s="45"/>
      <c r="TZN111" s="45"/>
      <c r="TZO111" s="45"/>
      <c r="TZP111" s="45"/>
      <c r="TZQ111" s="45"/>
      <c r="TZR111" s="45"/>
      <c r="TZS111" s="45"/>
      <c r="TZT111" s="45"/>
      <c r="TZU111" s="45"/>
      <c r="TZV111" s="45"/>
      <c r="TZW111" s="45"/>
      <c r="TZX111" s="45"/>
      <c r="TZY111" s="45"/>
      <c r="TZZ111" s="45"/>
      <c r="UAA111" s="45"/>
      <c r="UAB111" s="45"/>
      <c r="UAC111" s="45"/>
      <c r="UAD111" s="45"/>
      <c r="UAE111" s="45"/>
      <c r="UAF111" s="45"/>
      <c r="UAG111" s="45"/>
      <c r="UAH111" s="45"/>
      <c r="UAI111" s="45"/>
      <c r="UAJ111" s="45"/>
      <c r="UAK111" s="45"/>
      <c r="UAL111" s="45"/>
      <c r="UAM111" s="45"/>
      <c r="UAN111" s="45"/>
      <c r="UAO111" s="45"/>
      <c r="UAP111" s="45"/>
      <c r="UAQ111" s="45"/>
      <c r="UAR111" s="45"/>
      <c r="UAS111" s="45"/>
      <c r="UAT111" s="45"/>
      <c r="UAU111" s="45"/>
      <c r="UAV111" s="45"/>
      <c r="UAW111" s="45"/>
      <c r="UAX111" s="45"/>
      <c r="UAY111" s="45"/>
      <c r="UAZ111" s="45"/>
      <c r="UBA111" s="45"/>
      <c r="UBB111" s="45"/>
      <c r="UBC111" s="45"/>
      <c r="UBD111" s="45"/>
      <c r="UBE111" s="45"/>
      <c r="UBF111" s="45"/>
      <c r="UBG111" s="45"/>
      <c r="UBH111" s="45"/>
      <c r="UBI111" s="45"/>
      <c r="UBJ111" s="45"/>
      <c r="UBK111" s="45"/>
      <c r="UBL111" s="45"/>
      <c r="UBM111" s="45"/>
      <c r="UBN111" s="45"/>
      <c r="UBO111" s="45"/>
      <c r="UBP111" s="45"/>
      <c r="UBQ111" s="45"/>
      <c r="UBR111" s="45"/>
      <c r="UBS111" s="45"/>
      <c r="UBT111" s="45"/>
      <c r="UBU111" s="45"/>
      <c r="UBV111" s="45"/>
      <c r="UBW111" s="45"/>
      <c r="UBX111" s="45"/>
      <c r="UBY111" s="45"/>
      <c r="UBZ111" s="45"/>
      <c r="UCA111" s="45"/>
      <c r="UCB111" s="45"/>
      <c r="UCC111" s="45"/>
      <c r="UCD111" s="45"/>
      <c r="UCE111" s="45"/>
      <c r="UCF111" s="45"/>
      <c r="UCG111" s="45"/>
      <c r="UCH111" s="45"/>
      <c r="UCI111" s="45"/>
      <c r="UCJ111" s="45"/>
      <c r="UCK111" s="45"/>
      <c r="UCL111" s="45"/>
      <c r="UCM111" s="45"/>
      <c r="UCN111" s="45"/>
      <c r="UCO111" s="45"/>
      <c r="UCP111" s="45"/>
      <c r="UCQ111" s="45"/>
      <c r="UCR111" s="45"/>
      <c r="UCS111" s="45"/>
      <c r="UCT111" s="45"/>
      <c r="UCU111" s="45"/>
      <c r="UCV111" s="45"/>
      <c r="UCW111" s="45"/>
      <c r="UCX111" s="45"/>
      <c r="UCY111" s="45"/>
      <c r="UCZ111" s="45"/>
      <c r="UDA111" s="45"/>
      <c r="UDB111" s="45"/>
      <c r="UDC111" s="45"/>
      <c r="UDD111" s="45"/>
      <c r="UDE111" s="45"/>
      <c r="UDF111" s="45"/>
      <c r="UDG111" s="45"/>
      <c r="UDH111" s="45"/>
      <c r="UDI111" s="45"/>
      <c r="UDJ111" s="45"/>
      <c r="UDK111" s="45"/>
      <c r="UDL111" s="45"/>
      <c r="UDM111" s="45"/>
      <c r="UDN111" s="45"/>
      <c r="UDO111" s="45"/>
      <c r="UDP111" s="45"/>
      <c r="UDQ111" s="45"/>
      <c r="UDR111" s="45"/>
      <c r="UDS111" s="45"/>
      <c r="UDT111" s="45"/>
      <c r="UDU111" s="45"/>
      <c r="UDV111" s="45"/>
      <c r="UDW111" s="45"/>
      <c r="UDX111" s="45"/>
      <c r="UDY111" s="45"/>
      <c r="UDZ111" s="45"/>
      <c r="UEA111" s="45"/>
      <c r="UEB111" s="45"/>
      <c r="UEC111" s="45"/>
      <c r="UED111" s="45"/>
      <c r="UEE111" s="45"/>
      <c r="UEF111" s="45"/>
      <c r="UEG111" s="45"/>
      <c r="UEH111" s="45"/>
      <c r="UEI111" s="45"/>
      <c r="UEJ111" s="45"/>
      <c r="UEK111" s="45"/>
      <c r="UEL111" s="45"/>
      <c r="UEM111" s="45"/>
      <c r="UEN111" s="45"/>
      <c r="UEO111" s="45"/>
      <c r="UEP111" s="45"/>
      <c r="UEQ111" s="45"/>
      <c r="UER111" s="45"/>
      <c r="UES111" s="45"/>
      <c r="UET111" s="45"/>
      <c r="UEU111" s="45"/>
      <c r="UEV111" s="45"/>
      <c r="UEW111" s="45"/>
      <c r="UEX111" s="45"/>
      <c r="UEY111" s="45"/>
      <c r="UEZ111" s="45"/>
      <c r="UFA111" s="45"/>
      <c r="UFB111" s="45"/>
      <c r="UFC111" s="45"/>
      <c r="UFD111" s="45"/>
      <c r="UFE111" s="45"/>
      <c r="UFF111" s="45"/>
      <c r="UFG111" s="45"/>
      <c r="UFH111" s="45"/>
      <c r="UFI111" s="45"/>
      <c r="UFJ111" s="45"/>
      <c r="UFK111" s="45"/>
      <c r="UFL111" s="45"/>
      <c r="UFM111" s="45"/>
      <c r="UFN111" s="45"/>
      <c r="UFO111" s="45"/>
      <c r="UFP111" s="45"/>
      <c r="UFQ111" s="45"/>
      <c r="UFR111" s="45"/>
      <c r="UFS111" s="45"/>
      <c r="UFT111" s="45"/>
      <c r="UFU111" s="45"/>
      <c r="UFV111" s="45"/>
      <c r="UFW111" s="45"/>
      <c r="UFX111" s="45"/>
      <c r="UFY111" s="45"/>
      <c r="UFZ111" s="45"/>
      <c r="UGA111" s="45"/>
      <c r="UGB111" s="45"/>
      <c r="UGC111" s="45"/>
      <c r="UGD111" s="45"/>
      <c r="UGE111" s="45"/>
      <c r="UGF111" s="45"/>
      <c r="UGG111" s="45"/>
      <c r="UGH111" s="45"/>
      <c r="UGI111" s="45"/>
      <c r="UGJ111" s="45"/>
      <c r="UGK111" s="45"/>
      <c r="UGL111" s="45"/>
      <c r="UGM111" s="45"/>
      <c r="UGN111" s="45"/>
      <c r="UGO111" s="45"/>
      <c r="UGP111" s="45"/>
      <c r="UGQ111" s="45"/>
      <c r="UGR111" s="45"/>
      <c r="UGS111" s="45"/>
      <c r="UGT111" s="45"/>
      <c r="UGU111" s="45"/>
      <c r="UGV111" s="45"/>
      <c r="UGW111" s="45"/>
      <c r="UGX111" s="45"/>
      <c r="UGY111" s="45"/>
      <c r="UGZ111" s="45"/>
      <c r="UHA111" s="45"/>
      <c r="UHB111" s="45"/>
      <c r="UHC111" s="45"/>
      <c r="UHD111" s="45"/>
      <c r="UHE111" s="45"/>
      <c r="UHF111" s="45"/>
      <c r="UHG111" s="45"/>
      <c r="UHH111" s="45"/>
      <c r="UHI111" s="45"/>
      <c r="UHJ111" s="45"/>
      <c r="UHK111" s="45"/>
      <c r="UHL111" s="45"/>
      <c r="UHM111" s="45"/>
      <c r="UHN111" s="45"/>
      <c r="UHO111" s="45"/>
      <c r="UHP111" s="45"/>
      <c r="UHQ111" s="45"/>
      <c r="UHR111" s="45"/>
      <c r="UHS111" s="45"/>
      <c r="UHT111" s="45"/>
      <c r="UHU111" s="45"/>
      <c r="UHV111" s="45"/>
      <c r="UHW111" s="45"/>
      <c r="UHX111" s="45"/>
      <c r="UHY111" s="45"/>
      <c r="UHZ111" s="45"/>
      <c r="UIA111" s="45"/>
      <c r="UIB111" s="45"/>
      <c r="UIC111" s="45"/>
      <c r="UID111" s="45"/>
      <c r="UIE111" s="45"/>
      <c r="UIF111" s="45"/>
      <c r="UIG111" s="45"/>
      <c r="UIH111" s="45"/>
      <c r="UII111" s="45"/>
      <c r="UIJ111" s="45"/>
      <c r="UIK111" s="45"/>
      <c r="UIL111" s="45"/>
      <c r="UIM111" s="45"/>
      <c r="UIN111" s="45"/>
      <c r="UIO111" s="45"/>
      <c r="UIP111" s="45"/>
      <c r="UIQ111" s="45"/>
      <c r="UIR111" s="45"/>
      <c r="UIS111" s="45"/>
      <c r="UIT111" s="45"/>
      <c r="UIU111" s="45"/>
      <c r="UIV111" s="45"/>
      <c r="UIW111" s="45"/>
      <c r="UIX111" s="45"/>
      <c r="UIY111" s="45"/>
      <c r="UIZ111" s="45"/>
      <c r="UJA111" s="45"/>
      <c r="UJB111" s="45"/>
      <c r="UJC111" s="45"/>
      <c r="UJD111" s="45"/>
      <c r="UJE111" s="45"/>
      <c r="UJF111" s="45"/>
      <c r="UJG111" s="45"/>
      <c r="UJH111" s="45"/>
      <c r="UJI111" s="45"/>
      <c r="UJJ111" s="45"/>
      <c r="UJK111" s="45"/>
      <c r="UJL111" s="45"/>
      <c r="UJM111" s="45"/>
      <c r="UJN111" s="45"/>
      <c r="UJO111" s="45"/>
      <c r="UJP111" s="45"/>
      <c r="UJQ111" s="45"/>
      <c r="UJR111" s="45"/>
      <c r="UJS111" s="45"/>
      <c r="UJT111" s="45"/>
      <c r="UJU111" s="45"/>
      <c r="UJV111" s="45"/>
      <c r="UJW111" s="45"/>
      <c r="UJX111" s="45"/>
      <c r="UJY111" s="45"/>
      <c r="UJZ111" s="45"/>
      <c r="UKA111" s="45"/>
      <c r="UKB111" s="45"/>
      <c r="UKC111" s="45"/>
      <c r="UKD111" s="45"/>
      <c r="UKE111" s="45"/>
      <c r="UKF111" s="45"/>
      <c r="UKG111" s="45"/>
      <c r="UKH111" s="45"/>
      <c r="UKI111" s="45"/>
      <c r="UKJ111" s="45"/>
      <c r="UKK111" s="45"/>
      <c r="UKL111" s="45"/>
      <c r="UKM111" s="45"/>
      <c r="UKN111" s="45"/>
      <c r="UKO111" s="45"/>
      <c r="UKP111" s="45"/>
      <c r="UKQ111" s="45"/>
      <c r="UKR111" s="45"/>
      <c r="UKS111" s="45"/>
      <c r="UKT111" s="45"/>
      <c r="UKU111" s="45"/>
      <c r="UKV111" s="45"/>
      <c r="UKW111" s="45"/>
      <c r="UKX111" s="45"/>
      <c r="UKY111" s="45"/>
      <c r="UKZ111" s="45"/>
      <c r="ULA111" s="45"/>
      <c r="ULB111" s="45"/>
      <c r="ULC111" s="45"/>
      <c r="ULD111" s="45"/>
      <c r="ULE111" s="45"/>
      <c r="ULF111" s="45"/>
      <c r="ULG111" s="45"/>
      <c r="ULH111" s="45"/>
      <c r="ULI111" s="45"/>
      <c r="ULJ111" s="45"/>
      <c r="ULK111" s="45"/>
      <c r="ULL111" s="45"/>
      <c r="ULM111" s="45"/>
      <c r="ULN111" s="45"/>
      <c r="ULO111" s="45"/>
      <c r="ULP111" s="45"/>
      <c r="ULQ111" s="45"/>
      <c r="ULR111" s="45"/>
      <c r="ULS111" s="45"/>
      <c r="ULT111" s="45"/>
      <c r="ULU111" s="45"/>
      <c r="ULV111" s="45"/>
      <c r="ULW111" s="45"/>
      <c r="ULX111" s="45"/>
      <c r="ULY111" s="45"/>
      <c r="ULZ111" s="45"/>
      <c r="UMA111" s="45"/>
      <c r="UMB111" s="45"/>
      <c r="UMC111" s="45"/>
      <c r="UMD111" s="45"/>
      <c r="UME111" s="45"/>
      <c r="UMF111" s="45"/>
      <c r="UMG111" s="45"/>
      <c r="UMH111" s="45"/>
      <c r="UMI111" s="45"/>
      <c r="UMJ111" s="45"/>
      <c r="UMK111" s="45"/>
      <c r="UML111" s="45"/>
      <c r="UMM111" s="45"/>
      <c r="UMN111" s="45"/>
      <c r="UMO111" s="45"/>
      <c r="UMP111" s="45"/>
      <c r="UMQ111" s="45"/>
      <c r="UMR111" s="45"/>
      <c r="UMS111" s="45"/>
      <c r="UMT111" s="45"/>
      <c r="UMU111" s="45"/>
      <c r="UMV111" s="45"/>
      <c r="UMW111" s="45"/>
      <c r="UMX111" s="45"/>
      <c r="UMY111" s="45"/>
      <c r="UMZ111" s="45"/>
      <c r="UNA111" s="45"/>
      <c r="UNB111" s="45"/>
      <c r="UNC111" s="45"/>
      <c r="UND111" s="45"/>
      <c r="UNE111" s="45"/>
      <c r="UNF111" s="45"/>
      <c r="UNG111" s="45"/>
      <c r="UNH111" s="45"/>
      <c r="UNI111" s="45"/>
      <c r="UNJ111" s="45"/>
      <c r="UNK111" s="45"/>
      <c r="UNL111" s="45"/>
      <c r="UNM111" s="45"/>
      <c r="UNN111" s="45"/>
      <c r="UNO111" s="45"/>
      <c r="UNP111" s="45"/>
      <c r="UNQ111" s="45"/>
      <c r="UNR111" s="45"/>
      <c r="UNS111" s="45"/>
      <c r="UNT111" s="45"/>
      <c r="UNU111" s="45"/>
      <c r="UNV111" s="45"/>
      <c r="UNW111" s="45"/>
      <c r="UNX111" s="45"/>
      <c r="UNY111" s="45"/>
      <c r="UNZ111" s="45"/>
      <c r="UOA111" s="45"/>
      <c r="UOB111" s="45"/>
      <c r="UOC111" s="45"/>
      <c r="UOD111" s="45"/>
      <c r="UOE111" s="45"/>
      <c r="UOF111" s="45"/>
      <c r="UOG111" s="45"/>
      <c r="UOH111" s="45"/>
      <c r="UOI111" s="45"/>
      <c r="UOJ111" s="45"/>
      <c r="UOK111" s="45"/>
      <c r="UOL111" s="45"/>
      <c r="UOM111" s="45"/>
      <c r="UON111" s="45"/>
      <c r="UOO111" s="45"/>
      <c r="UOP111" s="45"/>
      <c r="UOQ111" s="45"/>
      <c r="UOR111" s="45"/>
      <c r="UOS111" s="45"/>
      <c r="UOT111" s="45"/>
      <c r="UOU111" s="45"/>
      <c r="UOV111" s="45"/>
      <c r="UOW111" s="45"/>
      <c r="UOX111" s="45"/>
      <c r="UOY111" s="45"/>
      <c r="UOZ111" s="45"/>
      <c r="UPA111" s="45"/>
      <c r="UPB111" s="45"/>
      <c r="UPC111" s="45"/>
      <c r="UPD111" s="45"/>
      <c r="UPE111" s="45"/>
      <c r="UPF111" s="45"/>
      <c r="UPG111" s="45"/>
      <c r="UPH111" s="45"/>
      <c r="UPI111" s="45"/>
      <c r="UPJ111" s="45"/>
      <c r="UPK111" s="45"/>
      <c r="UPL111" s="45"/>
      <c r="UPM111" s="45"/>
      <c r="UPN111" s="45"/>
      <c r="UPO111" s="45"/>
      <c r="UPP111" s="45"/>
      <c r="UPQ111" s="45"/>
      <c r="UPR111" s="45"/>
      <c r="UPS111" s="45"/>
      <c r="UPT111" s="45"/>
      <c r="UPU111" s="45"/>
      <c r="UPV111" s="45"/>
      <c r="UPW111" s="45"/>
      <c r="UPX111" s="45"/>
      <c r="UPY111" s="45"/>
      <c r="UPZ111" s="45"/>
      <c r="UQA111" s="45"/>
      <c r="UQB111" s="45"/>
      <c r="UQC111" s="45"/>
      <c r="UQD111" s="45"/>
      <c r="UQE111" s="45"/>
      <c r="UQF111" s="45"/>
      <c r="UQG111" s="45"/>
      <c r="UQH111" s="45"/>
      <c r="UQI111" s="45"/>
      <c r="UQJ111" s="45"/>
      <c r="UQK111" s="45"/>
      <c r="UQL111" s="45"/>
      <c r="UQM111" s="45"/>
      <c r="UQN111" s="45"/>
      <c r="UQO111" s="45"/>
      <c r="UQP111" s="45"/>
      <c r="UQQ111" s="45"/>
      <c r="UQR111" s="45"/>
      <c r="UQS111" s="45"/>
      <c r="UQT111" s="45"/>
      <c r="UQU111" s="45"/>
      <c r="UQV111" s="45"/>
      <c r="UQW111" s="45"/>
      <c r="UQX111" s="45"/>
      <c r="UQY111" s="45"/>
      <c r="UQZ111" s="45"/>
      <c r="URA111" s="45"/>
      <c r="URB111" s="45"/>
      <c r="URC111" s="45"/>
      <c r="URD111" s="45"/>
      <c r="URE111" s="45"/>
      <c r="URF111" s="45"/>
      <c r="URG111" s="45"/>
      <c r="URH111" s="45"/>
      <c r="URI111" s="45"/>
      <c r="URJ111" s="45"/>
      <c r="URK111" s="45"/>
      <c r="URL111" s="45"/>
      <c r="URM111" s="45"/>
      <c r="URN111" s="45"/>
      <c r="URO111" s="45"/>
      <c r="URP111" s="45"/>
      <c r="URQ111" s="45"/>
      <c r="URR111" s="45"/>
      <c r="URS111" s="45"/>
      <c r="URT111" s="45"/>
      <c r="URU111" s="45"/>
      <c r="URV111" s="45"/>
      <c r="URW111" s="45"/>
      <c r="URX111" s="45"/>
      <c r="URY111" s="45"/>
      <c r="URZ111" s="45"/>
      <c r="USA111" s="45"/>
      <c r="USB111" s="45"/>
      <c r="USC111" s="45"/>
      <c r="USD111" s="45"/>
      <c r="USE111" s="45"/>
      <c r="USF111" s="45"/>
      <c r="USG111" s="45"/>
      <c r="USH111" s="45"/>
      <c r="USI111" s="45"/>
      <c r="USJ111" s="45"/>
      <c r="USK111" s="45"/>
      <c r="USL111" s="45"/>
      <c r="USM111" s="45"/>
      <c r="USN111" s="45"/>
      <c r="USO111" s="45"/>
      <c r="USP111" s="45"/>
      <c r="USQ111" s="45"/>
      <c r="USR111" s="45"/>
      <c r="USS111" s="45"/>
      <c r="UST111" s="45"/>
      <c r="USU111" s="45"/>
      <c r="USV111" s="45"/>
      <c r="USW111" s="45"/>
      <c r="USX111" s="45"/>
      <c r="USY111" s="45"/>
      <c r="USZ111" s="45"/>
      <c r="UTA111" s="45"/>
      <c r="UTB111" s="45"/>
      <c r="UTC111" s="45"/>
      <c r="UTD111" s="45"/>
      <c r="UTE111" s="45"/>
      <c r="UTF111" s="45"/>
      <c r="UTG111" s="45"/>
      <c r="UTH111" s="45"/>
      <c r="UTI111" s="45"/>
      <c r="UTJ111" s="45"/>
      <c r="UTK111" s="45"/>
      <c r="UTL111" s="45"/>
      <c r="UTM111" s="45"/>
      <c r="UTN111" s="45"/>
      <c r="UTO111" s="45"/>
      <c r="UTP111" s="45"/>
      <c r="UTQ111" s="45"/>
      <c r="UTR111" s="45"/>
      <c r="UTS111" s="45"/>
      <c r="UTT111" s="45"/>
      <c r="UTU111" s="45"/>
      <c r="UTV111" s="45"/>
      <c r="UTW111" s="45"/>
      <c r="UTX111" s="45"/>
      <c r="UTY111" s="45"/>
      <c r="UTZ111" s="45"/>
      <c r="UUA111" s="45"/>
      <c r="UUB111" s="45"/>
      <c r="UUC111" s="45"/>
      <c r="UUD111" s="45"/>
      <c r="UUE111" s="45"/>
      <c r="UUF111" s="45"/>
      <c r="UUG111" s="45"/>
      <c r="UUH111" s="45"/>
      <c r="UUI111" s="45"/>
      <c r="UUJ111" s="45"/>
      <c r="UUK111" s="45"/>
      <c r="UUL111" s="45"/>
      <c r="UUM111" s="45"/>
      <c r="UUN111" s="45"/>
      <c r="UUO111" s="45"/>
      <c r="UUP111" s="45"/>
      <c r="UUQ111" s="45"/>
      <c r="UUR111" s="45"/>
      <c r="UUS111" s="45"/>
      <c r="UUT111" s="45"/>
      <c r="UUU111" s="45"/>
      <c r="UUV111" s="45"/>
      <c r="UUW111" s="45"/>
      <c r="UUX111" s="45"/>
      <c r="UUY111" s="45"/>
      <c r="UUZ111" s="45"/>
      <c r="UVA111" s="45"/>
      <c r="UVB111" s="45"/>
      <c r="UVC111" s="45"/>
      <c r="UVD111" s="45"/>
      <c r="UVE111" s="45"/>
      <c r="UVF111" s="45"/>
      <c r="UVG111" s="45"/>
      <c r="UVH111" s="45"/>
      <c r="UVI111" s="45"/>
      <c r="UVJ111" s="45"/>
      <c r="UVK111" s="45"/>
      <c r="UVL111" s="45"/>
      <c r="UVM111" s="45"/>
      <c r="UVN111" s="45"/>
      <c r="UVO111" s="45"/>
      <c r="UVP111" s="45"/>
      <c r="UVQ111" s="45"/>
      <c r="UVR111" s="45"/>
      <c r="UVS111" s="45"/>
      <c r="UVT111" s="45"/>
      <c r="UVU111" s="45"/>
      <c r="UVV111" s="45"/>
      <c r="UVW111" s="45"/>
      <c r="UVX111" s="45"/>
      <c r="UVY111" s="45"/>
      <c r="UVZ111" s="45"/>
      <c r="UWA111" s="45"/>
      <c r="UWB111" s="45"/>
      <c r="UWC111" s="45"/>
      <c r="UWD111" s="45"/>
      <c r="UWE111" s="45"/>
      <c r="UWF111" s="45"/>
      <c r="UWG111" s="45"/>
      <c r="UWH111" s="45"/>
      <c r="UWI111" s="45"/>
      <c r="UWJ111" s="45"/>
      <c r="UWK111" s="45"/>
      <c r="UWL111" s="45"/>
      <c r="UWM111" s="45"/>
      <c r="UWN111" s="45"/>
      <c r="UWO111" s="45"/>
      <c r="UWP111" s="45"/>
      <c r="UWQ111" s="45"/>
      <c r="UWR111" s="45"/>
      <c r="UWS111" s="45"/>
      <c r="UWT111" s="45"/>
      <c r="UWU111" s="45"/>
      <c r="UWV111" s="45"/>
      <c r="UWW111" s="45"/>
      <c r="UWX111" s="45"/>
      <c r="UWY111" s="45"/>
      <c r="UWZ111" s="45"/>
      <c r="UXA111" s="45"/>
      <c r="UXB111" s="45"/>
      <c r="UXC111" s="45"/>
      <c r="UXD111" s="45"/>
      <c r="UXE111" s="45"/>
      <c r="UXF111" s="45"/>
      <c r="UXG111" s="45"/>
      <c r="UXH111" s="45"/>
      <c r="UXI111" s="45"/>
      <c r="UXJ111" s="45"/>
      <c r="UXK111" s="45"/>
      <c r="UXL111" s="45"/>
      <c r="UXM111" s="45"/>
      <c r="UXN111" s="45"/>
      <c r="UXO111" s="45"/>
      <c r="UXP111" s="45"/>
      <c r="UXQ111" s="45"/>
      <c r="UXR111" s="45"/>
      <c r="UXS111" s="45"/>
      <c r="UXT111" s="45"/>
      <c r="UXU111" s="45"/>
      <c r="UXV111" s="45"/>
      <c r="UXW111" s="45"/>
      <c r="UXX111" s="45"/>
      <c r="UXY111" s="45"/>
      <c r="UXZ111" s="45"/>
      <c r="UYA111" s="45"/>
      <c r="UYB111" s="45"/>
      <c r="UYC111" s="45"/>
      <c r="UYD111" s="45"/>
      <c r="UYE111" s="45"/>
      <c r="UYF111" s="45"/>
      <c r="UYG111" s="45"/>
      <c r="UYH111" s="45"/>
      <c r="UYI111" s="45"/>
      <c r="UYJ111" s="45"/>
      <c r="UYK111" s="45"/>
      <c r="UYL111" s="45"/>
      <c r="UYM111" s="45"/>
      <c r="UYN111" s="45"/>
      <c r="UYO111" s="45"/>
      <c r="UYP111" s="45"/>
      <c r="UYQ111" s="45"/>
      <c r="UYR111" s="45"/>
      <c r="UYS111" s="45"/>
      <c r="UYT111" s="45"/>
      <c r="UYU111" s="45"/>
      <c r="UYV111" s="45"/>
      <c r="UYW111" s="45"/>
      <c r="UYX111" s="45"/>
      <c r="UYY111" s="45"/>
      <c r="UYZ111" s="45"/>
      <c r="UZA111" s="45"/>
      <c r="UZB111" s="45"/>
      <c r="UZC111" s="45"/>
      <c r="UZD111" s="45"/>
      <c r="UZE111" s="45"/>
      <c r="UZF111" s="45"/>
      <c r="UZG111" s="45"/>
      <c r="UZH111" s="45"/>
      <c r="UZI111" s="45"/>
      <c r="UZJ111" s="45"/>
      <c r="UZK111" s="45"/>
      <c r="UZL111" s="45"/>
      <c r="UZM111" s="45"/>
      <c r="UZN111" s="45"/>
      <c r="UZO111" s="45"/>
      <c r="UZP111" s="45"/>
      <c r="UZQ111" s="45"/>
      <c r="UZR111" s="45"/>
      <c r="UZS111" s="45"/>
      <c r="UZT111" s="45"/>
      <c r="UZU111" s="45"/>
      <c r="UZV111" s="45"/>
      <c r="UZW111" s="45"/>
      <c r="UZX111" s="45"/>
      <c r="UZY111" s="45"/>
      <c r="UZZ111" s="45"/>
      <c r="VAA111" s="45"/>
      <c r="VAB111" s="45"/>
      <c r="VAC111" s="45"/>
      <c r="VAD111" s="45"/>
      <c r="VAE111" s="45"/>
      <c r="VAF111" s="45"/>
      <c r="VAG111" s="45"/>
      <c r="VAH111" s="45"/>
      <c r="VAI111" s="45"/>
      <c r="VAJ111" s="45"/>
      <c r="VAK111" s="45"/>
      <c r="VAL111" s="45"/>
      <c r="VAM111" s="45"/>
      <c r="VAN111" s="45"/>
      <c r="VAO111" s="45"/>
      <c r="VAP111" s="45"/>
      <c r="VAQ111" s="45"/>
      <c r="VAR111" s="45"/>
      <c r="VAS111" s="45"/>
      <c r="VAT111" s="45"/>
      <c r="VAU111" s="45"/>
      <c r="VAV111" s="45"/>
      <c r="VAW111" s="45"/>
      <c r="VAX111" s="45"/>
      <c r="VAY111" s="45"/>
      <c r="VAZ111" s="45"/>
      <c r="VBA111" s="45"/>
      <c r="VBB111" s="45"/>
      <c r="VBC111" s="45"/>
      <c r="VBD111" s="45"/>
      <c r="VBE111" s="45"/>
      <c r="VBF111" s="45"/>
      <c r="VBG111" s="45"/>
      <c r="VBH111" s="45"/>
      <c r="VBI111" s="45"/>
      <c r="VBJ111" s="45"/>
      <c r="VBK111" s="45"/>
      <c r="VBL111" s="45"/>
      <c r="VBM111" s="45"/>
      <c r="VBN111" s="45"/>
      <c r="VBO111" s="45"/>
      <c r="VBP111" s="45"/>
      <c r="VBQ111" s="45"/>
      <c r="VBR111" s="45"/>
      <c r="VBS111" s="45"/>
      <c r="VBT111" s="45"/>
      <c r="VBU111" s="45"/>
      <c r="VBV111" s="45"/>
      <c r="VBW111" s="45"/>
      <c r="VBX111" s="45"/>
      <c r="VBY111" s="45"/>
      <c r="VBZ111" s="45"/>
      <c r="VCA111" s="45"/>
      <c r="VCB111" s="45"/>
      <c r="VCC111" s="45"/>
      <c r="VCD111" s="45"/>
      <c r="VCE111" s="45"/>
      <c r="VCF111" s="45"/>
      <c r="VCG111" s="45"/>
      <c r="VCH111" s="45"/>
      <c r="VCI111" s="45"/>
      <c r="VCJ111" s="45"/>
      <c r="VCK111" s="45"/>
      <c r="VCL111" s="45"/>
      <c r="VCM111" s="45"/>
      <c r="VCN111" s="45"/>
      <c r="VCO111" s="45"/>
      <c r="VCP111" s="45"/>
      <c r="VCQ111" s="45"/>
      <c r="VCR111" s="45"/>
      <c r="VCS111" s="45"/>
      <c r="VCT111" s="45"/>
      <c r="VCU111" s="45"/>
      <c r="VCV111" s="45"/>
      <c r="VCW111" s="45"/>
      <c r="VCX111" s="45"/>
      <c r="VCY111" s="45"/>
      <c r="VCZ111" s="45"/>
      <c r="VDA111" s="45"/>
      <c r="VDB111" s="45"/>
      <c r="VDC111" s="45"/>
      <c r="VDD111" s="45"/>
      <c r="VDE111" s="45"/>
      <c r="VDF111" s="45"/>
      <c r="VDG111" s="45"/>
      <c r="VDH111" s="45"/>
      <c r="VDI111" s="45"/>
      <c r="VDJ111" s="45"/>
      <c r="VDK111" s="45"/>
      <c r="VDL111" s="45"/>
      <c r="VDM111" s="45"/>
      <c r="VDN111" s="45"/>
      <c r="VDO111" s="45"/>
      <c r="VDP111" s="45"/>
      <c r="VDQ111" s="45"/>
      <c r="VDR111" s="45"/>
      <c r="VDS111" s="45"/>
      <c r="VDT111" s="45"/>
      <c r="VDU111" s="45"/>
      <c r="VDV111" s="45"/>
      <c r="VDW111" s="45"/>
      <c r="VDX111" s="45"/>
      <c r="VDY111" s="45"/>
      <c r="VDZ111" s="45"/>
      <c r="VEA111" s="45"/>
      <c r="VEB111" s="45"/>
      <c r="VEC111" s="45"/>
      <c r="VED111" s="45"/>
      <c r="VEE111" s="45"/>
      <c r="VEF111" s="45"/>
      <c r="VEG111" s="45"/>
      <c r="VEH111" s="45"/>
      <c r="VEI111" s="45"/>
      <c r="VEJ111" s="45"/>
      <c r="VEK111" s="45"/>
      <c r="VEL111" s="45"/>
      <c r="VEM111" s="45"/>
      <c r="VEN111" s="45"/>
      <c r="VEO111" s="45"/>
      <c r="VEP111" s="45"/>
      <c r="VEQ111" s="45"/>
      <c r="VER111" s="45"/>
      <c r="VES111" s="45"/>
      <c r="VET111" s="45"/>
      <c r="VEU111" s="45"/>
      <c r="VEV111" s="45"/>
      <c r="VEW111" s="45"/>
      <c r="VEX111" s="45"/>
      <c r="VEY111" s="45"/>
      <c r="VEZ111" s="45"/>
      <c r="VFA111" s="45"/>
      <c r="VFB111" s="45"/>
      <c r="VFC111" s="45"/>
      <c r="VFD111" s="45"/>
      <c r="VFE111" s="45"/>
      <c r="VFF111" s="45"/>
      <c r="VFG111" s="45"/>
      <c r="VFH111" s="45"/>
      <c r="VFI111" s="45"/>
      <c r="VFJ111" s="45"/>
      <c r="VFK111" s="45"/>
      <c r="VFL111" s="45"/>
      <c r="VFM111" s="45"/>
      <c r="VFN111" s="45"/>
      <c r="VFO111" s="45"/>
      <c r="VFP111" s="45"/>
      <c r="VFQ111" s="45"/>
      <c r="VFR111" s="45"/>
      <c r="VFS111" s="45"/>
      <c r="VFT111" s="45"/>
      <c r="VFU111" s="45"/>
      <c r="VFV111" s="45"/>
      <c r="VFW111" s="45"/>
      <c r="VFX111" s="45"/>
      <c r="VFY111" s="45"/>
      <c r="VFZ111" s="45"/>
      <c r="VGA111" s="45"/>
      <c r="VGB111" s="45"/>
      <c r="VGC111" s="45"/>
      <c r="VGD111" s="45"/>
      <c r="VGE111" s="45"/>
      <c r="VGF111" s="45"/>
      <c r="VGG111" s="45"/>
      <c r="VGH111" s="45"/>
      <c r="VGI111" s="45"/>
      <c r="VGJ111" s="45"/>
      <c r="VGK111" s="45"/>
      <c r="VGL111" s="45"/>
      <c r="VGM111" s="45"/>
      <c r="VGN111" s="45"/>
      <c r="VGO111" s="45"/>
      <c r="VGP111" s="45"/>
      <c r="VGQ111" s="45"/>
      <c r="VGR111" s="45"/>
      <c r="VGS111" s="45"/>
      <c r="VGT111" s="45"/>
      <c r="VGU111" s="45"/>
      <c r="VGV111" s="45"/>
      <c r="VGW111" s="45"/>
      <c r="VGX111" s="45"/>
      <c r="VGY111" s="45"/>
      <c r="VGZ111" s="45"/>
      <c r="VHA111" s="45"/>
      <c r="VHB111" s="45"/>
      <c r="VHC111" s="45"/>
      <c r="VHD111" s="45"/>
      <c r="VHE111" s="45"/>
      <c r="VHF111" s="45"/>
      <c r="VHG111" s="45"/>
      <c r="VHH111" s="45"/>
      <c r="VHI111" s="45"/>
      <c r="VHJ111" s="45"/>
      <c r="VHK111" s="45"/>
      <c r="VHL111" s="45"/>
      <c r="VHM111" s="45"/>
      <c r="VHN111" s="45"/>
      <c r="VHO111" s="45"/>
      <c r="VHP111" s="45"/>
      <c r="VHQ111" s="45"/>
      <c r="VHR111" s="45"/>
      <c r="VHS111" s="45"/>
      <c r="VHT111" s="45"/>
      <c r="VHU111" s="45"/>
      <c r="VHV111" s="45"/>
      <c r="VHW111" s="45"/>
      <c r="VHX111" s="45"/>
      <c r="VHY111" s="45"/>
      <c r="VHZ111" s="45"/>
      <c r="VIA111" s="45"/>
      <c r="VIB111" s="45"/>
      <c r="VIC111" s="45"/>
      <c r="VID111" s="45"/>
      <c r="VIE111" s="45"/>
      <c r="VIF111" s="45"/>
      <c r="VIG111" s="45"/>
      <c r="VIH111" s="45"/>
      <c r="VII111" s="45"/>
      <c r="VIJ111" s="45"/>
      <c r="VIK111" s="45"/>
      <c r="VIL111" s="45"/>
      <c r="VIM111" s="45"/>
      <c r="VIN111" s="45"/>
      <c r="VIO111" s="45"/>
      <c r="VIP111" s="45"/>
      <c r="VIQ111" s="45"/>
      <c r="VIR111" s="45"/>
      <c r="VIS111" s="45"/>
      <c r="VIT111" s="45"/>
      <c r="VIU111" s="45"/>
      <c r="VIV111" s="45"/>
      <c r="VIW111" s="45"/>
      <c r="VIX111" s="45"/>
      <c r="VIY111" s="45"/>
      <c r="VIZ111" s="45"/>
      <c r="VJA111" s="45"/>
      <c r="VJB111" s="45"/>
      <c r="VJC111" s="45"/>
      <c r="VJD111" s="45"/>
      <c r="VJE111" s="45"/>
      <c r="VJF111" s="45"/>
      <c r="VJG111" s="45"/>
      <c r="VJH111" s="45"/>
      <c r="VJI111" s="45"/>
      <c r="VJJ111" s="45"/>
      <c r="VJK111" s="45"/>
      <c r="VJL111" s="45"/>
      <c r="VJM111" s="45"/>
      <c r="VJN111" s="45"/>
      <c r="VJO111" s="45"/>
      <c r="VJP111" s="45"/>
      <c r="VJQ111" s="45"/>
      <c r="VJR111" s="45"/>
      <c r="VJS111" s="45"/>
      <c r="VJT111" s="45"/>
      <c r="VJU111" s="45"/>
      <c r="VJV111" s="45"/>
      <c r="VJW111" s="45"/>
      <c r="VJX111" s="45"/>
      <c r="VJY111" s="45"/>
      <c r="VJZ111" s="45"/>
      <c r="VKA111" s="45"/>
      <c r="VKB111" s="45"/>
      <c r="VKC111" s="45"/>
      <c r="VKD111" s="45"/>
      <c r="VKE111" s="45"/>
      <c r="VKF111" s="45"/>
      <c r="VKG111" s="45"/>
      <c r="VKH111" s="45"/>
      <c r="VKI111" s="45"/>
      <c r="VKJ111" s="45"/>
      <c r="VKK111" s="45"/>
      <c r="VKL111" s="45"/>
      <c r="VKM111" s="45"/>
      <c r="VKN111" s="45"/>
      <c r="VKO111" s="45"/>
      <c r="VKP111" s="45"/>
      <c r="VKQ111" s="45"/>
      <c r="VKR111" s="45"/>
      <c r="VKS111" s="45"/>
      <c r="VKT111" s="45"/>
      <c r="VKU111" s="45"/>
      <c r="VKV111" s="45"/>
      <c r="VKW111" s="45"/>
      <c r="VKX111" s="45"/>
      <c r="VKY111" s="45"/>
      <c r="VKZ111" s="45"/>
      <c r="VLA111" s="45"/>
      <c r="VLB111" s="45"/>
      <c r="VLC111" s="45"/>
      <c r="VLD111" s="45"/>
      <c r="VLE111" s="45"/>
      <c r="VLF111" s="45"/>
      <c r="VLG111" s="45"/>
      <c r="VLH111" s="45"/>
      <c r="VLI111" s="45"/>
      <c r="VLJ111" s="45"/>
      <c r="VLK111" s="45"/>
      <c r="VLL111" s="45"/>
      <c r="VLM111" s="45"/>
      <c r="VLN111" s="45"/>
      <c r="VLO111" s="45"/>
      <c r="VLP111" s="45"/>
      <c r="VLQ111" s="45"/>
      <c r="VLR111" s="45"/>
      <c r="VLS111" s="45"/>
      <c r="VLT111" s="45"/>
      <c r="VLU111" s="45"/>
      <c r="VLV111" s="45"/>
      <c r="VLW111" s="45"/>
      <c r="VLX111" s="45"/>
      <c r="VLY111" s="45"/>
      <c r="VLZ111" s="45"/>
      <c r="VMA111" s="45"/>
      <c r="VMB111" s="45"/>
      <c r="VMC111" s="45"/>
      <c r="VMD111" s="45"/>
      <c r="VME111" s="45"/>
      <c r="VMF111" s="45"/>
      <c r="VMG111" s="45"/>
      <c r="VMH111" s="45"/>
      <c r="VMI111" s="45"/>
      <c r="VMJ111" s="45"/>
      <c r="VMK111" s="45"/>
      <c r="VML111" s="45"/>
      <c r="VMM111" s="45"/>
      <c r="VMN111" s="45"/>
      <c r="VMO111" s="45"/>
      <c r="VMP111" s="45"/>
      <c r="VMQ111" s="45"/>
      <c r="VMR111" s="45"/>
      <c r="VMS111" s="45"/>
      <c r="VMT111" s="45"/>
      <c r="VMU111" s="45"/>
      <c r="VMV111" s="45"/>
      <c r="VMW111" s="45"/>
      <c r="VMX111" s="45"/>
      <c r="VMY111" s="45"/>
      <c r="VMZ111" s="45"/>
      <c r="VNA111" s="45"/>
      <c r="VNB111" s="45"/>
      <c r="VNC111" s="45"/>
      <c r="VND111" s="45"/>
      <c r="VNE111" s="45"/>
      <c r="VNF111" s="45"/>
      <c r="VNG111" s="45"/>
      <c r="VNH111" s="45"/>
      <c r="VNI111" s="45"/>
      <c r="VNJ111" s="45"/>
      <c r="VNK111" s="45"/>
      <c r="VNL111" s="45"/>
      <c r="VNM111" s="45"/>
      <c r="VNN111" s="45"/>
      <c r="VNO111" s="45"/>
      <c r="VNP111" s="45"/>
      <c r="VNQ111" s="45"/>
      <c r="VNR111" s="45"/>
      <c r="VNS111" s="45"/>
      <c r="VNT111" s="45"/>
      <c r="VNU111" s="45"/>
      <c r="VNV111" s="45"/>
      <c r="VNW111" s="45"/>
      <c r="VNX111" s="45"/>
      <c r="VNY111" s="45"/>
      <c r="VNZ111" s="45"/>
      <c r="VOA111" s="45"/>
      <c r="VOB111" s="45"/>
      <c r="VOC111" s="45"/>
      <c r="VOD111" s="45"/>
      <c r="VOE111" s="45"/>
      <c r="VOF111" s="45"/>
      <c r="VOG111" s="45"/>
      <c r="VOH111" s="45"/>
      <c r="VOI111" s="45"/>
      <c r="VOJ111" s="45"/>
      <c r="VOK111" s="45"/>
      <c r="VOL111" s="45"/>
      <c r="VOM111" s="45"/>
      <c r="VON111" s="45"/>
      <c r="VOO111" s="45"/>
      <c r="VOP111" s="45"/>
      <c r="VOQ111" s="45"/>
      <c r="VOR111" s="45"/>
      <c r="VOS111" s="45"/>
      <c r="VOT111" s="45"/>
      <c r="VOU111" s="45"/>
      <c r="VOV111" s="45"/>
      <c r="VOW111" s="45"/>
      <c r="VOX111" s="45"/>
      <c r="VOY111" s="45"/>
      <c r="VOZ111" s="45"/>
      <c r="VPA111" s="45"/>
      <c r="VPB111" s="45"/>
      <c r="VPC111" s="45"/>
      <c r="VPD111" s="45"/>
      <c r="VPE111" s="45"/>
      <c r="VPF111" s="45"/>
      <c r="VPG111" s="45"/>
      <c r="VPH111" s="45"/>
      <c r="VPI111" s="45"/>
      <c r="VPJ111" s="45"/>
      <c r="VPK111" s="45"/>
      <c r="VPL111" s="45"/>
      <c r="VPM111" s="45"/>
      <c r="VPN111" s="45"/>
      <c r="VPO111" s="45"/>
      <c r="VPP111" s="45"/>
      <c r="VPQ111" s="45"/>
      <c r="VPR111" s="45"/>
      <c r="VPS111" s="45"/>
      <c r="VPT111" s="45"/>
      <c r="VPU111" s="45"/>
      <c r="VPV111" s="45"/>
      <c r="VPW111" s="45"/>
      <c r="VPX111" s="45"/>
      <c r="VPY111" s="45"/>
      <c r="VPZ111" s="45"/>
      <c r="VQA111" s="45"/>
      <c r="VQB111" s="45"/>
      <c r="VQC111" s="45"/>
      <c r="VQD111" s="45"/>
      <c r="VQE111" s="45"/>
      <c r="VQF111" s="45"/>
      <c r="VQG111" s="45"/>
      <c r="VQH111" s="45"/>
      <c r="VQI111" s="45"/>
      <c r="VQJ111" s="45"/>
      <c r="VQK111" s="45"/>
      <c r="VQL111" s="45"/>
      <c r="VQM111" s="45"/>
      <c r="VQN111" s="45"/>
      <c r="VQO111" s="45"/>
      <c r="VQP111" s="45"/>
      <c r="VQQ111" s="45"/>
      <c r="VQR111" s="45"/>
      <c r="VQS111" s="45"/>
      <c r="VQT111" s="45"/>
      <c r="VQU111" s="45"/>
      <c r="VQV111" s="45"/>
      <c r="VQW111" s="45"/>
      <c r="VQX111" s="45"/>
      <c r="VQY111" s="45"/>
      <c r="VQZ111" s="45"/>
      <c r="VRA111" s="45"/>
      <c r="VRB111" s="45"/>
      <c r="VRC111" s="45"/>
      <c r="VRD111" s="45"/>
      <c r="VRE111" s="45"/>
      <c r="VRF111" s="45"/>
      <c r="VRG111" s="45"/>
      <c r="VRH111" s="45"/>
      <c r="VRI111" s="45"/>
      <c r="VRJ111" s="45"/>
      <c r="VRK111" s="45"/>
      <c r="VRL111" s="45"/>
      <c r="VRM111" s="45"/>
      <c r="VRN111" s="45"/>
      <c r="VRO111" s="45"/>
      <c r="VRP111" s="45"/>
      <c r="VRQ111" s="45"/>
      <c r="VRR111" s="45"/>
      <c r="VRS111" s="45"/>
      <c r="VRT111" s="45"/>
      <c r="VRU111" s="45"/>
      <c r="VRV111" s="45"/>
      <c r="VRW111" s="45"/>
      <c r="VRX111" s="45"/>
      <c r="VRY111" s="45"/>
      <c r="VRZ111" s="45"/>
      <c r="VSA111" s="45"/>
      <c r="VSB111" s="45"/>
      <c r="VSC111" s="45"/>
      <c r="VSD111" s="45"/>
      <c r="VSE111" s="45"/>
      <c r="VSF111" s="45"/>
      <c r="VSG111" s="45"/>
      <c r="VSH111" s="45"/>
      <c r="VSI111" s="45"/>
      <c r="VSJ111" s="45"/>
      <c r="VSK111" s="45"/>
      <c r="VSL111" s="45"/>
      <c r="VSM111" s="45"/>
      <c r="VSN111" s="45"/>
      <c r="VSO111" s="45"/>
      <c r="VSP111" s="45"/>
      <c r="VSQ111" s="45"/>
      <c r="VSR111" s="45"/>
      <c r="VSS111" s="45"/>
      <c r="VST111" s="45"/>
      <c r="VSU111" s="45"/>
      <c r="VSV111" s="45"/>
      <c r="VSW111" s="45"/>
      <c r="VSX111" s="45"/>
      <c r="VSY111" s="45"/>
      <c r="VSZ111" s="45"/>
      <c r="VTA111" s="45"/>
      <c r="VTB111" s="45"/>
      <c r="VTC111" s="45"/>
      <c r="VTD111" s="45"/>
      <c r="VTE111" s="45"/>
      <c r="VTF111" s="45"/>
      <c r="VTG111" s="45"/>
      <c r="VTH111" s="45"/>
      <c r="VTI111" s="45"/>
      <c r="VTJ111" s="45"/>
      <c r="VTK111" s="45"/>
      <c r="VTL111" s="45"/>
      <c r="VTM111" s="45"/>
      <c r="VTN111" s="45"/>
      <c r="VTO111" s="45"/>
      <c r="VTP111" s="45"/>
      <c r="VTQ111" s="45"/>
      <c r="VTR111" s="45"/>
      <c r="VTS111" s="45"/>
      <c r="VTT111" s="45"/>
      <c r="VTU111" s="45"/>
      <c r="VTV111" s="45"/>
      <c r="VTW111" s="45"/>
      <c r="VTX111" s="45"/>
      <c r="VTY111" s="45"/>
      <c r="VTZ111" s="45"/>
      <c r="VUA111" s="45"/>
      <c r="VUB111" s="45"/>
      <c r="VUC111" s="45"/>
      <c r="VUD111" s="45"/>
      <c r="VUE111" s="45"/>
      <c r="VUF111" s="45"/>
      <c r="VUG111" s="45"/>
      <c r="VUH111" s="45"/>
      <c r="VUI111" s="45"/>
      <c r="VUJ111" s="45"/>
      <c r="VUK111" s="45"/>
      <c r="VUL111" s="45"/>
      <c r="VUM111" s="45"/>
      <c r="VUN111" s="45"/>
      <c r="VUO111" s="45"/>
      <c r="VUP111" s="45"/>
      <c r="VUQ111" s="45"/>
      <c r="VUR111" s="45"/>
      <c r="VUS111" s="45"/>
      <c r="VUT111" s="45"/>
      <c r="VUU111" s="45"/>
      <c r="VUV111" s="45"/>
      <c r="VUW111" s="45"/>
      <c r="VUX111" s="45"/>
      <c r="VUY111" s="45"/>
      <c r="VUZ111" s="45"/>
      <c r="VVA111" s="45"/>
      <c r="VVB111" s="45"/>
      <c r="VVC111" s="45"/>
      <c r="VVD111" s="45"/>
      <c r="VVE111" s="45"/>
      <c r="VVF111" s="45"/>
      <c r="VVG111" s="45"/>
      <c r="VVH111" s="45"/>
      <c r="VVI111" s="45"/>
      <c r="VVJ111" s="45"/>
      <c r="VVK111" s="45"/>
      <c r="VVL111" s="45"/>
      <c r="VVM111" s="45"/>
      <c r="VVN111" s="45"/>
      <c r="VVO111" s="45"/>
      <c r="VVP111" s="45"/>
      <c r="VVQ111" s="45"/>
      <c r="VVR111" s="45"/>
      <c r="VVS111" s="45"/>
      <c r="VVT111" s="45"/>
      <c r="VVU111" s="45"/>
      <c r="VVV111" s="45"/>
      <c r="VVW111" s="45"/>
      <c r="VVX111" s="45"/>
      <c r="VVY111" s="45"/>
      <c r="VVZ111" s="45"/>
      <c r="VWA111" s="45"/>
      <c r="VWB111" s="45"/>
      <c r="VWC111" s="45"/>
      <c r="VWD111" s="45"/>
      <c r="VWE111" s="45"/>
      <c r="VWF111" s="45"/>
      <c r="VWG111" s="45"/>
      <c r="VWH111" s="45"/>
      <c r="VWI111" s="45"/>
      <c r="VWJ111" s="45"/>
      <c r="VWK111" s="45"/>
      <c r="VWL111" s="45"/>
      <c r="VWM111" s="45"/>
      <c r="VWN111" s="45"/>
      <c r="VWO111" s="45"/>
      <c r="VWP111" s="45"/>
      <c r="VWQ111" s="45"/>
      <c r="VWR111" s="45"/>
      <c r="VWS111" s="45"/>
      <c r="VWT111" s="45"/>
      <c r="VWU111" s="45"/>
      <c r="VWV111" s="45"/>
      <c r="VWW111" s="45"/>
      <c r="VWX111" s="45"/>
      <c r="VWY111" s="45"/>
      <c r="VWZ111" s="45"/>
      <c r="VXA111" s="45"/>
      <c r="VXB111" s="45"/>
      <c r="VXC111" s="45"/>
      <c r="VXD111" s="45"/>
      <c r="VXE111" s="45"/>
      <c r="VXF111" s="45"/>
      <c r="VXG111" s="45"/>
      <c r="VXH111" s="45"/>
      <c r="VXI111" s="45"/>
      <c r="VXJ111" s="45"/>
      <c r="VXK111" s="45"/>
      <c r="VXL111" s="45"/>
      <c r="VXM111" s="45"/>
      <c r="VXN111" s="45"/>
      <c r="VXO111" s="45"/>
      <c r="VXP111" s="45"/>
      <c r="VXQ111" s="45"/>
      <c r="VXR111" s="45"/>
      <c r="VXS111" s="45"/>
      <c r="VXT111" s="45"/>
      <c r="VXU111" s="45"/>
      <c r="VXV111" s="45"/>
      <c r="VXW111" s="45"/>
      <c r="VXX111" s="45"/>
      <c r="VXY111" s="45"/>
      <c r="VXZ111" s="45"/>
      <c r="VYA111" s="45"/>
      <c r="VYB111" s="45"/>
      <c r="VYC111" s="45"/>
      <c r="VYD111" s="45"/>
      <c r="VYE111" s="45"/>
      <c r="VYF111" s="45"/>
      <c r="VYG111" s="45"/>
      <c r="VYH111" s="45"/>
      <c r="VYI111" s="45"/>
      <c r="VYJ111" s="45"/>
      <c r="VYK111" s="45"/>
      <c r="VYL111" s="45"/>
      <c r="VYM111" s="45"/>
      <c r="VYN111" s="45"/>
      <c r="VYO111" s="45"/>
      <c r="VYP111" s="45"/>
      <c r="VYQ111" s="45"/>
      <c r="VYR111" s="45"/>
      <c r="VYS111" s="45"/>
      <c r="VYT111" s="45"/>
      <c r="VYU111" s="45"/>
      <c r="VYV111" s="45"/>
      <c r="VYW111" s="45"/>
      <c r="VYX111" s="45"/>
      <c r="VYY111" s="45"/>
      <c r="VYZ111" s="45"/>
      <c r="VZA111" s="45"/>
      <c r="VZB111" s="45"/>
      <c r="VZC111" s="45"/>
      <c r="VZD111" s="45"/>
      <c r="VZE111" s="45"/>
      <c r="VZF111" s="45"/>
      <c r="VZG111" s="45"/>
      <c r="VZH111" s="45"/>
      <c r="VZI111" s="45"/>
      <c r="VZJ111" s="45"/>
      <c r="VZK111" s="45"/>
      <c r="VZL111" s="45"/>
      <c r="VZM111" s="45"/>
      <c r="VZN111" s="45"/>
      <c r="VZO111" s="45"/>
      <c r="VZP111" s="45"/>
      <c r="VZQ111" s="45"/>
      <c r="VZR111" s="45"/>
      <c r="VZS111" s="45"/>
      <c r="VZT111" s="45"/>
      <c r="VZU111" s="45"/>
      <c r="VZV111" s="45"/>
      <c r="VZW111" s="45"/>
      <c r="VZX111" s="45"/>
      <c r="VZY111" s="45"/>
      <c r="VZZ111" s="45"/>
      <c r="WAA111" s="45"/>
      <c r="WAB111" s="45"/>
      <c r="WAC111" s="45"/>
      <c r="WAD111" s="45"/>
      <c r="WAE111" s="45"/>
      <c r="WAF111" s="45"/>
      <c r="WAG111" s="45"/>
      <c r="WAH111" s="45"/>
      <c r="WAI111" s="45"/>
      <c r="WAJ111" s="45"/>
      <c r="WAK111" s="45"/>
      <c r="WAL111" s="45"/>
      <c r="WAM111" s="45"/>
      <c r="WAN111" s="45"/>
      <c r="WAO111" s="45"/>
      <c r="WAP111" s="45"/>
      <c r="WAQ111" s="45"/>
      <c r="WAR111" s="45"/>
      <c r="WAS111" s="45"/>
      <c r="WAT111" s="45"/>
      <c r="WAU111" s="45"/>
      <c r="WAV111" s="45"/>
      <c r="WAW111" s="45"/>
      <c r="WAX111" s="45"/>
      <c r="WAY111" s="45"/>
      <c r="WAZ111" s="45"/>
      <c r="WBA111" s="45"/>
      <c r="WBB111" s="45"/>
      <c r="WBC111" s="45"/>
      <c r="WBD111" s="45"/>
      <c r="WBE111" s="45"/>
      <c r="WBF111" s="45"/>
      <c r="WBG111" s="45"/>
      <c r="WBH111" s="45"/>
      <c r="WBI111" s="45"/>
      <c r="WBJ111" s="45"/>
      <c r="WBK111" s="45"/>
      <c r="WBL111" s="45"/>
      <c r="WBM111" s="45"/>
      <c r="WBN111" s="45"/>
      <c r="WBO111" s="45"/>
      <c r="WBP111" s="45"/>
      <c r="WBQ111" s="45"/>
      <c r="WBR111" s="45"/>
      <c r="WBS111" s="45"/>
      <c r="WBT111" s="45"/>
      <c r="WBU111" s="45"/>
      <c r="WBV111" s="45"/>
      <c r="WBW111" s="45"/>
      <c r="WBX111" s="45"/>
      <c r="WBY111" s="45"/>
      <c r="WBZ111" s="45"/>
      <c r="WCA111" s="45"/>
      <c r="WCB111" s="45"/>
      <c r="WCC111" s="45"/>
      <c r="WCD111" s="45"/>
      <c r="WCE111" s="45"/>
      <c r="WCF111" s="45"/>
      <c r="WCG111" s="45"/>
      <c r="WCH111" s="45"/>
      <c r="WCI111" s="45"/>
      <c r="WCJ111" s="45"/>
      <c r="WCK111" s="45"/>
      <c r="WCL111" s="45"/>
      <c r="WCM111" s="45"/>
      <c r="WCN111" s="45"/>
      <c r="WCO111" s="45"/>
      <c r="WCP111" s="45"/>
      <c r="WCQ111" s="45"/>
      <c r="WCR111" s="45"/>
      <c r="WCS111" s="45"/>
      <c r="WCT111" s="45"/>
      <c r="WCU111" s="45"/>
      <c r="WCV111" s="45"/>
      <c r="WCW111" s="45"/>
      <c r="WCX111" s="45"/>
      <c r="WCY111" s="45"/>
      <c r="WCZ111" s="45"/>
      <c r="WDA111" s="45"/>
      <c r="WDB111" s="45"/>
      <c r="WDC111" s="45"/>
      <c r="WDD111" s="45"/>
      <c r="WDE111" s="45"/>
      <c r="WDF111" s="45"/>
      <c r="WDG111" s="45"/>
      <c r="WDH111" s="45"/>
      <c r="WDI111" s="45"/>
      <c r="WDJ111" s="45"/>
      <c r="WDK111" s="45"/>
      <c r="WDL111" s="45"/>
      <c r="WDM111" s="45"/>
      <c r="WDN111" s="45"/>
      <c r="WDO111" s="45"/>
      <c r="WDP111" s="45"/>
      <c r="WDQ111" s="45"/>
      <c r="WDR111" s="45"/>
      <c r="WDS111" s="45"/>
      <c r="WDT111" s="45"/>
      <c r="WDU111" s="45"/>
      <c r="WDV111" s="45"/>
      <c r="WDW111" s="45"/>
      <c r="WDX111" s="45"/>
      <c r="WDY111" s="45"/>
      <c r="WDZ111" s="45"/>
      <c r="WEA111" s="45"/>
      <c r="WEB111" s="45"/>
      <c r="WEC111" s="45"/>
      <c r="WED111" s="45"/>
      <c r="WEE111" s="45"/>
      <c r="WEF111" s="45"/>
      <c r="WEG111" s="45"/>
      <c r="WEH111" s="45"/>
      <c r="WEI111" s="45"/>
      <c r="WEJ111" s="45"/>
      <c r="WEK111" s="45"/>
      <c r="WEL111" s="45"/>
      <c r="WEM111" s="45"/>
      <c r="WEN111" s="45"/>
      <c r="WEO111" s="45"/>
      <c r="WEP111" s="45"/>
      <c r="WEQ111" s="45"/>
      <c r="WER111" s="45"/>
      <c r="WES111" s="45"/>
      <c r="WET111" s="45"/>
      <c r="WEU111" s="45"/>
      <c r="WEV111" s="45"/>
      <c r="WEW111" s="45"/>
      <c r="WEX111" s="45"/>
      <c r="WEY111" s="45"/>
      <c r="WEZ111" s="45"/>
      <c r="WFA111" s="45"/>
      <c r="WFB111" s="45"/>
      <c r="WFC111" s="45"/>
      <c r="WFD111" s="45"/>
      <c r="WFE111" s="45"/>
      <c r="WFF111" s="45"/>
      <c r="WFG111" s="45"/>
      <c r="WFH111" s="45"/>
      <c r="WFI111" s="45"/>
      <c r="WFJ111" s="45"/>
      <c r="WFK111" s="45"/>
      <c r="WFL111" s="45"/>
      <c r="WFM111" s="45"/>
      <c r="WFN111" s="45"/>
      <c r="WFO111" s="45"/>
      <c r="WFP111" s="45"/>
      <c r="WFQ111" s="45"/>
      <c r="WFR111" s="45"/>
      <c r="WFS111" s="45"/>
      <c r="WFT111" s="45"/>
      <c r="WFU111" s="45"/>
      <c r="WFV111" s="45"/>
      <c r="WFW111" s="45"/>
      <c r="WFX111" s="45"/>
      <c r="WFY111" s="45"/>
      <c r="WFZ111" s="45"/>
      <c r="WGA111" s="45"/>
      <c r="WGB111" s="45"/>
      <c r="WGC111" s="45"/>
      <c r="WGD111" s="45"/>
      <c r="WGE111" s="45"/>
      <c r="WGF111" s="45"/>
      <c r="WGG111" s="45"/>
      <c r="WGH111" s="45"/>
      <c r="WGI111" s="45"/>
      <c r="WGJ111" s="45"/>
      <c r="WGK111" s="45"/>
      <c r="WGL111" s="45"/>
      <c r="WGM111" s="45"/>
      <c r="WGN111" s="45"/>
      <c r="WGO111" s="45"/>
      <c r="WGP111" s="45"/>
      <c r="WGQ111" s="45"/>
      <c r="WGR111" s="45"/>
      <c r="WGS111" s="45"/>
      <c r="WGT111" s="45"/>
      <c r="WGU111" s="45"/>
      <c r="WGV111" s="45"/>
      <c r="WGW111" s="45"/>
      <c r="WGX111" s="45"/>
      <c r="WGY111" s="45"/>
      <c r="WGZ111" s="45"/>
      <c r="WHA111" s="45"/>
      <c r="WHB111" s="45"/>
      <c r="WHC111" s="45"/>
      <c r="WHD111" s="45"/>
      <c r="WHE111" s="45"/>
      <c r="WHF111" s="45"/>
      <c r="WHG111" s="45"/>
      <c r="WHH111" s="45"/>
      <c r="WHI111" s="45"/>
      <c r="WHJ111" s="45"/>
      <c r="WHK111" s="45"/>
      <c r="WHL111" s="45"/>
      <c r="WHM111" s="45"/>
      <c r="WHN111" s="45"/>
      <c r="WHO111" s="45"/>
      <c r="WHP111" s="45"/>
      <c r="WHQ111" s="45"/>
      <c r="WHR111" s="45"/>
      <c r="WHS111" s="45"/>
      <c r="WHT111" s="45"/>
      <c r="WHU111" s="45"/>
      <c r="WHV111" s="45"/>
      <c r="WHW111" s="45"/>
      <c r="WHX111" s="45"/>
      <c r="WHY111" s="45"/>
      <c r="WHZ111" s="45"/>
      <c r="WIA111" s="45"/>
      <c r="WIB111" s="45"/>
      <c r="WIC111" s="45"/>
      <c r="WID111" s="45"/>
      <c r="WIE111" s="45"/>
      <c r="WIF111" s="45"/>
      <c r="WIG111" s="45"/>
      <c r="WIH111" s="45"/>
      <c r="WII111" s="45"/>
      <c r="WIJ111" s="45"/>
      <c r="WIK111" s="45"/>
      <c r="WIL111" s="45"/>
      <c r="WIM111" s="45"/>
      <c r="WIN111" s="45"/>
      <c r="WIO111" s="45"/>
      <c r="WIP111" s="45"/>
      <c r="WIQ111" s="45"/>
      <c r="WIR111" s="45"/>
      <c r="WIS111" s="45"/>
      <c r="WIT111" s="45"/>
      <c r="WIU111" s="45"/>
      <c r="WIV111" s="45"/>
      <c r="WIW111" s="45"/>
      <c r="WIX111" s="45"/>
      <c r="WIY111" s="45"/>
      <c r="WIZ111" s="45"/>
      <c r="WJA111" s="45"/>
      <c r="WJB111" s="45"/>
      <c r="WJC111" s="45"/>
      <c r="WJD111" s="45"/>
      <c r="WJE111" s="45"/>
      <c r="WJF111" s="45"/>
      <c r="WJG111" s="45"/>
      <c r="WJH111" s="45"/>
      <c r="WJI111" s="45"/>
      <c r="WJJ111" s="45"/>
      <c r="WJK111" s="45"/>
      <c r="WJL111" s="45"/>
      <c r="WJM111" s="45"/>
      <c r="WJN111" s="45"/>
      <c r="WJO111" s="45"/>
      <c r="WJP111" s="45"/>
      <c r="WJQ111" s="45"/>
      <c r="WJR111" s="45"/>
      <c r="WJS111" s="45"/>
      <c r="WJT111" s="45"/>
      <c r="WJU111" s="45"/>
      <c r="WJV111" s="45"/>
      <c r="WJW111" s="45"/>
      <c r="WJX111" s="45"/>
      <c r="WJY111" s="45"/>
      <c r="WJZ111" s="45"/>
      <c r="WKA111" s="45"/>
      <c r="WKB111" s="45"/>
      <c r="WKC111" s="45"/>
      <c r="WKD111" s="45"/>
      <c r="WKE111" s="45"/>
      <c r="WKF111" s="45"/>
      <c r="WKG111" s="45"/>
      <c r="WKH111" s="45"/>
      <c r="WKI111" s="45"/>
      <c r="WKJ111" s="45"/>
      <c r="WKK111" s="45"/>
      <c r="WKL111" s="45"/>
      <c r="WKM111" s="45"/>
      <c r="WKN111" s="45"/>
      <c r="WKO111" s="45"/>
      <c r="WKP111" s="45"/>
      <c r="WKQ111" s="45"/>
      <c r="WKR111" s="45"/>
      <c r="WKS111" s="45"/>
      <c r="WKT111" s="45"/>
      <c r="WKU111" s="45"/>
      <c r="WKV111" s="45"/>
      <c r="WKW111" s="45"/>
      <c r="WKX111" s="45"/>
      <c r="WKY111" s="45"/>
      <c r="WKZ111" s="45"/>
      <c r="WLA111" s="45"/>
      <c r="WLB111" s="45"/>
      <c r="WLC111" s="45"/>
      <c r="WLD111" s="45"/>
      <c r="WLE111" s="45"/>
      <c r="WLF111" s="45"/>
      <c r="WLG111" s="45"/>
      <c r="WLH111" s="45"/>
      <c r="WLI111" s="45"/>
      <c r="WLJ111" s="45"/>
      <c r="WLK111" s="45"/>
      <c r="WLL111" s="45"/>
      <c r="WLM111" s="45"/>
      <c r="WLN111" s="45"/>
      <c r="WLO111" s="45"/>
      <c r="WLP111" s="45"/>
      <c r="WLQ111" s="45"/>
      <c r="WLR111" s="45"/>
      <c r="WLS111" s="45"/>
      <c r="WLT111" s="45"/>
      <c r="WLU111" s="45"/>
      <c r="WLV111" s="45"/>
      <c r="WLW111" s="45"/>
      <c r="WLX111" s="45"/>
      <c r="WLY111" s="45"/>
      <c r="WLZ111" s="45"/>
      <c r="WMA111" s="45"/>
      <c r="WMB111" s="45"/>
      <c r="WMC111" s="45"/>
      <c r="WMD111" s="45"/>
      <c r="WME111" s="45"/>
      <c r="WMF111" s="45"/>
      <c r="WMG111" s="45"/>
      <c r="WMH111" s="45"/>
      <c r="WMI111" s="45"/>
      <c r="WMJ111" s="45"/>
      <c r="WMK111" s="45"/>
      <c r="WML111" s="45"/>
      <c r="WMM111" s="45"/>
      <c r="WMN111" s="45"/>
      <c r="WMO111" s="45"/>
      <c r="WMP111" s="45"/>
      <c r="WMQ111" s="45"/>
      <c r="WMR111" s="45"/>
      <c r="WMS111" s="45"/>
      <c r="WMT111" s="45"/>
      <c r="WMU111" s="45"/>
      <c r="WMV111" s="45"/>
      <c r="WMW111" s="45"/>
      <c r="WMX111" s="45"/>
      <c r="WMY111" s="45"/>
      <c r="WMZ111" s="45"/>
      <c r="WNA111" s="45"/>
      <c r="WNB111" s="45"/>
      <c r="WNC111" s="45"/>
      <c r="WND111" s="45"/>
      <c r="WNE111" s="45"/>
      <c r="WNF111" s="45"/>
      <c r="WNG111" s="45"/>
      <c r="WNH111" s="45"/>
      <c r="WNI111" s="45"/>
      <c r="WNJ111" s="45"/>
      <c r="WNK111" s="45"/>
      <c r="WNL111" s="45"/>
      <c r="WNM111" s="45"/>
      <c r="WNN111" s="45"/>
      <c r="WNO111" s="45"/>
      <c r="WNP111" s="45"/>
      <c r="WNQ111" s="45"/>
      <c r="WNR111" s="45"/>
      <c r="WNS111" s="45"/>
      <c r="WNT111" s="45"/>
      <c r="WNU111" s="45"/>
      <c r="WNV111" s="45"/>
      <c r="WNW111" s="45"/>
      <c r="WNX111" s="45"/>
      <c r="WNY111" s="45"/>
      <c r="WNZ111" s="45"/>
      <c r="WOA111" s="45"/>
      <c r="WOB111" s="45"/>
      <c r="WOC111" s="45"/>
      <c r="WOD111" s="45"/>
      <c r="WOE111" s="45"/>
      <c r="WOF111" s="45"/>
      <c r="WOG111" s="45"/>
      <c r="WOH111" s="45"/>
      <c r="WOI111" s="45"/>
      <c r="WOJ111" s="45"/>
      <c r="WOK111" s="45"/>
      <c r="WOL111" s="45"/>
      <c r="WOM111" s="45"/>
      <c r="WON111" s="45"/>
      <c r="WOO111" s="45"/>
      <c r="WOP111" s="45"/>
      <c r="WOQ111" s="45"/>
      <c r="WOR111" s="45"/>
      <c r="WOS111" s="45"/>
      <c r="WOT111" s="45"/>
      <c r="WOU111" s="45"/>
      <c r="WOV111" s="45"/>
      <c r="WOW111" s="45"/>
      <c r="WOX111" s="45"/>
      <c r="WOY111" s="45"/>
      <c r="WOZ111" s="45"/>
      <c r="WPA111" s="45"/>
      <c r="WPB111" s="45"/>
      <c r="WPC111" s="45"/>
      <c r="WPD111" s="45"/>
      <c r="WPE111" s="45"/>
      <c r="WPF111" s="45"/>
      <c r="WPG111" s="45"/>
      <c r="WPH111" s="45"/>
      <c r="WPI111" s="45"/>
      <c r="WPJ111" s="45"/>
      <c r="WPK111" s="45"/>
      <c r="WPL111" s="45"/>
      <c r="WPM111" s="45"/>
      <c r="WPN111" s="45"/>
      <c r="WPO111" s="45"/>
      <c r="WPP111" s="45"/>
      <c r="WPQ111" s="45"/>
      <c r="WPR111" s="45"/>
      <c r="WPS111" s="45"/>
      <c r="WPT111" s="45"/>
      <c r="WPU111" s="45"/>
      <c r="WPV111" s="45"/>
      <c r="WPW111" s="45"/>
      <c r="WPX111" s="45"/>
      <c r="WPY111" s="45"/>
      <c r="WPZ111" s="45"/>
      <c r="WQA111" s="45"/>
      <c r="WQB111" s="45"/>
      <c r="WQC111" s="45"/>
      <c r="WQD111" s="45"/>
      <c r="WQE111" s="45"/>
      <c r="WQF111" s="45"/>
      <c r="WQG111" s="45"/>
      <c r="WQH111" s="45"/>
      <c r="WQI111" s="45"/>
      <c r="WQJ111" s="45"/>
      <c r="WQK111" s="45"/>
      <c r="WQL111" s="45"/>
      <c r="WQM111" s="45"/>
      <c r="WQN111" s="45"/>
      <c r="WQO111" s="45"/>
      <c r="WQP111" s="45"/>
      <c r="WQQ111" s="45"/>
      <c r="WQR111" s="45"/>
      <c r="WQS111" s="45"/>
      <c r="WQT111" s="45"/>
      <c r="WQU111" s="45"/>
      <c r="WQV111" s="45"/>
      <c r="WQW111" s="45"/>
      <c r="WQX111" s="45"/>
      <c r="WQY111" s="45"/>
      <c r="WQZ111" s="45"/>
      <c r="WRA111" s="45"/>
      <c r="WRB111" s="45"/>
      <c r="WRC111" s="45"/>
      <c r="WRD111" s="45"/>
      <c r="WRE111" s="45"/>
      <c r="WRF111" s="45"/>
      <c r="WRG111" s="45"/>
      <c r="WRH111" s="45"/>
      <c r="WRI111" s="45"/>
      <c r="WRJ111" s="45"/>
      <c r="WRK111" s="45"/>
      <c r="WRL111" s="45"/>
      <c r="WRM111" s="45"/>
      <c r="WRN111" s="45"/>
      <c r="WRO111" s="45"/>
      <c r="WRP111" s="45"/>
      <c r="WRQ111" s="45"/>
      <c r="WRR111" s="45"/>
      <c r="WRS111" s="45"/>
      <c r="WRT111" s="45"/>
      <c r="WRU111" s="45"/>
      <c r="WRV111" s="45"/>
      <c r="WRW111" s="45"/>
      <c r="WRX111" s="45"/>
      <c r="WRY111" s="45"/>
      <c r="WRZ111" s="45"/>
      <c r="WSA111" s="45"/>
      <c r="WSB111" s="45"/>
      <c r="WSC111" s="45"/>
      <c r="WSD111" s="45"/>
      <c r="WSE111" s="45"/>
      <c r="WSF111" s="45"/>
      <c r="WSG111" s="45"/>
      <c r="WSH111" s="45"/>
      <c r="WSI111" s="45"/>
      <c r="WSJ111" s="45"/>
      <c r="WSK111" s="45"/>
      <c r="WSL111" s="45"/>
      <c r="WSM111" s="45"/>
      <c r="WSN111" s="45"/>
      <c r="WSO111" s="45"/>
      <c r="WSP111" s="45"/>
      <c r="WSQ111" s="45"/>
      <c r="WSR111" s="45"/>
      <c r="WSS111" s="45"/>
      <c r="WST111" s="45"/>
      <c r="WSU111" s="45"/>
      <c r="WSV111" s="45"/>
      <c r="WSW111" s="45"/>
      <c r="WSX111" s="45"/>
      <c r="WSY111" s="45"/>
      <c r="WSZ111" s="45"/>
      <c r="WTA111" s="45"/>
      <c r="WTB111" s="45"/>
      <c r="WTC111" s="45"/>
      <c r="WTD111" s="45"/>
      <c r="WTE111" s="45"/>
      <c r="WTF111" s="45"/>
      <c r="WTG111" s="45"/>
      <c r="WTH111" s="45"/>
      <c r="WTI111" s="45"/>
      <c r="WTJ111" s="45"/>
      <c r="WTK111" s="45"/>
      <c r="WTL111" s="45"/>
      <c r="WTM111" s="45"/>
      <c r="WTN111" s="45"/>
      <c r="WTO111" s="45"/>
      <c r="WTP111" s="45"/>
      <c r="WTQ111" s="45"/>
      <c r="WTR111" s="45"/>
      <c r="WTS111" s="45"/>
      <c r="WTT111" s="45"/>
      <c r="WTU111" s="45"/>
      <c r="WTV111" s="45"/>
      <c r="WTW111" s="45"/>
      <c r="WTX111" s="45"/>
      <c r="WTY111" s="45"/>
      <c r="WTZ111" s="45"/>
      <c r="WUA111" s="45"/>
      <c r="WUB111" s="45"/>
      <c r="WUC111" s="45"/>
      <c r="WUD111" s="45"/>
      <c r="WUE111" s="45"/>
      <c r="WUF111" s="45"/>
      <c r="WUG111" s="45"/>
      <c r="WUH111" s="45"/>
      <c r="WUI111" s="45"/>
      <c r="WUJ111" s="45"/>
      <c r="WUK111" s="45"/>
      <c r="WUL111" s="45"/>
      <c r="WUM111" s="45"/>
      <c r="WUN111" s="45"/>
      <c r="WUO111" s="45"/>
      <c r="WUP111" s="45"/>
      <c r="WUQ111" s="45"/>
      <c r="WUR111" s="45"/>
      <c r="WUS111" s="45"/>
      <c r="WUT111" s="45"/>
      <c r="WUU111" s="45"/>
      <c r="WUV111" s="45"/>
      <c r="WUW111" s="45"/>
      <c r="WUX111" s="45"/>
      <c r="WUY111" s="45"/>
      <c r="WUZ111" s="45"/>
      <c r="WVA111" s="45"/>
      <c r="WVB111" s="45"/>
      <c r="WVC111" s="45"/>
      <c r="WVD111" s="45"/>
      <c r="WVE111" s="45"/>
      <c r="WVF111" s="45"/>
      <c r="WVG111" s="45"/>
      <c r="WVH111" s="45"/>
      <c r="WVI111" s="45"/>
      <c r="WVJ111" s="45"/>
      <c r="WVK111" s="45"/>
      <c r="WVL111" s="45"/>
      <c r="WVM111" s="45"/>
      <c r="WVN111" s="45"/>
      <c r="WVO111" s="45"/>
      <c r="WVP111" s="45"/>
      <c r="WVQ111" s="45"/>
      <c r="WVR111" s="45"/>
      <c r="WVS111" s="45"/>
      <c r="WVT111" s="45"/>
      <c r="WVU111" s="45"/>
      <c r="WVV111" s="45"/>
      <c r="WVW111" s="45"/>
      <c r="WVX111" s="45"/>
      <c r="WVY111" s="45"/>
      <c r="WVZ111" s="45"/>
      <c r="WWA111" s="45"/>
      <c r="WWB111" s="45"/>
      <c r="WWC111" s="45"/>
      <c r="WWD111" s="45"/>
      <c r="WWE111" s="45"/>
      <c r="WWF111" s="45"/>
      <c r="WWG111" s="45"/>
      <c r="WWH111" s="45"/>
      <c r="WWI111" s="45"/>
      <c r="WWJ111" s="45"/>
      <c r="WWK111" s="45"/>
      <c r="WWL111" s="45"/>
      <c r="WWM111" s="45"/>
      <c r="WWN111" s="45"/>
      <c r="WWO111" s="45"/>
      <c r="WWP111" s="45"/>
      <c r="WWQ111" s="45"/>
      <c r="WWR111" s="45"/>
      <c r="WWS111" s="45"/>
      <c r="WWT111" s="45"/>
      <c r="WWU111" s="45"/>
      <c r="WWV111" s="45"/>
      <c r="WWW111" s="45"/>
      <c r="WWX111" s="45"/>
      <c r="WWY111" s="45"/>
      <c r="WWZ111" s="45"/>
      <c r="WXA111" s="45"/>
      <c r="WXB111" s="45"/>
      <c r="WXC111" s="45"/>
      <c r="WXD111" s="45"/>
      <c r="WXE111" s="45"/>
      <c r="WXF111" s="45"/>
      <c r="WXG111" s="45"/>
      <c r="WXH111" s="45"/>
      <c r="WXI111" s="45"/>
      <c r="WXJ111" s="45"/>
      <c r="WXK111" s="45"/>
      <c r="WXL111" s="45"/>
      <c r="WXM111" s="45"/>
      <c r="WXN111" s="45"/>
      <c r="WXO111" s="45"/>
      <c r="WXP111" s="45"/>
      <c r="WXQ111" s="45"/>
      <c r="WXR111" s="45"/>
      <c r="WXS111" s="45"/>
      <c r="WXT111" s="45"/>
      <c r="WXU111" s="45"/>
      <c r="WXV111" s="45"/>
      <c r="WXW111" s="45"/>
      <c r="WXX111" s="45"/>
      <c r="WXY111" s="45"/>
      <c r="WXZ111" s="45"/>
      <c r="WYA111" s="45"/>
      <c r="WYB111" s="45"/>
      <c r="WYC111" s="45"/>
      <c r="WYD111" s="45"/>
      <c r="WYE111" s="45"/>
      <c r="WYF111" s="45"/>
      <c r="WYG111" s="45"/>
      <c r="WYH111" s="45"/>
      <c r="WYI111" s="45"/>
      <c r="WYJ111" s="45"/>
      <c r="WYK111" s="45"/>
      <c r="WYL111" s="45"/>
      <c r="WYM111" s="45"/>
      <c r="WYN111" s="45"/>
      <c r="WYO111" s="45"/>
      <c r="WYP111" s="45"/>
      <c r="WYQ111" s="45"/>
      <c r="WYR111" s="45"/>
      <c r="WYS111" s="45"/>
      <c r="WYT111" s="45"/>
      <c r="WYU111" s="45"/>
      <c r="WYV111" s="45"/>
      <c r="WYW111" s="45"/>
      <c r="WYX111" s="45"/>
      <c r="WYY111" s="45"/>
      <c r="WYZ111" s="45"/>
      <c r="WZA111" s="45"/>
      <c r="WZB111" s="45"/>
      <c r="WZC111" s="45"/>
      <c r="WZD111" s="45"/>
      <c r="WZE111" s="45"/>
      <c r="WZF111" s="45"/>
      <c r="WZG111" s="45"/>
      <c r="WZH111" s="45"/>
      <c r="WZI111" s="45"/>
      <c r="WZJ111" s="45"/>
      <c r="WZK111" s="45"/>
      <c r="WZL111" s="45"/>
      <c r="WZM111" s="45"/>
      <c r="WZN111" s="45"/>
      <c r="WZO111" s="45"/>
      <c r="WZP111" s="45"/>
      <c r="WZQ111" s="45"/>
      <c r="WZR111" s="45"/>
      <c r="WZS111" s="45"/>
      <c r="WZT111" s="45"/>
      <c r="WZU111" s="45"/>
      <c r="WZV111" s="45"/>
      <c r="WZW111" s="45"/>
      <c r="WZX111" s="45"/>
      <c r="WZY111" s="45"/>
      <c r="WZZ111" s="45"/>
      <c r="XAA111" s="45"/>
      <c r="XAB111" s="45"/>
      <c r="XAC111" s="45"/>
      <c r="XAD111" s="45"/>
      <c r="XAE111" s="45"/>
      <c r="XAF111" s="45"/>
      <c r="XAG111" s="45"/>
      <c r="XAH111" s="45"/>
      <c r="XAI111" s="45"/>
      <c r="XAJ111" s="45"/>
      <c r="XAK111" s="45"/>
      <c r="XAL111" s="45"/>
      <c r="XAM111" s="45"/>
      <c r="XAN111" s="45"/>
      <c r="XAO111" s="45"/>
      <c r="XAP111" s="45"/>
      <c r="XAQ111" s="45"/>
      <c r="XAR111" s="45"/>
      <c r="XAS111" s="45"/>
      <c r="XAT111" s="45"/>
      <c r="XAU111" s="45"/>
      <c r="XAV111" s="45"/>
      <c r="XAW111" s="45"/>
      <c r="XAX111" s="45"/>
      <c r="XAY111" s="45"/>
      <c r="XAZ111" s="45"/>
      <c r="XBA111" s="45"/>
      <c r="XBB111" s="45"/>
      <c r="XBC111" s="45"/>
      <c r="XBD111" s="45"/>
      <c r="XBE111" s="45"/>
      <c r="XBF111" s="45"/>
      <c r="XBG111" s="45"/>
      <c r="XBH111" s="45"/>
      <c r="XBI111" s="45"/>
      <c r="XBJ111" s="45"/>
      <c r="XBK111" s="45"/>
      <c r="XBL111" s="45"/>
      <c r="XBM111" s="45"/>
      <c r="XBN111" s="45"/>
      <c r="XBO111" s="45"/>
      <c r="XBP111" s="45"/>
      <c r="XBQ111" s="45"/>
      <c r="XBR111" s="45"/>
      <c r="XBS111" s="45"/>
      <c r="XBT111" s="45"/>
      <c r="XBU111" s="45"/>
      <c r="XBV111" s="45"/>
      <c r="XBW111" s="45"/>
      <c r="XBX111" s="45"/>
      <c r="XBY111" s="45"/>
      <c r="XBZ111" s="45"/>
      <c r="XCA111" s="45"/>
      <c r="XCB111" s="45"/>
      <c r="XCC111" s="45"/>
      <c r="XCD111" s="45"/>
      <c r="XCE111" s="45"/>
      <c r="XCF111" s="45"/>
      <c r="XCG111" s="45"/>
      <c r="XCH111" s="45"/>
      <c r="XCI111" s="45"/>
      <c r="XCJ111" s="45"/>
      <c r="XCK111" s="45"/>
      <c r="XCL111" s="45"/>
      <c r="XCM111" s="45"/>
      <c r="XCN111" s="45"/>
      <c r="XCO111" s="45"/>
      <c r="XCP111" s="45"/>
      <c r="XCQ111" s="45"/>
      <c r="XCR111" s="45"/>
      <c r="XCS111" s="45"/>
      <c r="XCT111" s="45"/>
      <c r="XCU111" s="45"/>
      <c r="XCV111" s="45"/>
      <c r="XCW111" s="45"/>
      <c r="XCX111" s="45"/>
      <c r="XCY111" s="45"/>
      <c r="XCZ111" s="45"/>
      <c r="XDA111" s="45"/>
      <c r="XDB111" s="45"/>
      <c r="XDC111" s="45"/>
      <c r="XDD111" s="45"/>
      <c r="XDE111" s="45"/>
      <c r="XDF111" s="45"/>
      <c r="XDG111" s="45"/>
      <c r="XDH111" s="45"/>
      <c r="XDI111" s="45"/>
      <c r="XDJ111" s="45"/>
      <c r="XDK111" s="45"/>
      <c r="XDL111" s="45"/>
      <c r="XDM111" s="45"/>
      <c r="XDN111" s="45"/>
      <c r="XDO111" s="45"/>
      <c r="XDP111" s="45"/>
      <c r="XDQ111" s="45"/>
      <c r="XDR111" s="45"/>
      <c r="XDS111" s="45"/>
      <c r="XDT111" s="45"/>
      <c r="XDU111" s="45"/>
      <c r="XDV111" s="45"/>
      <c r="XDW111" s="45"/>
      <c r="XDX111" s="45"/>
      <c r="XDY111" s="45"/>
    </row>
    <row r="112" spans="1:16353" x14ac:dyDescent="0.25">
      <c r="A112" s="41">
        <v>108</v>
      </c>
      <c r="B112" s="83">
        <v>111323</v>
      </c>
      <c r="C112" s="41" t="s">
        <v>406</v>
      </c>
      <c r="D112" s="44" t="s">
        <v>24</v>
      </c>
      <c r="E112" s="44" t="s">
        <v>281</v>
      </c>
      <c r="F112" s="44" t="s">
        <v>260</v>
      </c>
      <c r="G112" s="44" t="s">
        <v>167</v>
      </c>
      <c r="H112" s="44" t="s">
        <v>48</v>
      </c>
      <c r="I112" s="44" t="s">
        <v>29</v>
      </c>
      <c r="J112" s="87"/>
      <c r="K112" s="87" t="s">
        <v>14</v>
      </c>
      <c r="L112" s="87"/>
      <c r="M112" s="87" t="s">
        <v>407</v>
      </c>
      <c r="N112" s="87"/>
      <c r="O112" s="87" t="s">
        <v>31</v>
      </c>
      <c r="P112" s="90" t="s">
        <v>43</v>
      </c>
      <c r="Q112" s="88">
        <v>30181</v>
      </c>
      <c r="R112" s="44" t="str">
        <f t="shared" si="1"/>
        <v>43 Tahun 4 Bulan</v>
      </c>
      <c r="S112" s="87" t="s">
        <v>33</v>
      </c>
      <c r="T112" s="87" t="s">
        <v>45</v>
      </c>
      <c r="U112" s="41"/>
    </row>
    <row r="113" spans="1:21" x14ac:dyDescent="0.25">
      <c r="A113" s="41">
        <v>109</v>
      </c>
      <c r="B113" s="83">
        <v>111324</v>
      </c>
      <c r="C113" s="41" t="s">
        <v>408</v>
      </c>
      <c r="D113" s="44" t="s">
        <v>36</v>
      </c>
      <c r="E113" s="44" t="s">
        <v>281</v>
      </c>
      <c r="F113" s="44" t="s">
        <v>260</v>
      </c>
      <c r="G113" s="44" t="s">
        <v>167</v>
      </c>
      <c r="H113" s="44" t="s">
        <v>48</v>
      </c>
      <c r="I113" s="44" t="s">
        <v>29</v>
      </c>
      <c r="J113" s="87"/>
      <c r="K113" s="87" t="s">
        <v>29</v>
      </c>
      <c r="L113" s="87"/>
      <c r="M113" s="87"/>
      <c r="N113" s="87"/>
      <c r="O113" s="87" t="s">
        <v>31</v>
      </c>
      <c r="P113" s="90" t="s">
        <v>43</v>
      </c>
      <c r="Q113" s="88">
        <v>32850</v>
      </c>
      <c r="R113" s="44" t="str">
        <f t="shared" si="1"/>
        <v>36 Tahun 0 Bulan</v>
      </c>
      <c r="S113" s="87" t="s">
        <v>33</v>
      </c>
      <c r="T113" s="87" t="s">
        <v>34</v>
      </c>
      <c r="U113" s="41"/>
    </row>
    <row r="114" spans="1:21" x14ac:dyDescent="0.25">
      <c r="A114" s="41">
        <v>110</v>
      </c>
      <c r="B114" s="83">
        <v>111325</v>
      </c>
      <c r="C114" s="41" t="s">
        <v>409</v>
      </c>
      <c r="D114" s="44" t="s">
        <v>36</v>
      </c>
      <c r="E114" s="44" t="s">
        <v>281</v>
      </c>
      <c r="F114" s="44" t="s">
        <v>260</v>
      </c>
      <c r="G114" s="44" t="s">
        <v>167</v>
      </c>
      <c r="H114" s="44" t="s">
        <v>48</v>
      </c>
      <c r="I114" s="44" t="s">
        <v>29</v>
      </c>
      <c r="J114" s="87"/>
      <c r="K114" s="87" t="s">
        <v>29</v>
      </c>
      <c r="L114" s="87"/>
      <c r="M114" s="87"/>
      <c r="N114" s="87"/>
      <c r="O114" s="87" t="s">
        <v>31</v>
      </c>
      <c r="P114" s="90" t="s">
        <v>43</v>
      </c>
      <c r="Q114" s="88">
        <v>31345</v>
      </c>
      <c r="R114" s="44" t="str">
        <f t="shared" si="1"/>
        <v>40 Tahun 2 Bulan</v>
      </c>
      <c r="S114" s="87" t="s">
        <v>44</v>
      </c>
      <c r="T114" s="87" t="s">
        <v>45</v>
      </c>
      <c r="U114" s="41"/>
    </row>
    <row r="115" spans="1:21" x14ac:dyDescent="0.25">
      <c r="A115" s="41">
        <v>111</v>
      </c>
      <c r="B115" s="83">
        <v>111326</v>
      </c>
      <c r="C115" s="41" t="s">
        <v>410</v>
      </c>
      <c r="D115" s="44" t="s">
        <v>24</v>
      </c>
      <c r="E115" s="44" t="s">
        <v>281</v>
      </c>
      <c r="F115" s="44" t="s">
        <v>260</v>
      </c>
      <c r="G115" s="44" t="s">
        <v>167</v>
      </c>
      <c r="H115" s="44" t="s">
        <v>28</v>
      </c>
      <c r="I115" s="44" t="s">
        <v>29</v>
      </c>
      <c r="J115" s="87"/>
      <c r="K115" s="87" t="s">
        <v>29</v>
      </c>
      <c r="L115" s="87"/>
      <c r="M115" s="87"/>
      <c r="N115" s="87"/>
      <c r="O115" s="87" t="s">
        <v>31</v>
      </c>
      <c r="P115" s="90" t="s">
        <v>43</v>
      </c>
      <c r="Q115" s="88">
        <v>32538</v>
      </c>
      <c r="R115" s="44" t="str">
        <f t="shared" si="1"/>
        <v>36 Tahun 11 Bulan</v>
      </c>
      <c r="S115" s="87" t="s">
        <v>33</v>
      </c>
      <c r="T115" s="87" t="s">
        <v>45</v>
      </c>
      <c r="U115" s="41"/>
    </row>
    <row r="116" spans="1:21" x14ac:dyDescent="0.25">
      <c r="A116" s="41">
        <v>112</v>
      </c>
      <c r="B116" s="83">
        <v>111327</v>
      </c>
      <c r="C116" s="41" t="s">
        <v>411</v>
      </c>
      <c r="D116" s="44" t="s">
        <v>24</v>
      </c>
      <c r="E116" s="44" t="s">
        <v>281</v>
      </c>
      <c r="F116" s="44" t="s">
        <v>260</v>
      </c>
      <c r="G116" s="44" t="s">
        <v>167</v>
      </c>
      <c r="H116" s="44" t="s">
        <v>48</v>
      </c>
      <c r="I116" s="44" t="s">
        <v>29</v>
      </c>
      <c r="J116" s="87"/>
      <c r="K116" s="87" t="s">
        <v>15</v>
      </c>
      <c r="L116" s="87"/>
      <c r="M116" s="87"/>
      <c r="N116" s="87" t="s">
        <v>412</v>
      </c>
      <c r="O116" s="87" t="s">
        <v>31</v>
      </c>
      <c r="P116" s="90" t="s">
        <v>43</v>
      </c>
      <c r="Q116" s="88">
        <v>31643</v>
      </c>
      <c r="R116" s="44" t="str">
        <f t="shared" si="1"/>
        <v>39 Tahun 4 Bulan</v>
      </c>
      <c r="S116" s="87" t="s">
        <v>33</v>
      </c>
      <c r="T116" s="87" t="s">
        <v>45</v>
      </c>
      <c r="U116" s="41"/>
    </row>
    <row r="117" spans="1:21" x14ac:dyDescent="0.25">
      <c r="A117" s="41">
        <v>113</v>
      </c>
      <c r="B117" s="83">
        <v>111328</v>
      </c>
      <c r="C117" s="41" t="s">
        <v>413</v>
      </c>
      <c r="D117" s="44" t="s">
        <v>24</v>
      </c>
      <c r="E117" s="44" t="s">
        <v>37</v>
      </c>
      <c r="F117" s="44" t="s">
        <v>414</v>
      </c>
      <c r="G117" s="44" t="s">
        <v>167</v>
      </c>
      <c r="H117" s="44" t="s">
        <v>28</v>
      </c>
      <c r="I117" s="44" t="s">
        <v>29</v>
      </c>
      <c r="J117" s="87"/>
      <c r="K117" s="87" t="s">
        <v>15</v>
      </c>
      <c r="L117" s="87"/>
      <c r="M117" s="87"/>
      <c r="N117" s="87" t="s">
        <v>415</v>
      </c>
      <c r="O117" s="87" t="s">
        <v>31</v>
      </c>
      <c r="P117" s="90" t="s">
        <v>106</v>
      </c>
      <c r="Q117" s="88">
        <v>32879</v>
      </c>
      <c r="R117" s="44" t="str">
        <f t="shared" si="1"/>
        <v>35 Tahun 11 Bulan</v>
      </c>
      <c r="S117" s="87" t="s">
        <v>33</v>
      </c>
      <c r="T117" s="87" t="s">
        <v>45</v>
      </c>
      <c r="U117" s="41"/>
    </row>
    <row r="118" spans="1:21" x14ac:dyDescent="0.25">
      <c r="A118" s="41">
        <v>114</v>
      </c>
      <c r="B118" s="83">
        <v>111329</v>
      </c>
      <c r="C118" s="41" t="s">
        <v>416</v>
      </c>
      <c r="D118" s="44" t="s">
        <v>24</v>
      </c>
      <c r="E118" s="44" t="s">
        <v>37</v>
      </c>
      <c r="F118" s="44" t="s">
        <v>260</v>
      </c>
      <c r="G118" s="44" t="s">
        <v>167</v>
      </c>
      <c r="H118" s="44" t="s">
        <v>48</v>
      </c>
      <c r="I118" s="44" t="s">
        <v>29</v>
      </c>
      <c r="J118" s="87"/>
      <c r="K118" s="87" t="s">
        <v>15</v>
      </c>
      <c r="L118" s="87"/>
      <c r="M118" s="87"/>
      <c r="N118" s="87" t="s">
        <v>417</v>
      </c>
      <c r="O118" s="87" t="s">
        <v>31</v>
      </c>
      <c r="P118" s="90" t="s">
        <v>43</v>
      </c>
      <c r="Q118" s="88">
        <v>31321</v>
      </c>
      <c r="R118" s="44" t="str">
        <f t="shared" si="1"/>
        <v>40 Tahun 3 Bulan</v>
      </c>
      <c r="S118" s="87" t="s">
        <v>33</v>
      </c>
      <c r="T118" s="87" t="s">
        <v>34</v>
      </c>
      <c r="U118" s="41"/>
    </row>
    <row r="119" spans="1:21" x14ac:dyDescent="0.25">
      <c r="A119" s="41">
        <v>115</v>
      </c>
      <c r="B119" s="83">
        <v>111330</v>
      </c>
      <c r="C119" s="41" t="s">
        <v>418</v>
      </c>
      <c r="D119" s="44" t="s">
        <v>24</v>
      </c>
      <c r="E119" s="44" t="s">
        <v>281</v>
      </c>
      <c r="F119" s="44" t="s">
        <v>260</v>
      </c>
      <c r="G119" s="44" t="s">
        <v>121</v>
      </c>
      <c r="H119" s="44" t="s">
        <v>60</v>
      </c>
      <c r="I119" s="44" t="s">
        <v>29</v>
      </c>
      <c r="J119" s="87"/>
      <c r="K119" s="87" t="s">
        <v>29</v>
      </c>
      <c r="L119" s="87"/>
      <c r="M119" s="87"/>
      <c r="N119" s="87"/>
      <c r="O119" s="87" t="s">
        <v>31</v>
      </c>
      <c r="P119" s="90" t="s">
        <v>106</v>
      </c>
      <c r="Q119" s="88">
        <v>33329</v>
      </c>
      <c r="R119" s="44" t="str">
        <f t="shared" si="1"/>
        <v>34 Tahun 9 Bulan</v>
      </c>
      <c r="S119" s="87" t="s">
        <v>33</v>
      </c>
      <c r="T119" s="87" t="s">
        <v>118</v>
      </c>
      <c r="U119" s="41"/>
    </row>
    <row r="120" spans="1:21" x14ac:dyDescent="0.25">
      <c r="A120" s="41">
        <v>116</v>
      </c>
      <c r="B120" s="83">
        <v>111331</v>
      </c>
      <c r="C120" s="41" t="s">
        <v>419</v>
      </c>
      <c r="D120" s="44" t="s">
        <v>24</v>
      </c>
      <c r="E120" s="44" t="s">
        <v>281</v>
      </c>
      <c r="F120" s="44" t="s">
        <v>260</v>
      </c>
      <c r="G120" s="44" t="s">
        <v>167</v>
      </c>
      <c r="H120" s="44" t="s">
        <v>28</v>
      </c>
      <c r="I120" s="44" t="s">
        <v>29</v>
      </c>
      <c r="J120" s="87"/>
      <c r="K120" s="87" t="s">
        <v>29</v>
      </c>
      <c r="L120" s="87"/>
      <c r="M120" s="87"/>
      <c r="N120" s="87"/>
      <c r="O120" s="87" t="s">
        <v>31</v>
      </c>
      <c r="P120" s="90" t="s">
        <v>106</v>
      </c>
      <c r="Q120" s="88">
        <v>35659</v>
      </c>
      <c r="R120" s="44" t="str">
        <f t="shared" si="1"/>
        <v>28 Tahun 4 Bulan</v>
      </c>
      <c r="S120" s="87" t="s">
        <v>33</v>
      </c>
      <c r="T120" s="87" t="s">
        <v>118</v>
      </c>
      <c r="U120" s="41"/>
    </row>
    <row r="121" spans="1:21" x14ac:dyDescent="0.25">
      <c r="A121" s="41">
        <v>117</v>
      </c>
      <c r="B121" s="83">
        <v>111332</v>
      </c>
      <c r="C121" s="41" t="s">
        <v>420</v>
      </c>
      <c r="D121" s="44" t="s">
        <v>421</v>
      </c>
      <c r="E121" s="44" t="s">
        <v>57</v>
      </c>
      <c r="F121" s="44" t="s">
        <v>422</v>
      </c>
      <c r="G121" s="44" t="s">
        <v>358</v>
      </c>
      <c r="H121" s="44" t="s">
        <v>60</v>
      </c>
      <c r="I121" s="44" t="s">
        <v>29</v>
      </c>
      <c r="J121" s="87"/>
      <c r="K121" s="87" t="s">
        <v>29</v>
      </c>
      <c r="L121" s="87"/>
      <c r="M121" s="87"/>
      <c r="N121" s="87"/>
      <c r="O121" s="87" t="s">
        <v>31</v>
      </c>
      <c r="P121" s="90" t="s">
        <v>43</v>
      </c>
      <c r="Q121" s="88">
        <v>21955</v>
      </c>
      <c r="R121" s="44" t="str">
        <f t="shared" si="1"/>
        <v>65 Tahun 10 Bulan</v>
      </c>
      <c r="S121" s="87" t="s">
        <v>44</v>
      </c>
      <c r="T121" s="87" t="s">
        <v>45</v>
      </c>
      <c r="U121" s="41"/>
    </row>
    <row r="122" spans="1:21" x14ac:dyDescent="0.25">
      <c r="A122" s="41">
        <v>118</v>
      </c>
      <c r="B122" s="83">
        <v>111333</v>
      </c>
      <c r="C122" s="41" t="s">
        <v>423</v>
      </c>
      <c r="D122" s="44" t="s">
        <v>421</v>
      </c>
      <c r="E122" s="44" t="s">
        <v>281</v>
      </c>
      <c r="F122" s="44" t="s">
        <v>260</v>
      </c>
      <c r="G122" s="44" t="s">
        <v>121</v>
      </c>
      <c r="H122" s="44" t="s">
        <v>60</v>
      </c>
      <c r="I122" s="44" t="s">
        <v>29</v>
      </c>
      <c r="J122" s="87"/>
      <c r="K122" s="87" t="s">
        <v>15</v>
      </c>
      <c r="L122" s="87"/>
      <c r="M122" s="87"/>
      <c r="N122" s="87" t="s">
        <v>424</v>
      </c>
      <c r="O122" s="87" t="s">
        <v>31</v>
      </c>
      <c r="P122" s="90" t="s">
        <v>106</v>
      </c>
      <c r="Q122" s="88">
        <v>23813</v>
      </c>
      <c r="R122" s="44" t="str">
        <f t="shared" si="1"/>
        <v>60 Tahun 9 Bulan</v>
      </c>
      <c r="S122" s="87" t="s">
        <v>33</v>
      </c>
      <c r="T122" s="87" t="s">
        <v>45</v>
      </c>
      <c r="U122" s="41"/>
    </row>
    <row r="123" spans="1:21" x14ac:dyDescent="0.25">
      <c r="A123" s="41">
        <v>119</v>
      </c>
      <c r="B123" s="83">
        <v>111334</v>
      </c>
      <c r="C123" s="41" t="s">
        <v>425</v>
      </c>
      <c r="D123" s="44" t="s">
        <v>24</v>
      </c>
      <c r="E123" s="44" t="s">
        <v>281</v>
      </c>
      <c r="F123" s="44" t="s">
        <v>260</v>
      </c>
      <c r="G123" s="44" t="s">
        <v>167</v>
      </c>
      <c r="H123" s="44" t="s">
        <v>28</v>
      </c>
      <c r="I123" s="44" t="s">
        <v>29</v>
      </c>
      <c r="J123" s="87"/>
      <c r="K123" s="87" t="s">
        <v>15</v>
      </c>
      <c r="L123" s="87"/>
      <c r="M123" s="87"/>
      <c r="N123" s="87" t="s">
        <v>426</v>
      </c>
      <c r="O123" s="87" t="s">
        <v>31</v>
      </c>
      <c r="P123" s="90" t="s">
        <v>106</v>
      </c>
      <c r="Q123" s="88">
        <v>36699</v>
      </c>
      <c r="R123" s="44" t="str">
        <f t="shared" si="1"/>
        <v>25 Tahun 6 Bulan</v>
      </c>
      <c r="S123" s="87" t="s">
        <v>33</v>
      </c>
      <c r="T123" s="87" t="s">
        <v>71</v>
      </c>
      <c r="U123" s="41"/>
    </row>
    <row r="124" spans="1:21" x14ac:dyDescent="0.25">
      <c r="A124" s="41">
        <v>120</v>
      </c>
      <c r="B124" s="83">
        <v>111335</v>
      </c>
      <c r="C124" s="41" t="s">
        <v>427</v>
      </c>
      <c r="D124" s="44" t="s">
        <v>24</v>
      </c>
      <c r="E124" s="44" t="s">
        <v>281</v>
      </c>
      <c r="F124" s="44" t="s">
        <v>260</v>
      </c>
      <c r="G124" s="44" t="s">
        <v>121</v>
      </c>
      <c r="H124" s="44" t="s">
        <v>48</v>
      </c>
      <c r="I124" s="44" t="s">
        <v>29</v>
      </c>
      <c r="J124" s="87"/>
      <c r="K124" s="87" t="s">
        <v>29</v>
      </c>
      <c r="L124" s="87"/>
      <c r="M124" s="87"/>
      <c r="N124" s="87"/>
      <c r="O124" s="87" t="s">
        <v>31</v>
      </c>
      <c r="P124" s="90" t="s">
        <v>43</v>
      </c>
      <c r="Q124" s="88">
        <v>30424</v>
      </c>
      <c r="R124" s="44" t="str">
        <f t="shared" si="1"/>
        <v>42 Tahun 8 Bulan</v>
      </c>
      <c r="S124" s="87" t="s">
        <v>44</v>
      </c>
      <c r="T124" s="87" t="s">
        <v>45</v>
      </c>
      <c r="U124" s="41"/>
    </row>
    <row r="125" spans="1:21" x14ac:dyDescent="0.25">
      <c r="A125" s="41">
        <v>121</v>
      </c>
      <c r="B125" s="83">
        <v>111336</v>
      </c>
      <c r="C125" s="41" t="s">
        <v>428</v>
      </c>
      <c r="D125" s="44" t="s">
        <v>24</v>
      </c>
      <c r="E125" s="44" t="s">
        <v>281</v>
      </c>
      <c r="F125" s="44" t="s">
        <v>260</v>
      </c>
      <c r="G125" s="44" t="s">
        <v>167</v>
      </c>
      <c r="H125" s="44" t="s">
        <v>48</v>
      </c>
      <c r="I125" s="44" t="s">
        <v>29</v>
      </c>
      <c r="J125" s="87"/>
      <c r="K125" s="87" t="s">
        <v>29</v>
      </c>
      <c r="L125" s="87"/>
      <c r="M125" s="87"/>
      <c r="N125" s="87"/>
      <c r="O125" s="87" t="s">
        <v>31</v>
      </c>
      <c r="P125" s="90" t="s">
        <v>43</v>
      </c>
      <c r="Q125" s="88">
        <v>27957</v>
      </c>
      <c r="R125" s="44" t="str">
        <f t="shared" si="1"/>
        <v>49 Tahun 5 Bulan</v>
      </c>
      <c r="S125" s="87" t="s">
        <v>33</v>
      </c>
      <c r="T125" s="87" t="s">
        <v>45</v>
      </c>
      <c r="U125" s="41"/>
    </row>
    <row r="126" spans="1:21" x14ac:dyDescent="0.25">
      <c r="A126" s="41">
        <v>122</v>
      </c>
      <c r="B126" s="83">
        <v>111337</v>
      </c>
      <c r="C126" s="41" t="s">
        <v>429</v>
      </c>
      <c r="D126" s="44" t="s">
        <v>24</v>
      </c>
      <c r="E126" s="44" t="s">
        <v>281</v>
      </c>
      <c r="F126" s="44" t="s">
        <v>260</v>
      </c>
      <c r="G126" s="44" t="s">
        <v>39</v>
      </c>
      <c r="H126" s="44" t="s">
        <v>28</v>
      </c>
      <c r="I126" s="44" t="s">
        <v>40</v>
      </c>
      <c r="J126" s="87"/>
      <c r="K126" s="87" t="s">
        <v>29</v>
      </c>
      <c r="L126" s="87"/>
      <c r="M126" s="87"/>
      <c r="N126" s="87"/>
      <c r="O126" s="87" t="s">
        <v>31</v>
      </c>
      <c r="P126" s="90" t="s">
        <v>32</v>
      </c>
      <c r="Q126" s="88">
        <v>22170</v>
      </c>
      <c r="R126" s="44" t="str">
        <f t="shared" si="1"/>
        <v>65 Tahun 3 Bulan</v>
      </c>
      <c r="S126" s="87" t="s">
        <v>33</v>
      </c>
      <c r="T126" s="87" t="s">
        <v>45</v>
      </c>
      <c r="U126" s="41"/>
    </row>
    <row r="127" spans="1:21" x14ac:dyDescent="0.25">
      <c r="A127" s="41">
        <v>123</v>
      </c>
      <c r="B127" s="83">
        <v>111338</v>
      </c>
      <c r="C127" s="41" t="s">
        <v>430</v>
      </c>
      <c r="D127" s="44" t="s">
        <v>24</v>
      </c>
      <c r="E127" s="44" t="s">
        <v>281</v>
      </c>
      <c r="F127" s="44" t="s">
        <v>260</v>
      </c>
      <c r="G127" s="44" t="s">
        <v>329</v>
      </c>
      <c r="H127" s="44" t="s">
        <v>330</v>
      </c>
      <c r="I127" s="44" t="s">
        <v>29</v>
      </c>
      <c r="J127" s="87"/>
      <c r="K127" s="87" t="s">
        <v>29</v>
      </c>
      <c r="L127" s="87"/>
      <c r="M127" s="87"/>
      <c r="N127" s="87"/>
      <c r="O127" s="87" t="s">
        <v>31</v>
      </c>
      <c r="P127" s="90" t="s">
        <v>32</v>
      </c>
      <c r="Q127" s="88">
        <v>35760</v>
      </c>
      <c r="R127" s="44" t="str">
        <f t="shared" si="1"/>
        <v>28 Tahun 1 Bulan</v>
      </c>
      <c r="S127" s="87" t="s">
        <v>431</v>
      </c>
      <c r="T127" s="87" t="s">
        <v>45</v>
      </c>
      <c r="U127" s="41"/>
    </row>
    <row r="128" spans="1:21" x14ac:dyDescent="0.25">
      <c r="A128" s="41">
        <v>124</v>
      </c>
      <c r="B128" s="83">
        <v>111339</v>
      </c>
      <c r="C128" s="41" t="s">
        <v>432</v>
      </c>
      <c r="D128" s="44" t="s">
        <v>24</v>
      </c>
      <c r="E128" s="44" t="s">
        <v>281</v>
      </c>
      <c r="F128" s="44" t="s">
        <v>260</v>
      </c>
      <c r="G128" s="44" t="s">
        <v>329</v>
      </c>
      <c r="H128" s="44" t="s">
        <v>330</v>
      </c>
      <c r="I128" s="44" t="s">
        <v>29</v>
      </c>
      <c r="J128" s="87"/>
      <c r="K128" s="87" t="s">
        <v>29</v>
      </c>
      <c r="L128" s="87"/>
      <c r="M128" s="87"/>
      <c r="N128" s="87"/>
      <c r="O128" s="87" t="s">
        <v>31</v>
      </c>
      <c r="P128" s="90" t="s">
        <v>32</v>
      </c>
      <c r="Q128" s="88">
        <v>36047</v>
      </c>
      <c r="R128" s="44" t="str">
        <f t="shared" si="1"/>
        <v>27 Tahun 3 Bulan</v>
      </c>
      <c r="S128" s="87" t="s">
        <v>44</v>
      </c>
      <c r="T128" s="87" t="s">
        <v>34</v>
      </c>
      <c r="U128" s="41"/>
    </row>
    <row r="129" spans="1:21" x14ac:dyDescent="0.25">
      <c r="A129" s="41">
        <v>125</v>
      </c>
      <c r="B129" s="83">
        <v>111340</v>
      </c>
      <c r="C129" s="41" t="s">
        <v>433</v>
      </c>
      <c r="D129" s="44" t="s">
        <v>24</v>
      </c>
      <c r="E129" s="44" t="s">
        <v>281</v>
      </c>
      <c r="F129" s="44" t="s">
        <v>260</v>
      </c>
      <c r="G129" s="44" t="s">
        <v>329</v>
      </c>
      <c r="H129" s="44" t="s">
        <v>330</v>
      </c>
      <c r="I129" s="44" t="s">
        <v>29</v>
      </c>
      <c r="J129" s="87"/>
      <c r="K129" s="87" t="s">
        <v>29</v>
      </c>
      <c r="L129" s="87"/>
      <c r="M129" s="87"/>
      <c r="N129" s="87"/>
      <c r="O129" s="87" t="s">
        <v>31</v>
      </c>
      <c r="P129" s="90" t="s">
        <v>32</v>
      </c>
      <c r="Q129" s="88">
        <v>36522</v>
      </c>
      <c r="R129" s="44" t="str">
        <f t="shared" si="1"/>
        <v>26 Tahun 0 Bulan</v>
      </c>
      <c r="S129" s="87" t="s">
        <v>44</v>
      </c>
      <c r="T129" s="87" t="s">
        <v>34</v>
      </c>
      <c r="U129" s="41"/>
    </row>
    <row r="130" spans="1:21" x14ac:dyDescent="0.25">
      <c r="A130" s="41">
        <v>126</v>
      </c>
      <c r="B130" s="83">
        <v>111341</v>
      </c>
      <c r="C130" s="41" t="s">
        <v>434</v>
      </c>
      <c r="D130" s="44" t="s">
        <v>24</v>
      </c>
      <c r="E130" s="44" t="s">
        <v>281</v>
      </c>
      <c r="F130" s="44" t="s">
        <v>260</v>
      </c>
      <c r="G130" s="44" t="s">
        <v>167</v>
      </c>
      <c r="H130" s="44" t="s">
        <v>28</v>
      </c>
      <c r="I130" s="44" t="s">
        <v>29</v>
      </c>
      <c r="J130" s="87"/>
      <c r="K130" s="87" t="s">
        <v>29</v>
      </c>
      <c r="L130" s="87"/>
      <c r="M130" s="87"/>
      <c r="N130" s="87"/>
      <c r="O130" s="87" t="s">
        <v>31</v>
      </c>
      <c r="P130" s="90" t="s">
        <v>32</v>
      </c>
      <c r="Q130" s="88">
        <v>31301</v>
      </c>
      <c r="R130" s="44" t="str">
        <f t="shared" si="1"/>
        <v>40 Tahun 3 Bulan</v>
      </c>
      <c r="S130" s="87" t="s">
        <v>44</v>
      </c>
      <c r="T130" s="87" t="s">
        <v>45</v>
      </c>
      <c r="U130" s="41"/>
    </row>
    <row r="131" spans="1:21" x14ac:dyDescent="0.25">
      <c r="A131" s="41">
        <v>127</v>
      </c>
      <c r="B131" s="83">
        <v>111342</v>
      </c>
      <c r="C131" s="41" t="s">
        <v>435</v>
      </c>
      <c r="D131" s="44" t="s">
        <v>24</v>
      </c>
      <c r="E131" s="44" t="s">
        <v>281</v>
      </c>
      <c r="F131" s="44" t="s">
        <v>260</v>
      </c>
      <c r="G131" s="44" t="s">
        <v>167</v>
      </c>
      <c r="H131" s="44" t="s">
        <v>28</v>
      </c>
      <c r="I131" s="44" t="s">
        <v>29</v>
      </c>
      <c r="J131" s="87"/>
      <c r="K131" s="87" t="s">
        <v>29</v>
      </c>
      <c r="L131" s="87"/>
      <c r="M131" s="87"/>
      <c r="N131" s="87"/>
      <c r="O131" s="87" t="s">
        <v>31</v>
      </c>
      <c r="P131" s="90" t="s">
        <v>32</v>
      </c>
      <c r="Q131" s="88">
        <v>35074</v>
      </c>
      <c r="R131" s="44" t="str">
        <f t="shared" si="1"/>
        <v>29 Tahun 11 Bulan</v>
      </c>
      <c r="S131" s="87" t="s">
        <v>44</v>
      </c>
      <c r="T131" s="87" t="s">
        <v>45</v>
      </c>
      <c r="U131" s="41"/>
    </row>
    <row r="132" spans="1:21" x14ac:dyDescent="0.25">
      <c r="A132" s="41">
        <v>128</v>
      </c>
      <c r="B132" s="83">
        <v>111343</v>
      </c>
      <c r="C132" s="41" t="s">
        <v>436</v>
      </c>
      <c r="D132" s="44" t="s">
        <v>24</v>
      </c>
      <c r="E132" s="44" t="s">
        <v>281</v>
      </c>
      <c r="F132" s="44" t="s">
        <v>260</v>
      </c>
      <c r="G132" s="44" t="s">
        <v>437</v>
      </c>
      <c r="H132" s="44" t="s">
        <v>330</v>
      </c>
      <c r="I132" s="44" t="s">
        <v>29</v>
      </c>
      <c r="J132" s="87"/>
      <c r="K132" s="87" t="s">
        <v>29</v>
      </c>
      <c r="L132" s="87"/>
      <c r="M132" s="87"/>
      <c r="N132" s="87"/>
      <c r="O132" s="87" t="s">
        <v>31</v>
      </c>
      <c r="P132" s="90" t="s">
        <v>32</v>
      </c>
      <c r="Q132" s="51">
        <v>36506</v>
      </c>
      <c r="R132" s="44" t="str">
        <f t="shared" si="1"/>
        <v>26 Tahun 0 Bulan</v>
      </c>
      <c r="S132" s="87" t="s">
        <v>44</v>
      </c>
      <c r="T132" s="87" t="s">
        <v>45</v>
      </c>
      <c r="U132" s="41"/>
    </row>
    <row r="133" spans="1:21" x14ac:dyDescent="0.25">
      <c r="A133" s="41">
        <v>129</v>
      </c>
      <c r="B133" s="83">
        <v>111344</v>
      </c>
      <c r="C133" s="41" t="s">
        <v>438</v>
      </c>
      <c r="D133" s="44" t="s">
        <v>24</v>
      </c>
      <c r="E133" s="44" t="s">
        <v>281</v>
      </c>
      <c r="F133" s="44" t="s">
        <v>260</v>
      </c>
      <c r="G133" s="44" t="s">
        <v>439</v>
      </c>
      <c r="H133" s="44" t="s">
        <v>48</v>
      </c>
      <c r="I133" s="44" t="s">
        <v>29</v>
      </c>
      <c r="J133" s="87"/>
      <c r="K133" s="87" t="s">
        <v>29</v>
      </c>
      <c r="L133" s="87"/>
      <c r="M133" s="87"/>
      <c r="N133" s="87"/>
      <c r="O133" s="87" t="s">
        <v>31</v>
      </c>
      <c r="P133" s="90" t="s">
        <v>43</v>
      </c>
      <c r="Q133" s="51">
        <v>30281</v>
      </c>
      <c r="R133" s="44" t="str">
        <f t="shared" ref="R133:R195" si="2">DATEDIF(Q133,$Q$3,"y")&amp;" Tahun"&amp;" "&amp;DATEDIF(Q133,$Q$3,"ym")&amp;" Bulan"</f>
        <v>43 Tahun 1 Bulan</v>
      </c>
      <c r="S133" s="87" t="s">
        <v>44</v>
      </c>
      <c r="T133" s="87" t="s">
        <v>45</v>
      </c>
      <c r="U133" s="41"/>
    </row>
    <row r="134" spans="1:21" x14ac:dyDescent="0.25">
      <c r="A134" s="41">
        <v>130</v>
      </c>
      <c r="B134" s="83">
        <v>120004</v>
      </c>
      <c r="C134" s="41" t="s">
        <v>440</v>
      </c>
      <c r="D134" s="44" t="s">
        <v>36</v>
      </c>
      <c r="E134" s="44" t="s">
        <v>25</v>
      </c>
      <c r="F134" s="44" t="s">
        <v>256</v>
      </c>
      <c r="G134" s="44" t="s">
        <v>27</v>
      </c>
      <c r="H134" s="44" t="s">
        <v>28</v>
      </c>
      <c r="I134" s="44" t="s">
        <v>40</v>
      </c>
      <c r="J134" s="87">
        <v>19104100706639</v>
      </c>
      <c r="K134" s="87" t="s">
        <v>13</v>
      </c>
      <c r="L134" s="87" t="s">
        <v>441</v>
      </c>
      <c r="M134" s="87"/>
      <c r="N134" s="87" t="s">
        <v>442</v>
      </c>
      <c r="O134" s="87" t="s">
        <v>443</v>
      </c>
      <c r="P134" s="90" t="s">
        <v>444</v>
      </c>
      <c r="Q134" s="88">
        <v>30022</v>
      </c>
      <c r="R134" s="44" t="str">
        <f t="shared" si="2"/>
        <v>43 Tahun 9 Bulan</v>
      </c>
      <c r="S134" s="87" t="s">
        <v>33</v>
      </c>
      <c r="T134" s="87" t="s">
        <v>34</v>
      </c>
      <c r="U134" s="41"/>
    </row>
    <row r="135" spans="1:21" x14ac:dyDescent="0.25">
      <c r="A135" s="41">
        <v>131</v>
      </c>
      <c r="B135" s="83">
        <v>120005</v>
      </c>
      <c r="C135" s="41" t="s">
        <v>445</v>
      </c>
      <c r="D135" s="44" t="s">
        <v>36</v>
      </c>
      <c r="E135" s="44" t="s">
        <v>57</v>
      </c>
      <c r="F135" s="44" t="s">
        <v>77</v>
      </c>
      <c r="G135" s="44" t="s">
        <v>39</v>
      </c>
      <c r="H135" s="44" t="s">
        <v>60</v>
      </c>
      <c r="I135" s="44" t="s">
        <v>40</v>
      </c>
      <c r="J135" s="87">
        <v>13104100701308</v>
      </c>
      <c r="K135" s="87" t="s">
        <v>13</v>
      </c>
      <c r="L135" s="87" t="s">
        <v>446</v>
      </c>
      <c r="M135" s="87"/>
      <c r="N135" s="87" t="s">
        <v>447</v>
      </c>
      <c r="O135" s="87" t="s">
        <v>443</v>
      </c>
      <c r="P135" s="90" t="s">
        <v>444</v>
      </c>
      <c r="Q135" s="88">
        <v>30154</v>
      </c>
      <c r="R135" s="44" t="str">
        <f t="shared" si="2"/>
        <v>43 Tahun 5 Bulan</v>
      </c>
      <c r="S135" s="87" t="s">
        <v>33</v>
      </c>
      <c r="T135" s="87" t="s">
        <v>45</v>
      </c>
      <c r="U135" s="41"/>
    </row>
    <row r="136" spans="1:21" x14ac:dyDescent="0.25">
      <c r="A136" s="41">
        <v>132</v>
      </c>
      <c r="B136" s="83">
        <v>120007</v>
      </c>
      <c r="C136" s="41" t="s">
        <v>448</v>
      </c>
      <c r="D136" s="44" t="s">
        <v>36</v>
      </c>
      <c r="E136" s="44" t="s">
        <v>25</v>
      </c>
      <c r="F136" s="44" t="s">
        <v>85</v>
      </c>
      <c r="G136" s="44" t="s">
        <v>27</v>
      </c>
      <c r="H136" s="44" t="s">
        <v>60</v>
      </c>
      <c r="I136" s="44" t="s">
        <v>40</v>
      </c>
      <c r="J136" s="87">
        <v>23104100704650</v>
      </c>
      <c r="K136" s="87" t="s">
        <v>13</v>
      </c>
      <c r="L136" s="87" t="s">
        <v>449</v>
      </c>
      <c r="M136" s="87"/>
      <c r="N136" s="87" t="s">
        <v>450</v>
      </c>
      <c r="O136" s="87" t="s">
        <v>443</v>
      </c>
      <c r="P136" s="90" t="s">
        <v>451</v>
      </c>
      <c r="Q136" s="88">
        <v>25617</v>
      </c>
      <c r="R136" s="44" t="str">
        <f t="shared" si="2"/>
        <v>55 Tahun 10 Bulan</v>
      </c>
      <c r="S136" s="87" t="s">
        <v>33</v>
      </c>
      <c r="T136" s="87" t="s">
        <v>34</v>
      </c>
      <c r="U136" s="41"/>
    </row>
    <row r="137" spans="1:21" x14ac:dyDescent="0.25">
      <c r="A137" s="41">
        <v>133</v>
      </c>
      <c r="B137" s="83">
        <v>120009</v>
      </c>
      <c r="C137" s="41" t="s">
        <v>452</v>
      </c>
      <c r="D137" s="44" t="s">
        <v>36</v>
      </c>
      <c r="E137" s="44" t="s">
        <v>37</v>
      </c>
      <c r="F137" s="44" t="s">
        <v>136</v>
      </c>
      <c r="G137" s="44" t="s">
        <v>167</v>
      </c>
      <c r="H137" s="44" t="s">
        <v>48</v>
      </c>
      <c r="I137" s="44" t="s">
        <v>29</v>
      </c>
      <c r="J137" s="87"/>
      <c r="K137" s="87" t="s">
        <v>13</v>
      </c>
      <c r="L137" s="87" t="s">
        <v>453</v>
      </c>
      <c r="M137" s="87"/>
      <c r="N137" s="87" t="s">
        <v>454</v>
      </c>
      <c r="O137" s="87" t="s">
        <v>443</v>
      </c>
      <c r="P137" s="90" t="s">
        <v>451</v>
      </c>
      <c r="Q137" s="88">
        <v>30101</v>
      </c>
      <c r="R137" s="44" t="str">
        <f t="shared" si="2"/>
        <v>43 Tahun 7 Bulan</v>
      </c>
      <c r="S137" s="87" t="s">
        <v>44</v>
      </c>
      <c r="T137" s="87" t="s">
        <v>45</v>
      </c>
      <c r="U137" s="41"/>
    </row>
    <row r="138" spans="1:21" x14ac:dyDescent="0.25">
      <c r="A138" s="41">
        <v>134</v>
      </c>
      <c r="B138" s="83">
        <v>120010</v>
      </c>
      <c r="C138" s="41" t="s">
        <v>455</v>
      </c>
      <c r="D138" s="44" t="s">
        <v>36</v>
      </c>
      <c r="E138" s="44" t="s">
        <v>25</v>
      </c>
      <c r="F138" s="44" t="s">
        <v>264</v>
      </c>
      <c r="G138" s="44" t="s">
        <v>121</v>
      </c>
      <c r="H138" s="44" t="s">
        <v>60</v>
      </c>
      <c r="I138" s="44" t="s">
        <v>29</v>
      </c>
      <c r="J138" s="87"/>
      <c r="K138" s="87" t="s">
        <v>13</v>
      </c>
      <c r="L138" s="87" t="s">
        <v>456</v>
      </c>
      <c r="M138" s="87"/>
      <c r="N138" s="87" t="s">
        <v>457</v>
      </c>
      <c r="O138" s="87" t="s">
        <v>443</v>
      </c>
      <c r="P138" s="90" t="s">
        <v>444</v>
      </c>
      <c r="Q138" s="88">
        <v>28875</v>
      </c>
      <c r="R138" s="44" t="str">
        <f t="shared" si="2"/>
        <v>46 Tahun 11 Bulan</v>
      </c>
      <c r="S138" s="87" t="s">
        <v>44</v>
      </c>
      <c r="T138" s="87" t="s">
        <v>45</v>
      </c>
      <c r="U138" s="41"/>
    </row>
    <row r="139" spans="1:21" x14ac:dyDescent="0.25">
      <c r="A139" s="41">
        <v>135</v>
      </c>
      <c r="B139" s="83">
        <v>120011</v>
      </c>
      <c r="C139" s="41" t="s">
        <v>458</v>
      </c>
      <c r="D139" s="44" t="s">
        <v>36</v>
      </c>
      <c r="E139" s="44" t="s">
        <v>25</v>
      </c>
      <c r="F139" s="44" t="s">
        <v>209</v>
      </c>
      <c r="G139" s="44" t="s">
        <v>121</v>
      </c>
      <c r="H139" s="44" t="s">
        <v>28</v>
      </c>
      <c r="I139" s="44" t="s">
        <v>40</v>
      </c>
      <c r="J139" s="87"/>
      <c r="K139" s="87" t="s">
        <v>13</v>
      </c>
      <c r="L139" s="87" t="s">
        <v>459</v>
      </c>
      <c r="M139" s="87"/>
      <c r="N139" s="87" t="s">
        <v>460</v>
      </c>
      <c r="O139" s="87" t="s">
        <v>443</v>
      </c>
      <c r="P139" s="90" t="s">
        <v>451</v>
      </c>
      <c r="Q139" s="88">
        <v>27777</v>
      </c>
      <c r="R139" s="44" t="str">
        <f t="shared" si="2"/>
        <v>49 Tahun 11 Bulan</v>
      </c>
      <c r="S139" s="87" t="s">
        <v>33</v>
      </c>
      <c r="T139" s="87" t="s">
        <v>45</v>
      </c>
      <c r="U139" s="41"/>
    </row>
    <row r="140" spans="1:21" x14ac:dyDescent="0.25">
      <c r="A140" s="41">
        <v>136</v>
      </c>
      <c r="B140" s="83">
        <v>120012</v>
      </c>
      <c r="C140" s="41" t="s">
        <v>461</v>
      </c>
      <c r="D140" s="44" t="s">
        <v>36</v>
      </c>
      <c r="E140" s="44" t="s">
        <v>37</v>
      </c>
      <c r="F140" s="44" t="s">
        <v>462</v>
      </c>
      <c r="G140" s="44" t="s">
        <v>167</v>
      </c>
      <c r="H140" s="44" t="s">
        <v>48</v>
      </c>
      <c r="I140" s="44" t="s">
        <v>29</v>
      </c>
      <c r="J140" s="87"/>
      <c r="K140" s="87" t="s">
        <v>13</v>
      </c>
      <c r="L140" s="87" t="s">
        <v>463</v>
      </c>
      <c r="M140" s="87"/>
      <c r="N140" s="87" t="s">
        <v>464</v>
      </c>
      <c r="O140" s="87" t="s">
        <v>443</v>
      </c>
      <c r="P140" s="90" t="s">
        <v>444</v>
      </c>
      <c r="Q140" s="88">
        <v>28932</v>
      </c>
      <c r="R140" s="44" t="str">
        <f t="shared" si="2"/>
        <v>46 Tahun 9 Bulan</v>
      </c>
      <c r="S140" s="87" t="s">
        <v>44</v>
      </c>
      <c r="T140" s="87" t="s">
        <v>45</v>
      </c>
      <c r="U140" s="41"/>
    </row>
    <row r="141" spans="1:21" x14ac:dyDescent="0.25">
      <c r="A141" s="41">
        <v>137</v>
      </c>
      <c r="B141" s="83">
        <v>120013</v>
      </c>
      <c r="C141" s="41" t="s">
        <v>465</v>
      </c>
      <c r="D141" s="44" t="s">
        <v>36</v>
      </c>
      <c r="E141" s="44" t="s">
        <v>25</v>
      </c>
      <c r="F141" s="44" t="s">
        <v>264</v>
      </c>
      <c r="G141" s="44" t="s">
        <v>27</v>
      </c>
      <c r="H141" s="44" t="s">
        <v>28</v>
      </c>
      <c r="I141" s="44" t="s">
        <v>40</v>
      </c>
      <c r="J141" s="87">
        <v>19104100702056</v>
      </c>
      <c r="K141" s="87" t="s">
        <v>13</v>
      </c>
      <c r="L141" s="87" t="s">
        <v>466</v>
      </c>
      <c r="M141" s="87"/>
      <c r="N141" s="87" t="s">
        <v>467</v>
      </c>
      <c r="O141" s="87" t="s">
        <v>443</v>
      </c>
      <c r="P141" s="90" t="s">
        <v>444</v>
      </c>
      <c r="Q141" s="88">
        <v>30896</v>
      </c>
      <c r="R141" s="44" t="str">
        <f t="shared" si="2"/>
        <v>41 Tahun 4 Bulan</v>
      </c>
      <c r="S141" s="87" t="s">
        <v>33</v>
      </c>
      <c r="T141" s="87" t="s">
        <v>45</v>
      </c>
      <c r="U141" s="41"/>
    </row>
    <row r="142" spans="1:21" x14ac:dyDescent="0.25">
      <c r="A142" s="41">
        <v>138</v>
      </c>
      <c r="B142" s="83">
        <v>120016</v>
      </c>
      <c r="C142" s="41" t="s">
        <v>468</v>
      </c>
      <c r="D142" s="44" t="s">
        <v>36</v>
      </c>
      <c r="E142" s="44" t="s">
        <v>25</v>
      </c>
      <c r="F142" s="44" t="s">
        <v>209</v>
      </c>
      <c r="G142" s="44" t="s">
        <v>121</v>
      </c>
      <c r="H142" s="44" t="s">
        <v>28</v>
      </c>
      <c r="I142" s="44" t="s">
        <v>40</v>
      </c>
      <c r="J142" s="87"/>
      <c r="K142" s="87" t="s">
        <v>13</v>
      </c>
      <c r="L142" s="87" t="s">
        <v>469</v>
      </c>
      <c r="M142" s="87"/>
      <c r="N142" s="87" t="s">
        <v>470</v>
      </c>
      <c r="O142" s="87" t="s">
        <v>443</v>
      </c>
      <c r="P142" s="90" t="s">
        <v>451</v>
      </c>
      <c r="Q142" s="88">
        <v>27219</v>
      </c>
      <c r="R142" s="44" t="str">
        <f t="shared" si="2"/>
        <v>51 Tahun 5 Bulan</v>
      </c>
      <c r="S142" s="87" t="s">
        <v>33</v>
      </c>
      <c r="T142" s="87" t="s">
        <v>45</v>
      </c>
      <c r="U142" s="41"/>
    </row>
    <row r="143" spans="1:21" x14ac:dyDescent="0.25">
      <c r="A143" s="41">
        <v>139</v>
      </c>
      <c r="B143" s="83">
        <v>120018</v>
      </c>
      <c r="C143" s="41" t="s">
        <v>471</v>
      </c>
      <c r="D143" s="44" t="s">
        <v>36</v>
      </c>
      <c r="E143" s="44" t="s">
        <v>37</v>
      </c>
      <c r="F143" s="44" t="s">
        <v>378</v>
      </c>
      <c r="G143" s="44" t="s">
        <v>167</v>
      </c>
      <c r="H143" s="44" t="s">
        <v>28</v>
      </c>
      <c r="I143" s="44" t="s">
        <v>29</v>
      </c>
      <c r="J143" s="87"/>
      <c r="K143" s="87" t="s">
        <v>13</v>
      </c>
      <c r="L143" s="87" t="s">
        <v>472</v>
      </c>
      <c r="M143" s="87"/>
      <c r="N143" s="87" t="s">
        <v>473</v>
      </c>
      <c r="O143" s="87" t="s">
        <v>443</v>
      </c>
      <c r="P143" s="90" t="s">
        <v>451</v>
      </c>
      <c r="Q143" s="88">
        <v>28026</v>
      </c>
      <c r="R143" s="44" t="str">
        <f t="shared" si="2"/>
        <v>49 Tahun 3 Bulan</v>
      </c>
      <c r="S143" s="87" t="s">
        <v>44</v>
      </c>
      <c r="T143" s="87" t="s">
        <v>118</v>
      </c>
      <c r="U143" s="41"/>
    </row>
    <row r="144" spans="1:21" x14ac:dyDescent="0.25">
      <c r="A144" s="41">
        <v>140</v>
      </c>
      <c r="B144" s="83">
        <v>120021</v>
      </c>
      <c r="C144" s="41" t="s">
        <v>474</v>
      </c>
      <c r="D144" s="44" t="s">
        <v>36</v>
      </c>
      <c r="E144" s="44" t="s">
        <v>25</v>
      </c>
      <c r="F144" s="44" t="s">
        <v>205</v>
      </c>
      <c r="G144" s="44" t="s">
        <v>167</v>
      </c>
      <c r="H144" s="44" t="s">
        <v>28</v>
      </c>
      <c r="I144" s="44" t="s">
        <v>40</v>
      </c>
      <c r="J144" s="87">
        <v>20104100703163</v>
      </c>
      <c r="K144" s="87" t="s">
        <v>13</v>
      </c>
      <c r="L144" s="87" t="s">
        <v>475</v>
      </c>
      <c r="M144" s="87"/>
      <c r="N144" s="87" t="s">
        <v>476</v>
      </c>
      <c r="O144" s="87" t="s">
        <v>443</v>
      </c>
      <c r="P144" s="90" t="s">
        <v>444</v>
      </c>
      <c r="Q144" s="88">
        <v>32653</v>
      </c>
      <c r="R144" s="44" t="str">
        <f t="shared" si="2"/>
        <v>36 Tahun 7 Bulan</v>
      </c>
      <c r="S144" s="87" t="s">
        <v>33</v>
      </c>
      <c r="T144" s="87" t="s">
        <v>45</v>
      </c>
      <c r="U144" s="41"/>
    </row>
    <row r="145" spans="1:21" x14ac:dyDescent="0.25">
      <c r="A145" s="41">
        <v>141</v>
      </c>
      <c r="B145" s="83">
        <v>120024</v>
      </c>
      <c r="C145" s="41" t="s">
        <v>477</v>
      </c>
      <c r="D145" s="44" t="s">
        <v>36</v>
      </c>
      <c r="E145" s="44" t="s">
        <v>25</v>
      </c>
      <c r="F145" s="44" t="s">
        <v>47</v>
      </c>
      <c r="G145" s="44" t="s">
        <v>27</v>
      </c>
      <c r="H145" s="44" t="s">
        <v>28</v>
      </c>
      <c r="I145" s="44" t="s">
        <v>40</v>
      </c>
      <c r="J145" s="87">
        <v>21104100702945</v>
      </c>
      <c r="K145" s="87" t="s">
        <v>13</v>
      </c>
      <c r="L145" s="87" t="s">
        <v>478</v>
      </c>
      <c r="M145" s="87"/>
      <c r="N145" s="87" t="s">
        <v>479</v>
      </c>
      <c r="O145" s="87" t="s">
        <v>443</v>
      </c>
      <c r="P145" s="90" t="s">
        <v>444</v>
      </c>
      <c r="Q145" s="88">
        <v>29247</v>
      </c>
      <c r="R145" s="44" t="str">
        <f t="shared" si="2"/>
        <v>45 Tahun 11 Bulan</v>
      </c>
      <c r="S145" s="87" t="s">
        <v>33</v>
      </c>
      <c r="T145" s="87" t="s">
        <v>45</v>
      </c>
      <c r="U145" s="41"/>
    </row>
    <row r="146" spans="1:21" x14ac:dyDescent="0.25">
      <c r="A146" s="41">
        <v>142</v>
      </c>
      <c r="B146" s="83">
        <v>120029</v>
      </c>
      <c r="C146" s="41" t="s">
        <v>480</v>
      </c>
      <c r="D146" s="44" t="s">
        <v>36</v>
      </c>
      <c r="E146" s="44" t="s">
        <v>25</v>
      </c>
      <c r="F146" s="44" t="s">
        <v>132</v>
      </c>
      <c r="G146" s="44" t="s">
        <v>27</v>
      </c>
      <c r="H146" s="44" t="s">
        <v>28</v>
      </c>
      <c r="I146" s="44" t="s">
        <v>40</v>
      </c>
      <c r="J146" s="87">
        <v>23104100702218</v>
      </c>
      <c r="K146" s="87" t="s">
        <v>13</v>
      </c>
      <c r="L146" s="87" t="s">
        <v>481</v>
      </c>
      <c r="M146" s="87"/>
      <c r="N146" s="87" t="s">
        <v>482</v>
      </c>
      <c r="O146" s="87" t="s">
        <v>443</v>
      </c>
      <c r="P146" s="90" t="s">
        <v>444</v>
      </c>
      <c r="Q146" s="88">
        <v>28966</v>
      </c>
      <c r="R146" s="44" t="str">
        <f t="shared" si="2"/>
        <v>46 Tahun 8 Bulan</v>
      </c>
      <c r="S146" s="87" t="s">
        <v>33</v>
      </c>
      <c r="T146" s="87" t="s">
        <v>34</v>
      </c>
      <c r="U146" s="41"/>
    </row>
    <row r="147" spans="1:21" x14ac:dyDescent="0.25">
      <c r="A147" s="41">
        <v>143</v>
      </c>
      <c r="B147" s="83">
        <v>120031</v>
      </c>
      <c r="C147" s="41" t="s">
        <v>483</v>
      </c>
      <c r="D147" s="44" t="s">
        <v>36</v>
      </c>
      <c r="E147" s="44" t="s">
        <v>52</v>
      </c>
      <c r="F147" s="44" t="s">
        <v>53</v>
      </c>
      <c r="G147" s="44" t="s">
        <v>27</v>
      </c>
      <c r="H147" s="44" t="s">
        <v>28</v>
      </c>
      <c r="I147" s="44" t="s">
        <v>40</v>
      </c>
      <c r="J147" s="87" t="s">
        <v>484</v>
      </c>
      <c r="K147" s="87" t="s">
        <v>13</v>
      </c>
      <c r="L147" s="87" t="s">
        <v>485</v>
      </c>
      <c r="M147" s="87"/>
      <c r="N147" s="87" t="s">
        <v>486</v>
      </c>
      <c r="O147" s="87" t="s">
        <v>443</v>
      </c>
      <c r="P147" s="90" t="s">
        <v>444</v>
      </c>
      <c r="Q147" s="88">
        <v>28587</v>
      </c>
      <c r="R147" s="44" t="str">
        <f t="shared" si="2"/>
        <v>47 Tahun 8 Bulan</v>
      </c>
      <c r="S147" s="87" t="s">
        <v>33</v>
      </c>
      <c r="T147" s="87" t="s">
        <v>45</v>
      </c>
      <c r="U147" s="41"/>
    </row>
    <row r="148" spans="1:21" x14ac:dyDescent="0.25">
      <c r="A148" s="41">
        <v>144</v>
      </c>
      <c r="B148" s="83">
        <v>120036</v>
      </c>
      <c r="C148" s="41" t="s">
        <v>487</v>
      </c>
      <c r="D148" s="44" t="s">
        <v>36</v>
      </c>
      <c r="E148" s="44" t="s">
        <v>25</v>
      </c>
      <c r="F148" s="44" t="s">
        <v>205</v>
      </c>
      <c r="G148" s="44" t="s">
        <v>167</v>
      </c>
      <c r="H148" s="44" t="s">
        <v>28</v>
      </c>
      <c r="I148" s="44" t="s">
        <v>40</v>
      </c>
      <c r="J148" s="87">
        <v>24104100701933</v>
      </c>
      <c r="K148" s="87" t="s">
        <v>13</v>
      </c>
      <c r="L148" s="87" t="s">
        <v>488</v>
      </c>
      <c r="M148" s="87"/>
      <c r="N148" s="87" t="s">
        <v>489</v>
      </c>
      <c r="O148" s="87" t="s">
        <v>443</v>
      </c>
      <c r="P148" s="90" t="s">
        <v>444</v>
      </c>
      <c r="Q148" s="88">
        <v>31872</v>
      </c>
      <c r="R148" s="44" t="str">
        <f t="shared" si="2"/>
        <v>38 Tahun 8 Bulan</v>
      </c>
      <c r="S148" s="87" t="s">
        <v>33</v>
      </c>
      <c r="T148" s="87" t="s">
        <v>34</v>
      </c>
      <c r="U148" s="41"/>
    </row>
    <row r="149" spans="1:21" x14ac:dyDescent="0.25">
      <c r="A149" s="41">
        <v>145</v>
      </c>
      <c r="B149" s="83">
        <v>120048</v>
      </c>
      <c r="C149" s="41" t="s">
        <v>490</v>
      </c>
      <c r="D149" s="44" t="s">
        <v>36</v>
      </c>
      <c r="E149" s="44" t="s">
        <v>25</v>
      </c>
      <c r="F149" s="44" t="s">
        <v>209</v>
      </c>
      <c r="G149" s="44" t="s">
        <v>121</v>
      </c>
      <c r="H149" s="44" t="s">
        <v>48</v>
      </c>
      <c r="I149" s="44" t="s">
        <v>29</v>
      </c>
      <c r="J149" s="87"/>
      <c r="K149" s="87" t="s">
        <v>13</v>
      </c>
      <c r="L149" s="87" t="s">
        <v>491</v>
      </c>
      <c r="M149" s="87"/>
      <c r="N149" s="87" t="s">
        <v>492</v>
      </c>
      <c r="O149" s="87" t="s">
        <v>443</v>
      </c>
      <c r="P149" s="90" t="s">
        <v>444</v>
      </c>
      <c r="Q149" s="88">
        <v>32793</v>
      </c>
      <c r="R149" s="44" t="str">
        <f t="shared" si="2"/>
        <v>36 Tahun 2 Bulan</v>
      </c>
      <c r="S149" s="87" t="s">
        <v>44</v>
      </c>
      <c r="T149" s="87" t="s">
        <v>45</v>
      </c>
      <c r="U149" s="41"/>
    </row>
    <row r="150" spans="1:21" x14ac:dyDescent="0.25">
      <c r="A150" s="41">
        <v>146</v>
      </c>
      <c r="B150" s="83">
        <v>120050</v>
      </c>
      <c r="C150" s="41" t="s">
        <v>493</v>
      </c>
      <c r="D150" s="44" t="s">
        <v>36</v>
      </c>
      <c r="E150" s="44" t="s">
        <v>25</v>
      </c>
      <c r="F150" s="44" t="s">
        <v>205</v>
      </c>
      <c r="G150" s="44" t="s">
        <v>167</v>
      </c>
      <c r="H150" s="44" t="s">
        <v>28</v>
      </c>
      <c r="I150" s="44" t="s">
        <v>40</v>
      </c>
      <c r="J150" s="87"/>
      <c r="K150" s="87" t="s">
        <v>13</v>
      </c>
      <c r="L150" s="87" t="s">
        <v>494</v>
      </c>
      <c r="M150" s="87"/>
      <c r="N150" s="87" t="s">
        <v>495</v>
      </c>
      <c r="O150" s="87" t="s">
        <v>443</v>
      </c>
      <c r="P150" s="90" t="s">
        <v>444</v>
      </c>
      <c r="Q150" s="88">
        <v>33447</v>
      </c>
      <c r="R150" s="44" t="str">
        <f t="shared" si="2"/>
        <v>34 Tahun 5 Bulan</v>
      </c>
      <c r="S150" s="87" t="s">
        <v>33</v>
      </c>
      <c r="T150" s="87" t="s">
        <v>118</v>
      </c>
      <c r="U150" s="41"/>
    </row>
    <row r="151" spans="1:21" x14ac:dyDescent="0.25">
      <c r="A151" s="41">
        <v>147</v>
      </c>
      <c r="B151" s="83">
        <v>120051</v>
      </c>
      <c r="C151" s="41" t="s">
        <v>496</v>
      </c>
      <c r="D151" s="44" t="s">
        <v>36</v>
      </c>
      <c r="E151" s="44" t="s">
        <v>25</v>
      </c>
      <c r="F151" s="44" t="s">
        <v>205</v>
      </c>
      <c r="G151" s="44" t="s">
        <v>167</v>
      </c>
      <c r="H151" s="44" t="s">
        <v>28</v>
      </c>
      <c r="I151" s="44" t="s">
        <v>40</v>
      </c>
      <c r="J151" s="87"/>
      <c r="K151" s="87" t="s">
        <v>13</v>
      </c>
      <c r="L151" s="87" t="s">
        <v>497</v>
      </c>
      <c r="M151" s="87"/>
      <c r="N151" s="87" t="s">
        <v>498</v>
      </c>
      <c r="O151" s="87" t="s">
        <v>443</v>
      </c>
      <c r="P151" s="90" t="s">
        <v>444</v>
      </c>
      <c r="Q151" s="88">
        <v>33520</v>
      </c>
      <c r="R151" s="44" t="str">
        <f t="shared" si="2"/>
        <v>34 Tahun 2 Bulan</v>
      </c>
      <c r="S151" s="87" t="s">
        <v>33</v>
      </c>
      <c r="T151" s="87" t="s">
        <v>118</v>
      </c>
      <c r="U151" s="41"/>
    </row>
    <row r="152" spans="1:21" x14ac:dyDescent="0.25">
      <c r="A152" s="41">
        <v>148</v>
      </c>
      <c r="B152" s="83">
        <v>120052</v>
      </c>
      <c r="C152" s="41" t="s">
        <v>499</v>
      </c>
      <c r="D152" s="44" t="s">
        <v>24</v>
      </c>
      <c r="E152" s="44" t="s">
        <v>25</v>
      </c>
      <c r="F152" s="44" t="s">
        <v>500</v>
      </c>
      <c r="G152" s="44" t="s">
        <v>121</v>
      </c>
      <c r="H152" s="44" t="s">
        <v>60</v>
      </c>
      <c r="I152" s="44" t="s">
        <v>29</v>
      </c>
      <c r="J152" s="87"/>
      <c r="K152" s="87" t="s">
        <v>14</v>
      </c>
      <c r="L152" s="87"/>
      <c r="M152" s="87" t="s">
        <v>501</v>
      </c>
      <c r="N152" s="87" t="s">
        <v>502</v>
      </c>
      <c r="O152" s="87" t="s">
        <v>443</v>
      </c>
      <c r="P152" s="90" t="s">
        <v>444</v>
      </c>
      <c r="Q152" s="88">
        <v>25950</v>
      </c>
      <c r="R152" s="44" t="str">
        <f t="shared" si="2"/>
        <v>54 Tahun 11 Bulan</v>
      </c>
      <c r="S152" s="87" t="s">
        <v>33</v>
      </c>
      <c r="T152" s="87" t="s">
        <v>45</v>
      </c>
      <c r="U152" s="41"/>
    </row>
    <row r="153" spans="1:21" x14ac:dyDescent="0.25">
      <c r="A153" s="41">
        <v>149</v>
      </c>
      <c r="B153" s="83">
        <v>120054</v>
      </c>
      <c r="C153" s="41" t="s">
        <v>503</v>
      </c>
      <c r="D153" s="44" t="s">
        <v>36</v>
      </c>
      <c r="E153" s="44" t="s">
        <v>25</v>
      </c>
      <c r="F153" s="44" t="s">
        <v>227</v>
      </c>
      <c r="G153" s="44" t="s">
        <v>121</v>
      </c>
      <c r="H153" s="44" t="s">
        <v>28</v>
      </c>
      <c r="I153" s="44" t="s">
        <v>40</v>
      </c>
      <c r="J153" s="87">
        <v>23104100706307</v>
      </c>
      <c r="K153" s="87" t="s">
        <v>13</v>
      </c>
      <c r="L153" s="87" t="s">
        <v>504</v>
      </c>
      <c r="M153" s="87"/>
      <c r="N153" s="87" t="s">
        <v>505</v>
      </c>
      <c r="O153" s="87" t="s">
        <v>443</v>
      </c>
      <c r="P153" s="90" t="s">
        <v>444</v>
      </c>
      <c r="Q153" s="88">
        <v>33859</v>
      </c>
      <c r="R153" s="44" t="str">
        <f t="shared" si="2"/>
        <v>33 Tahun 3 Bulan</v>
      </c>
      <c r="S153" s="87" t="s">
        <v>33</v>
      </c>
      <c r="T153" s="87" t="s">
        <v>45</v>
      </c>
      <c r="U153" s="41"/>
    </row>
    <row r="154" spans="1:21" x14ac:dyDescent="0.25">
      <c r="A154" s="41">
        <v>150</v>
      </c>
      <c r="B154" s="83">
        <v>120056</v>
      </c>
      <c r="C154" s="41" t="s">
        <v>506</v>
      </c>
      <c r="D154" s="44" t="s">
        <v>36</v>
      </c>
      <c r="E154" s="44" t="s">
        <v>25</v>
      </c>
      <c r="F154" s="44" t="s">
        <v>150</v>
      </c>
      <c r="G154" s="44" t="s">
        <v>121</v>
      </c>
      <c r="H154" s="44" t="s">
        <v>48</v>
      </c>
      <c r="I154" s="44" t="s">
        <v>29</v>
      </c>
      <c r="J154" s="87"/>
      <c r="K154" s="87" t="s">
        <v>13</v>
      </c>
      <c r="L154" s="87" t="s">
        <v>507</v>
      </c>
      <c r="M154" s="87"/>
      <c r="N154" s="87" t="s">
        <v>508</v>
      </c>
      <c r="O154" s="87" t="s">
        <v>443</v>
      </c>
      <c r="P154" s="90" t="s">
        <v>451</v>
      </c>
      <c r="Q154" s="88">
        <v>32925</v>
      </c>
      <c r="R154" s="44" t="str">
        <f t="shared" si="2"/>
        <v>35 Tahun 10 Bulan</v>
      </c>
      <c r="S154" s="87" t="s">
        <v>33</v>
      </c>
      <c r="T154" s="87" t="s">
        <v>34</v>
      </c>
      <c r="U154" s="41"/>
    </row>
    <row r="155" spans="1:21" x14ac:dyDescent="0.25">
      <c r="A155" s="41">
        <v>151</v>
      </c>
      <c r="B155" s="83">
        <v>120059</v>
      </c>
      <c r="C155" s="41" t="s">
        <v>509</v>
      </c>
      <c r="D155" s="44" t="s">
        <v>36</v>
      </c>
      <c r="E155" s="44" t="s">
        <v>37</v>
      </c>
      <c r="F155" s="44" t="s">
        <v>500</v>
      </c>
      <c r="G155" s="44" t="s">
        <v>167</v>
      </c>
      <c r="H155" s="44" t="s">
        <v>48</v>
      </c>
      <c r="I155" s="44" t="s">
        <v>29</v>
      </c>
      <c r="J155" s="87"/>
      <c r="K155" s="87" t="s">
        <v>13</v>
      </c>
      <c r="L155" s="87" t="s">
        <v>510</v>
      </c>
      <c r="M155" s="87"/>
      <c r="N155" s="87" t="s">
        <v>511</v>
      </c>
      <c r="O155" s="87" t="s">
        <v>443</v>
      </c>
      <c r="P155" s="90" t="s">
        <v>451</v>
      </c>
      <c r="Q155" s="88">
        <v>28272</v>
      </c>
      <c r="R155" s="44" t="str">
        <f t="shared" si="2"/>
        <v>48 Tahun 7 Bulan</v>
      </c>
      <c r="S155" s="87" t="s">
        <v>44</v>
      </c>
      <c r="T155" s="87" t="s">
        <v>34</v>
      </c>
      <c r="U155" s="41"/>
    </row>
    <row r="156" spans="1:21" x14ac:dyDescent="0.25">
      <c r="A156" s="41">
        <v>152</v>
      </c>
      <c r="B156" s="83">
        <v>120060</v>
      </c>
      <c r="C156" s="41" t="s">
        <v>512</v>
      </c>
      <c r="D156" s="44" t="s">
        <v>36</v>
      </c>
      <c r="E156" s="44" t="s">
        <v>37</v>
      </c>
      <c r="F156" s="44" t="s">
        <v>378</v>
      </c>
      <c r="G156" s="44" t="s">
        <v>167</v>
      </c>
      <c r="H156" s="44" t="s">
        <v>28</v>
      </c>
      <c r="I156" s="44" t="s">
        <v>29</v>
      </c>
      <c r="J156" s="87"/>
      <c r="K156" s="87" t="s">
        <v>13</v>
      </c>
      <c r="L156" s="87" t="s">
        <v>513</v>
      </c>
      <c r="M156" s="87"/>
      <c r="N156" s="87"/>
      <c r="O156" s="87" t="s">
        <v>443</v>
      </c>
      <c r="P156" s="90" t="s">
        <v>444</v>
      </c>
      <c r="Q156" s="88">
        <v>34080</v>
      </c>
      <c r="R156" s="44" t="str">
        <f t="shared" si="2"/>
        <v>32 Tahun 8 Bulan</v>
      </c>
      <c r="S156" s="87" t="s">
        <v>33</v>
      </c>
      <c r="T156" s="87" t="s">
        <v>45</v>
      </c>
      <c r="U156" s="41"/>
    </row>
    <row r="157" spans="1:21" x14ac:dyDescent="0.25">
      <c r="A157" s="41">
        <v>153</v>
      </c>
      <c r="B157" s="83">
        <v>120062</v>
      </c>
      <c r="C157" s="41" t="s">
        <v>514</v>
      </c>
      <c r="D157" s="44" t="s">
        <v>36</v>
      </c>
      <c r="E157" s="44" t="s">
        <v>37</v>
      </c>
      <c r="F157" s="44" t="s">
        <v>378</v>
      </c>
      <c r="G157" s="44" t="s">
        <v>167</v>
      </c>
      <c r="H157" s="44" t="s">
        <v>48</v>
      </c>
      <c r="I157" s="44" t="s">
        <v>29</v>
      </c>
      <c r="J157" s="87"/>
      <c r="K157" s="87" t="s">
        <v>13</v>
      </c>
      <c r="L157" s="87" t="s">
        <v>515</v>
      </c>
      <c r="M157" s="87"/>
      <c r="N157" s="87" t="s">
        <v>516</v>
      </c>
      <c r="O157" s="87" t="s">
        <v>443</v>
      </c>
      <c r="P157" s="90" t="s">
        <v>444</v>
      </c>
      <c r="Q157" s="88">
        <v>32856</v>
      </c>
      <c r="R157" s="44" t="str">
        <f t="shared" si="2"/>
        <v>36 Tahun 0 Bulan</v>
      </c>
      <c r="S157" s="87" t="s">
        <v>44</v>
      </c>
      <c r="T157" s="87" t="s">
        <v>34</v>
      </c>
      <c r="U157" s="41"/>
    </row>
    <row r="158" spans="1:21" x14ac:dyDescent="0.25">
      <c r="A158" s="41">
        <v>154</v>
      </c>
      <c r="B158" s="83">
        <v>120064</v>
      </c>
      <c r="C158" s="41" t="s">
        <v>517</v>
      </c>
      <c r="D158" s="44" t="s">
        <v>328</v>
      </c>
      <c r="E158" s="44" t="s">
        <v>281</v>
      </c>
      <c r="F158" s="44" t="s">
        <v>260</v>
      </c>
      <c r="G158" s="44" t="s">
        <v>329</v>
      </c>
      <c r="H158" s="44" t="s">
        <v>330</v>
      </c>
      <c r="I158" s="44" t="s">
        <v>29</v>
      </c>
      <c r="J158" s="87"/>
      <c r="K158" s="87" t="s">
        <v>29</v>
      </c>
      <c r="L158" s="87"/>
      <c r="M158" s="87"/>
      <c r="N158" s="87"/>
      <c r="O158" s="87" t="s">
        <v>443</v>
      </c>
      <c r="P158" s="90" t="s">
        <v>451</v>
      </c>
      <c r="Q158" s="88">
        <v>34281</v>
      </c>
      <c r="R158" s="44" t="str">
        <f t="shared" si="2"/>
        <v>32 Tahun 1 Bulan</v>
      </c>
      <c r="S158" s="87" t="s">
        <v>33</v>
      </c>
      <c r="T158" s="87" t="s">
        <v>45</v>
      </c>
      <c r="U158" s="41"/>
    </row>
    <row r="159" spans="1:21" x14ac:dyDescent="0.25">
      <c r="A159" s="41">
        <v>155</v>
      </c>
      <c r="B159" s="83">
        <v>120065</v>
      </c>
      <c r="C159" s="41" t="s">
        <v>518</v>
      </c>
      <c r="D159" s="44" t="s">
        <v>24</v>
      </c>
      <c r="E159" s="44" t="s">
        <v>57</v>
      </c>
      <c r="F159" s="44" t="s">
        <v>260</v>
      </c>
      <c r="G159" s="44" t="s">
        <v>358</v>
      </c>
      <c r="H159" s="44" t="s">
        <v>60</v>
      </c>
      <c r="I159" s="44" t="s">
        <v>29</v>
      </c>
      <c r="J159" s="87"/>
      <c r="K159" s="87" t="s">
        <v>14</v>
      </c>
      <c r="L159" s="87"/>
      <c r="M159" s="87" t="s">
        <v>519</v>
      </c>
      <c r="N159" s="87"/>
      <c r="O159" s="87" t="s">
        <v>443</v>
      </c>
      <c r="P159" s="90" t="s">
        <v>451</v>
      </c>
      <c r="Q159" s="88">
        <v>19148</v>
      </c>
      <c r="R159" s="44" t="str">
        <f t="shared" si="2"/>
        <v>73 Tahun 6 Bulan</v>
      </c>
      <c r="S159" s="87" t="s">
        <v>44</v>
      </c>
      <c r="T159" s="87" t="s">
        <v>34</v>
      </c>
      <c r="U159" s="41"/>
    </row>
    <row r="160" spans="1:21" x14ac:dyDescent="0.25">
      <c r="A160" s="41">
        <v>156</v>
      </c>
      <c r="B160" s="83">
        <v>120066</v>
      </c>
      <c r="C160" s="41" t="s">
        <v>520</v>
      </c>
      <c r="D160" s="44" t="s">
        <v>328</v>
      </c>
      <c r="E160" s="44" t="s">
        <v>281</v>
      </c>
      <c r="F160" s="44" t="s">
        <v>260</v>
      </c>
      <c r="G160" s="44" t="s">
        <v>329</v>
      </c>
      <c r="H160" s="44" t="s">
        <v>330</v>
      </c>
      <c r="I160" s="44" t="s">
        <v>29</v>
      </c>
      <c r="J160" s="87"/>
      <c r="K160" s="87" t="s">
        <v>15</v>
      </c>
      <c r="L160" s="87"/>
      <c r="M160" s="87"/>
      <c r="N160" s="87" t="s">
        <v>521</v>
      </c>
      <c r="O160" s="87" t="s">
        <v>443</v>
      </c>
      <c r="P160" s="90" t="s">
        <v>451</v>
      </c>
      <c r="Q160" s="88">
        <v>34199</v>
      </c>
      <c r="R160" s="44" t="str">
        <f t="shared" si="2"/>
        <v>32 Tahun 4 Bulan</v>
      </c>
      <c r="S160" s="87" t="s">
        <v>33</v>
      </c>
      <c r="T160" s="87" t="s">
        <v>34</v>
      </c>
      <c r="U160" s="41"/>
    </row>
    <row r="161" spans="1:21" x14ac:dyDescent="0.25">
      <c r="A161" s="41">
        <v>157</v>
      </c>
      <c r="B161" s="83">
        <v>120067</v>
      </c>
      <c r="C161" s="41" t="s">
        <v>522</v>
      </c>
      <c r="D161" s="44" t="s">
        <v>328</v>
      </c>
      <c r="E161" s="44" t="s">
        <v>281</v>
      </c>
      <c r="F161" s="44" t="s">
        <v>260</v>
      </c>
      <c r="G161" s="44" t="s">
        <v>329</v>
      </c>
      <c r="H161" s="44" t="s">
        <v>330</v>
      </c>
      <c r="I161" s="44" t="s">
        <v>29</v>
      </c>
      <c r="J161" s="87"/>
      <c r="K161" s="87" t="s">
        <v>15</v>
      </c>
      <c r="L161" s="87"/>
      <c r="M161" s="87"/>
      <c r="N161" s="87" t="s">
        <v>523</v>
      </c>
      <c r="O161" s="87" t="s">
        <v>443</v>
      </c>
      <c r="P161" s="90" t="s">
        <v>451</v>
      </c>
      <c r="Q161" s="88">
        <v>33489</v>
      </c>
      <c r="R161" s="44" t="str">
        <f t="shared" si="2"/>
        <v>34 Tahun 3 Bulan</v>
      </c>
      <c r="S161" s="87" t="s">
        <v>44</v>
      </c>
      <c r="T161" s="87" t="s">
        <v>34</v>
      </c>
      <c r="U161" s="41"/>
    </row>
    <row r="162" spans="1:21" x14ac:dyDescent="0.25">
      <c r="A162" s="41">
        <v>158</v>
      </c>
      <c r="B162" s="83">
        <v>120068</v>
      </c>
      <c r="C162" s="41" t="s">
        <v>524</v>
      </c>
      <c r="D162" s="44" t="s">
        <v>36</v>
      </c>
      <c r="E162" s="44" t="s">
        <v>37</v>
      </c>
      <c r="F162" s="44" t="s">
        <v>378</v>
      </c>
      <c r="G162" s="44" t="s">
        <v>167</v>
      </c>
      <c r="H162" s="44" t="s">
        <v>48</v>
      </c>
      <c r="I162" s="44" t="s">
        <v>29</v>
      </c>
      <c r="J162" s="87"/>
      <c r="K162" s="87" t="s">
        <v>13</v>
      </c>
      <c r="L162" s="87" t="s">
        <v>525</v>
      </c>
      <c r="M162" s="87"/>
      <c r="N162" s="87"/>
      <c r="O162" s="87" t="s">
        <v>443</v>
      </c>
      <c r="P162" s="90" t="s">
        <v>451</v>
      </c>
      <c r="Q162" s="88">
        <v>33651</v>
      </c>
      <c r="R162" s="44" t="str">
        <f t="shared" si="2"/>
        <v>33 Tahun 10 Bulan</v>
      </c>
      <c r="S162" s="87" t="s">
        <v>33</v>
      </c>
      <c r="T162" s="87" t="s">
        <v>45</v>
      </c>
      <c r="U162" s="41"/>
    </row>
    <row r="163" spans="1:21" x14ac:dyDescent="0.25">
      <c r="A163" s="41">
        <v>159</v>
      </c>
      <c r="B163" s="83">
        <v>120069</v>
      </c>
      <c r="C163" s="41" t="s">
        <v>526</v>
      </c>
      <c r="D163" s="44" t="s">
        <v>24</v>
      </c>
      <c r="E163" s="44" t="s">
        <v>281</v>
      </c>
      <c r="F163" s="44" t="s">
        <v>260</v>
      </c>
      <c r="G163" s="44" t="s">
        <v>167</v>
      </c>
      <c r="H163" s="44" t="s">
        <v>48</v>
      </c>
      <c r="I163" s="44" t="s">
        <v>29</v>
      </c>
      <c r="J163" s="87"/>
      <c r="K163" s="87" t="s">
        <v>15</v>
      </c>
      <c r="L163" s="87"/>
      <c r="M163" s="87"/>
      <c r="N163" s="87" t="s">
        <v>527</v>
      </c>
      <c r="O163" s="87" t="s">
        <v>443</v>
      </c>
      <c r="P163" s="90" t="s">
        <v>451</v>
      </c>
      <c r="Q163" s="88">
        <v>30021</v>
      </c>
      <c r="R163" s="44" t="str">
        <f t="shared" si="2"/>
        <v>43 Tahun 9 Bulan</v>
      </c>
      <c r="S163" s="87" t="s">
        <v>44</v>
      </c>
      <c r="T163" s="87" t="s">
        <v>45</v>
      </c>
      <c r="U163" s="41"/>
    </row>
    <row r="164" spans="1:21" x14ac:dyDescent="0.25">
      <c r="A164" s="41">
        <v>160</v>
      </c>
      <c r="B164" s="83">
        <v>120070</v>
      </c>
      <c r="C164" s="41" t="s">
        <v>528</v>
      </c>
      <c r="D164" s="44" t="s">
        <v>328</v>
      </c>
      <c r="E164" s="44" t="s">
        <v>281</v>
      </c>
      <c r="F164" s="44" t="s">
        <v>260</v>
      </c>
      <c r="G164" s="44" t="s">
        <v>329</v>
      </c>
      <c r="H164" s="44" t="s">
        <v>330</v>
      </c>
      <c r="I164" s="44" t="s">
        <v>29</v>
      </c>
      <c r="J164" s="87"/>
      <c r="K164" s="87" t="s">
        <v>15</v>
      </c>
      <c r="L164" s="87"/>
      <c r="M164" s="87"/>
      <c r="N164" s="87" t="s">
        <v>529</v>
      </c>
      <c r="O164" s="87" t="s">
        <v>443</v>
      </c>
      <c r="P164" s="90" t="s">
        <v>451</v>
      </c>
      <c r="Q164" s="88">
        <v>34080</v>
      </c>
      <c r="R164" s="44" t="str">
        <f t="shared" si="2"/>
        <v>32 Tahun 8 Bulan</v>
      </c>
      <c r="S164" s="87" t="s">
        <v>44</v>
      </c>
      <c r="T164" s="87" t="s">
        <v>45</v>
      </c>
      <c r="U164" s="41"/>
    </row>
    <row r="165" spans="1:21" x14ac:dyDescent="0.25">
      <c r="A165" s="41">
        <v>161</v>
      </c>
      <c r="B165" s="83">
        <v>120071</v>
      </c>
      <c r="C165" s="41" t="s">
        <v>530</v>
      </c>
      <c r="D165" s="44" t="s">
        <v>24</v>
      </c>
      <c r="E165" s="44" t="s">
        <v>281</v>
      </c>
      <c r="F165" s="44" t="s">
        <v>260</v>
      </c>
      <c r="G165" s="44" t="s">
        <v>167</v>
      </c>
      <c r="H165" s="44" t="s">
        <v>48</v>
      </c>
      <c r="I165" s="44" t="s">
        <v>29</v>
      </c>
      <c r="J165" s="87"/>
      <c r="K165" s="87" t="s">
        <v>15</v>
      </c>
      <c r="L165" s="87"/>
      <c r="M165" s="87"/>
      <c r="N165" s="87" t="s">
        <v>531</v>
      </c>
      <c r="O165" s="87" t="s">
        <v>443</v>
      </c>
      <c r="P165" s="90" t="s">
        <v>451</v>
      </c>
      <c r="Q165" s="88">
        <v>34727</v>
      </c>
      <c r="R165" s="44" t="str">
        <f t="shared" si="2"/>
        <v>30 Tahun 11 Bulan</v>
      </c>
      <c r="S165" s="87" t="s">
        <v>33</v>
      </c>
      <c r="T165" s="87" t="s">
        <v>45</v>
      </c>
      <c r="U165" s="41"/>
    </row>
    <row r="166" spans="1:21" x14ac:dyDescent="0.25">
      <c r="A166" s="41">
        <v>162</v>
      </c>
      <c r="B166" s="83">
        <v>120072</v>
      </c>
      <c r="C166" s="41" t="s">
        <v>532</v>
      </c>
      <c r="D166" s="44" t="s">
        <v>24</v>
      </c>
      <c r="E166" s="44" t="s">
        <v>281</v>
      </c>
      <c r="F166" s="44" t="s">
        <v>260</v>
      </c>
      <c r="G166" s="44" t="s">
        <v>329</v>
      </c>
      <c r="H166" s="44" t="s">
        <v>330</v>
      </c>
      <c r="I166" s="44" t="s">
        <v>29</v>
      </c>
      <c r="J166" s="87"/>
      <c r="K166" s="87" t="s">
        <v>29</v>
      </c>
      <c r="L166" s="87"/>
      <c r="M166" s="87"/>
      <c r="N166" s="87"/>
      <c r="O166" s="87" t="s">
        <v>443</v>
      </c>
      <c r="P166" s="90" t="s">
        <v>444</v>
      </c>
      <c r="Q166" s="88">
        <v>36366</v>
      </c>
      <c r="R166" s="44" t="str">
        <f t="shared" si="2"/>
        <v>26 Tahun 5 Bulan</v>
      </c>
      <c r="S166" s="87" t="s">
        <v>33</v>
      </c>
      <c r="T166" s="87" t="s">
        <v>34</v>
      </c>
      <c r="U166" s="41"/>
    </row>
    <row r="167" spans="1:21" x14ac:dyDescent="0.25">
      <c r="A167" s="41">
        <v>163</v>
      </c>
      <c r="B167" s="83">
        <v>120073</v>
      </c>
      <c r="C167" s="41" t="s">
        <v>533</v>
      </c>
      <c r="D167" s="44" t="s">
        <v>24</v>
      </c>
      <c r="E167" s="44" t="s">
        <v>281</v>
      </c>
      <c r="F167" s="44" t="s">
        <v>260</v>
      </c>
      <c r="G167" s="44" t="s">
        <v>167</v>
      </c>
      <c r="H167" s="44" t="s">
        <v>28</v>
      </c>
      <c r="I167" s="44" t="s">
        <v>29</v>
      </c>
      <c r="J167" s="87"/>
      <c r="K167" s="87" t="s">
        <v>29</v>
      </c>
      <c r="L167" s="87"/>
      <c r="M167" s="87"/>
      <c r="N167" s="87"/>
      <c r="O167" s="87" t="s">
        <v>443</v>
      </c>
      <c r="P167" s="90" t="s">
        <v>444</v>
      </c>
      <c r="Q167" s="88">
        <v>35176</v>
      </c>
      <c r="R167" s="44" t="str">
        <f t="shared" si="2"/>
        <v>29 Tahun 8 Bulan</v>
      </c>
      <c r="S167" s="87" t="s">
        <v>33</v>
      </c>
      <c r="T167" s="87" t="s">
        <v>45</v>
      </c>
      <c r="U167" s="41"/>
    </row>
    <row r="168" spans="1:21" x14ac:dyDescent="0.25">
      <c r="A168" s="41">
        <v>164</v>
      </c>
      <c r="B168" s="83">
        <v>120074</v>
      </c>
      <c r="C168" s="41" t="s">
        <v>534</v>
      </c>
      <c r="D168" s="44" t="s">
        <v>24</v>
      </c>
      <c r="E168" s="44" t="s">
        <v>281</v>
      </c>
      <c r="F168" s="44" t="s">
        <v>260</v>
      </c>
      <c r="G168" s="44" t="s">
        <v>437</v>
      </c>
      <c r="H168" s="44" t="s">
        <v>330</v>
      </c>
      <c r="I168" s="44" t="s">
        <v>29</v>
      </c>
      <c r="J168" s="87"/>
      <c r="K168" s="87" t="s">
        <v>29</v>
      </c>
      <c r="L168" s="87"/>
      <c r="M168" s="87"/>
      <c r="N168" s="87"/>
      <c r="O168" s="87" t="s">
        <v>443</v>
      </c>
      <c r="P168" s="90" t="s">
        <v>444</v>
      </c>
      <c r="Q168" s="51">
        <v>36445</v>
      </c>
      <c r="R168" s="44" t="str">
        <f t="shared" si="2"/>
        <v>26 Tahun 2 Bulan</v>
      </c>
      <c r="S168" s="87" t="s">
        <v>44</v>
      </c>
      <c r="T168" s="87" t="s">
        <v>45</v>
      </c>
      <c r="U168" s="41"/>
    </row>
    <row r="169" spans="1:21" x14ac:dyDescent="0.25">
      <c r="A169" s="41">
        <v>165</v>
      </c>
      <c r="B169" s="83">
        <v>210007</v>
      </c>
      <c r="C169" s="41" t="s">
        <v>535</v>
      </c>
      <c r="D169" s="44" t="s">
        <v>24</v>
      </c>
      <c r="E169" s="44" t="s">
        <v>52</v>
      </c>
      <c r="F169" s="44" t="s">
        <v>536</v>
      </c>
      <c r="G169" s="44" t="s">
        <v>39</v>
      </c>
      <c r="H169" s="44" t="s">
        <v>28</v>
      </c>
      <c r="I169" s="44" t="s">
        <v>40</v>
      </c>
      <c r="J169" s="87">
        <v>20091564069</v>
      </c>
      <c r="K169" s="87" t="s">
        <v>14</v>
      </c>
      <c r="L169" s="87"/>
      <c r="M169" s="87" t="s">
        <v>537</v>
      </c>
      <c r="N169" s="87" t="s">
        <v>538</v>
      </c>
      <c r="O169" s="87" t="s">
        <v>539</v>
      </c>
      <c r="P169" s="90" t="s">
        <v>540</v>
      </c>
      <c r="Q169" s="88">
        <v>21240</v>
      </c>
      <c r="R169" s="44" t="str">
        <f t="shared" si="2"/>
        <v>67 Tahun 10 Bulan</v>
      </c>
      <c r="S169" s="87" t="s">
        <v>44</v>
      </c>
      <c r="T169" s="87" t="s">
        <v>45</v>
      </c>
      <c r="U169" s="41"/>
    </row>
    <row r="170" spans="1:21" x14ac:dyDescent="0.25">
      <c r="A170" s="41">
        <v>166</v>
      </c>
      <c r="B170" s="83">
        <v>210009</v>
      </c>
      <c r="C170" s="41" t="s">
        <v>541</v>
      </c>
      <c r="D170" s="44" t="s">
        <v>36</v>
      </c>
      <c r="E170" s="44" t="s">
        <v>25</v>
      </c>
      <c r="F170" s="44" t="s">
        <v>223</v>
      </c>
      <c r="G170" s="44" t="s">
        <v>39</v>
      </c>
      <c r="H170" s="44" t="s">
        <v>28</v>
      </c>
      <c r="I170" s="44" t="s">
        <v>40</v>
      </c>
      <c r="J170" s="87"/>
      <c r="K170" s="87" t="s">
        <v>13</v>
      </c>
      <c r="L170" s="87" t="s">
        <v>542</v>
      </c>
      <c r="M170" s="87"/>
      <c r="N170" s="87" t="s">
        <v>543</v>
      </c>
      <c r="O170" s="87" t="s">
        <v>539</v>
      </c>
      <c r="P170" s="90" t="s">
        <v>540</v>
      </c>
      <c r="Q170" s="88">
        <v>22810</v>
      </c>
      <c r="R170" s="44" t="str">
        <f t="shared" si="2"/>
        <v>63 Tahun 6 Bulan</v>
      </c>
      <c r="S170" s="87" t="s">
        <v>33</v>
      </c>
      <c r="T170" s="87" t="s">
        <v>45</v>
      </c>
      <c r="U170" s="41"/>
    </row>
    <row r="171" spans="1:21" x14ac:dyDescent="0.25">
      <c r="A171" s="41">
        <v>167</v>
      </c>
      <c r="B171" s="83">
        <v>210074</v>
      </c>
      <c r="C171" s="41" t="s">
        <v>544</v>
      </c>
      <c r="D171" s="44" t="s">
        <v>36</v>
      </c>
      <c r="E171" s="44" t="s">
        <v>25</v>
      </c>
      <c r="F171" s="44" t="s">
        <v>545</v>
      </c>
      <c r="G171" s="44" t="s">
        <v>39</v>
      </c>
      <c r="H171" s="44" t="s">
        <v>60</v>
      </c>
      <c r="I171" s="44" t="s">
        <v>40</v>
      </c>
      <c r="J171" s="87">
        <v>12104100709849</v>
      </c>
      <c r="K171" s="87" t="s">
        <v>13</v>
      </c>
      <c r="L171" s="87" t="s">
        <v>546</v>
      </c>
      <c r="M171" s="87"/>
      <c r="N171" s="87" t="s">
        <v>547</v>
      </c>
      <c r="O171" s="87" t="s">
        <v>539</v>
      </c>
      <c r="P171" s="90" t="s">
        <v>540</v>
      </c>
      <c r="Q171" s="88">
        <v>22987</v>
      </c>
      <c r="R171" s="44" t="str">
        <f t="shared" si="2"/>
        <v>63 Tahun 0 Bulan</v>
      </c>
      <c r="S171" s="87" t="s">
        <v>33</v>
      </c>
      <c r="T171" s="87" t="s">
        <v>45</v>
      </c>
      <c r="U171" s="41"/>
    </row>
    <row r="172" spans="1:21" x14ac:dyDescent="0.25">
      <c r="A172" s="41">
        <v>168</v>
      </c>
      <c r="B172" s="83">
        <v>210114</v>
      </c>
      <c r="C172" s="41" t="s">
        <v>548</v>
      </c>
      <c r="D172" s="44" t="s">
        <v>36</v>
      </c>
      <c r="E172" s="44" t="s">
        <v>25</v>
      </c>
      <c r="F172" s="44" t="s">
        <v>549</v>
      </c>
      <c r="G172" s="44" t="s">
        <v>39</v>
      </c>
      <c r="H172" s="44" t="s">
        <v>28</v>
      </c>
      <c r="I172" s="44" t="s">
        <v>40</v>
      </c>
      <c r="J172" s="87">
        <v>15104100709078</v>
      </c>
      <c r="K172" s="87" t="s">
        <v>13</v>
      </c>
      <c r="L172" s="87" t="s">
        <v>550</v>
      </c>
      <c r="M172" s="87"/>
      <c r="N172" s="87" t="s">
        <v>551</v>
      </c>
      <c r="O172" s="87" t="s">
        <v>539</v>
      </c>
      <c r="P172" s="90" t="s">
        <v>540</v>
      </c>
      <c r="Q172" s="88">
        <v>24119</v>
      </c>
      <c r="R172" s="44" t="str">
        <f t="shared" si="2"/>
        <v>59 Tahun 11 Bulan</v>
      </c>
      <c r="S172" s="87" t="s">
        <v>33</v>
      </c>
      <c r="T172" s="87" t="s">
        <v>34</v>
      </c>
      <c r="U172" s="41"/>
    </row>
    <row r="173" spans="1:21" x14ac:dyDescent="0.25">
      <c r="A173" s="41">
        <v>169</v>
      </c>
      <c r="B173" s="83">
        <v>210120</v>
      </c>
      <c r="C173" s="41" t="s">
        <v>552</v>
      </c>
      <c r="D173" s="44" t="s">
        <v>36</v>
      </c>
      <c r="E173" s="44" t="s">
        <v>37</v>
      </c>
      <c r="F173" s="44" t="s">
        <v>553</v>
      </c>
      <c r="G173" s="44" t="s">
        <v>39</v>
      </c>
      <c r="H173" s="44" t="s">
        <v>60</v>
      </c>
      <c r="I173" s="44" t="s">
        <v>40</v>
      </c>
      <c r="J173" s="87">
        <v>12104100710632</v>
      </c>
      <c r="K173" s="87" t="s">
        <v>13</v>
      </c>
      <c r="L173" s="87" t="s">
        <v>554</v>
      </c>
      <c r="M173" s="87"/>
      <c r="N173" s="87" t="s">
        <v>555</v>
      </c>
      <c r="O173" s="87" t="s">
        <v>539</v>
      </c>
      <c r="P173" s="90" t="s">
        <v>540</v>
      </c>
      <c r="Q173" s="88">
        <v>26140</v>
      </c>
      <c r="R173" s="44" t="str">
        <f t="shared" si="2"/>
        <v>54 Tahun 5 Bulan</v>
      </c>
      <c r="S173" s="87" t="s">
        <v>33</v>
      </c>
      <c r="T173" s="87" t="s">
        <v>45</v>
      </c>
      <c r="U173" s="41"/>
    </row>
    <row r="174" spans="1:21" x14ac:dyDescent="0.25">
      <c r="A174" s="41">
        <v>170</v>
      </c>
      <c r="B174" s="83">
        <v>210164</v>
      </c>
      <c r="C174" s="41" t="s">
        <v>556</v>
      </c>
      <c r="D174" s="44" t="s">
        <v>36</v>
      </c>
      <c r="E174" s="44" t="s">
        <v>52</v>
      </c>
      <c r="F174" s="44" t="s">
        <v>77</v>
      </c>
      <c r="G174" s="44" t="s">
        <v>39</v>
      </c>
      <c r="H174" s="44" t="s">
        <v>60</v>
      </c>
      <c r="I174" s="44" t="s">
        <v>40</v>
      </c>
      <c r="J174" s="87">
        <v>13104100700210</v>
      </c>
      <c r="K174" s="87" t="s">
        <v>13</v>
      </c>
      <c r="L174" s="87" t="s">
        <v>557</v>
      </c>
      <c r="M174" s="87"/>
      <c r="N174" s="87" t="s">
        <v>558</v>
      </c>
      <c r="O174" s="87" t="s">
        <v>539</v>
      </c>
      <c r="P174" s="90" t="s">
        <v>559</v>
      </c>
      <c r="Q174" s="88">
        <v>26191</v>
      </c>
      <c r="R174" s="44" t="str">
        <f t="shared" si="2"/>
        <v>54 Tahun 3 Bulan</v>
      </c>
      <c r="S174" s="87" t="s">
        <v>44</v>
      </c>
      <c r="T174" s="87" t="s">
        <v>45</v>
      </c>
      <c r="U174" s="41"/>
    </row>
    <row r="175" spans="1:21" x14ac:dyDescent="0.25">
      <c r="A175" s="41">
        <v>171</v>
      </c>
      <c r="B175" s="83">
        <v>210188</v>
      </c>
      <c r="C175" s="41" t="s">
        <v>560</v>
      </c>
      <c r="D175" s="44" t="s">
        <v>36</v>
      </c>
      <c r="E175" s="44" t="s">
        <v>25</v>
      </c>
      <c r="F175" s="44" t="s">
        <v>561</v>
      </c>
      <c r="G175" s="44" t="s">
        <v>27</v>
      </c>
      <c r="H175" s="44" t="s">
        <v>60</v>
      </c>
      <c r="I175" s="44" t="s">
        <v>40</v>
      </c>
      <c r="J175" s="87">
        <v>16104100701183</v>
      </c>
      <c r="K175" s="87" t="s">
        <v>13</v>
      </c>
      <c r="L175" s="87" t="s">
        <v>562</v>
      </c>
      <c r="M175" s="87"/>
      <c r="N175" s="87" t="s">
        <v>563</v>
      </c>
      <c r="O175" s="87" t="s">
        <v>539</v>
      </c>
      <c r="P175" s="90" t="s">
        <v>559</v>
      </c>
      <c r="Q175" s="88">
        <v>27464</v>
      </c>
      <c r="R175" s="44" t="str">
        <f t="shared" si="2"/>
        <v>50 Tahun 9 Bulan</v>
      </c>
      <c r="S175" s="87" t="s">
        <v>44</v>
      </c>
      <c r="T175" s="87" t="s">
        <v>45</v>
      </c>
      <c r="U175" s="41"/>
    </row>
    <row r="176" spans="1:21" x14ac:dyDescent="0.25">
      <c r="A176" s="41">
        <v>172</v>
      </c>
      <c r="B176" s="83">
        <v>210289</v>
      </c>
      <c r="C176" s="41" t="s">
        <v>564</v>
      </c>
      <c r="D176" s="44" t="s">
        <v>36</v>
      </c>
      <c r="E176" s="44" t="s">
        <v>52</v>
      </c>
      <c r="F176" s="44" t="s">
        <v>565</v>
      </c>
      <c r="G176" s="44" t="s">
        <v>566</v>
      </c>
      <c r="H176" s="44" t="s">
        <v>60</v>
      </c>
      <c r="I176" s="44" t="s">
        <v>40</v>
      </c>
      <c r="J176" s="87">
        <v>101187609172</v>
      </c>
      <c r="K176" s="87" t="s">
        <v>13</v>
      </c>
      <c r="L176" s="87" t="s">
        <v>567</v>
      </c>
      <c r="M176" s="87"/>
      <c r="N176" s="87" t="s">
        <v>568</v>
      </c>
      <c r="O176" s="87" t="s">
        <v>539</v>
      </c>
      <c r="P176" s="90" t="s">
        <v>540</v>
      </c>
      <c r="Q176" s="88">
        <v>24823</v>
      </c>
      <c r="R176" s="44" t="str">
        <f t="shared" si="2"/>
        <v>58 Tahun 0 Bulan</v>
      </c>
      <c r="S176" s="87" t="s">
        <v>33</v>
      </c>
      <c r="T176" s="87" t="s">
        <v>45</v>
      </c>
      <c r="U176" s="41"/>
    </row>
    <row r="177" spans="1:21" x14ac:dyDescent="0.25">
      <c r="A177" s="41">
        <v>173</v>
      </c>
      <c r="B177" s="83">
        <v>210291</v>
      </c>
      <c r="C177" s="41" t="s">
        <v>569</v>
      </c>
      <c r="D177" s="44" t="s">
        <v>36</v>
      </c>
      <c r="E177" s="44" t="s">
        <v>25</v>
      </c>
      <c r="F177" s="44" t="s">
        <v>570</v>
      </c>
      <c r="G177" s="44" t="s">
        <v>27</v>
      </c>
      <c r="H177" s="44" t="s">
        <v>60</v>
      </c>
      <c r="I177" s="44" t="s">
        <v>40</v>
      </c>
      <c r="J177" s="87">
        <v>16104100700041</v>
      </c>
      <c r="K177" s="87" t="s">
        <v>13</v>
      </c>
      <c r="L177" s="87" t="s">
        <v>571</v>
      </c>
      <c r="M177" s="87"/>
      <c r="N177" s="87" t="s">
        <v>572</v>
      </c>
      <c r="O177" s="87" t="s">
        <v>539</v>
      </c>
      <c r="P177" s="90" t="s">
        <v>559</v>
      </c>
      <c r="Q177" s="88">
        <v>29073</v>
      </c>
      <c r="R177" s="44" t="str">
        <f t="shared" si="2"/>
        <v>46 Tahun 4 Bulan</v>
      </c>
      <c r="S177" s="87" t="s">
        <v>33</v>
      </c>
      <c r="T177" s="87" t="s">
        <v>45</v>
      </c>
      <c r="U177" s="41"/>
    </row>
    <row r="178" spans="1:21" x14ac:dyDescent="0.25">
      <c r="A178" s="41">
        <v>174</v>
      </c>
      <c r="B178" s="83">
        <v>210292</v>
      </c>
      <c r="C178" s="41" t="s">
        <v>573</v>
      </c>
      <c r="D178" s="44" t="s">
        <v>36</v>
      </c>
      <c r="E178" s="44" t="s">
        <v>57</v>
      </c>
      <c r="F178" s="44" t="s">
        <v>194</v>
      </c>
      <c r="G178" s="44" t="s">
        <v>59</v>
      </c>
      <c r="H178" s="44" t="s">
        <v>60</v>
      </c>
      <c r="I178" s="44" t="s">
        <v>40</v>
      </c>
      <c r="J178" s="87">
        <v>16104100700128</v>
      </c>
      <c r="K178" s="87" t="s">
        <v>13</v>
      </c>
      <c r="L178" s="87" t="s">
        <v>574</v>
      </c>
      <c r="M178" s="87"/>
      <c r="N178" s="87" t="s">
        <v>575</v>
      </c>
      <c r="O178" s="87" t="s">
        <v>539</v>
      </c>
      <c r="P178" s="90" t="s">
        <v>559</v>
      </c>
      <c r="Q178" s="88">
        <v>28896</v>
      </c>
      <c r="R178" s="44" t="str">
        <f t="shared" si="2"/>
        <v>46 Tahun 10 Bulan</v>
      </c>
      <c r="S178" s="87" t="s">
        <v>44</v>
      </c>
      <c r="T178" s="87" t="s">
        <v>45</v>
      </c>
      <c r="U178" s="41"/>
    </row>
    <row r="179" spans="1:21" x14ac:dyDescent="0.25">
      <c r="A179" s="41">
        <v>175</v>
      </c>
      <c r="B179" s="83">
        <v>210293</v>
      </c>
      <c r="C179" s="41" t="s">
        <v>576</v>
      </c>
      <c r="D179" s="44" t="s">
        <v>36</v>
      </c>
      <c r="E179" s="44" t="s">
        <v>57</v>
      </c>
      <c r="F179" s="44" t="s">
        <v>77</v>
      </c>
      <c r="G179" s="44" t="s">
        <v>39</v>
      </c>
      <c r="H179" s="44" t="s">
        <v>60</v>
      </c>
      <c r="I179" s="44" t="s">
        <v>40</v>
      </c>
      <c r="J179" s="87">
        <v>11104100718320</v>
      </c>
      <c r="K179" s="87" t="s">
        <v>13</v>
      </c>
      <c r="L179" s="87" t="s">
        <v>577</v>
      </c>
      <c r="M179" s="87"/>
      <c r="N179" s="87" t="s">
        <v>578</v>
      </c>
      <c r="O179" s="87" t="s">
        <v>539</v>
      </c>
      <c r="P179" s="90" t="s">
        <v>559</v>
      </c>
      <c r="Q179" s="88">
        <v>28749</v>
      </c>
      <c r="R179" s="44" t="str">
        <f t="shared" si="2"/>
        <v>47 Tahun 3 Bulan</v>
      </c>
      <c r="S179" s="87" t="s">
        <v>44</v>
      </c>
      <c r="T179" s="87" t="s">
        <v>45</v>
      </c>
      <c r="U179" s="41"/>
    </row>
    <row r="180" spans="1:21" s="35" customFormat="1" x14ac:dyDescent="0.25">
      <c r="A180" s="41">
        <v>176</v>
      </c>
      <c r="B180" s="83">
        <v>210307</v>
      </c>
      <c r="C180" s="41" t="s">
        <v>579</v>
      </c>
      <c r="D180" s="44" t="s">
        <v>36</v>
      </c>
      <c r="E180" s="44" t="s">
        <v>25</v>
      </c>
      <c r="F180" s="44" t="s">
        <v>128</v>
      </c>
      <c r="G180" s="44" t="s">
        <v>27</v>
      </c>
      <c r="H180" s="44" t="s">
        <v>60</v>
      </c>
      <c r="I180" s="44" t="s">
        <v>40</v>
      </c>
      <c r="J180" s="87">
        <v>15104100707542</v>
      </c>
      <c r="K180" s="87" t="s">
        <v>13</v>
      </c>
      <c r="L180" s="87" t="s">
        <v>580</v>
      </c>
      <c r="M180" s="87"/>
      <c r="N180" s="87" t="s">
        <v>581</v>
      </c>
      <c r="O180" s="87" t="s">
        <v>539</v>
      </c>
      <c r="P180" s="90" t="s">
        <v>559</v>
      </c>
      <c r="Q180" s="88">
        <v>29233</v>
      </c>
      <c r="R180" s="44" t="str">
        <f t="shared" si="2"/>
        <v>45 Tahun 11 Bulan</v>
      </c>
      <c r="S180" s="87" t="s">
        <v>44</v>
      </c>
      <c r="T180" s="87" t="s">
        <v>45</v>
      </c>
      <c r="U180" s="41"/>
    </row>
    <row r="181" spans="1:21" x14ac:dyDescent="0.25">
      <c r="A181" s="41">
        <v>177</v>
      </c>
      <c r="B181" s="83">
        <v>210331</v>
      </c>
      <c r="C181" s="41" t="s">
        <v>582</v>
      </c>
      <c r="D181" s="44" t="s">
        <v>36</v>
      </c>
      <c r="E181" s="44" t="s">
        <v>37</v>
      </c>
      <c r="F181" s="44" t="s">
        <v>583</v>
      </c>
      <c r="G181" s="44" t="s">
        <v>167</v>
      </c>
      <c r="H181" s="44" t="s">
        <v>60</v>
      </c>
      <c r="I181" s="44" t="s">
        <v>40</v>
      </c>
      <c r="J181" s="87">
        <v>24104100707416</v>
      </c>
      <c r="K181" s="87" t="s">
        <v>13</v>
      </c>
      <c r="L181" s="87" t="s">
        <v>584</v>
      </c>
      <c r="M181" s="87"/>
      <c r="N181" s="87" t="s">
        <v>585</v>
      </c>
      <c r="O181" s="87" t="s">
        <v>539</v>
      </c>
      <c r="P181" s="90" t="s">
        <v>540</v>
      </c>
      <c r="Q181" s="88">
        <v>34496</v>
      </c>
      <c r="R181" s="44" t="str">
        <f t="shared" si="2"/>
        <v>31 Tahun 6 Bulan</v>
      </c>
      <c r="S181" s="87" t="s">
        <v>44</v>
      </c>
      <c r="T181" s="87" t="s">
        <v>45</v>
      </c>
      <c r="U181" s="41"/>
    </row>
    <row r="182" spans="1:21" x14ac:dyDescent="0.25">
      <c r="A182" s="41">
        <v>178</v>
      </c>
      <c r="B182" s="83">
        <v>220010</v>
      </c>
      <c r="C182" s="41" t="s">
        <v>586</v>
      </c>
      <c r="D182" s="44" t="s">
        <v>36</v>
      </c>
      <c r="E182" s="44" t="s">
        <v>25</v>
      </c>
      <c r="F182" s="44" t="s">
        <v>587</v>
      </c>
      <c r="G182" s="44" t="s">
        <v>39</v>
      </c>
      <c r="H182" s="44" t="s">
        <v>28</v>
      </c>
      <c r="I182" s="44" t="s">
        <v>40</v>
      </c>
      <c r="J182" s="87">
        <v>11104100713016</v>
      </c>
      <c r="K182" s="87" t="s">
        <v>13</v>
      </c>
      <c r="L182" s="87" t="s">
        <v>588</v>
      </c>
      <c r="M182" s="87"/>
      <c r="N182" s="87" t="s">
        <v>589</v>
      </c>
      <c r="O182" s="87" t="s">
        <v>539</v>
      </c>
      <c r="P182" s="90" t="s">
        <v>590</v>
      </c>
      <c r="Q182" s="88">
        <v>22469</v>
      </c>
      <c r="R182" s="44" t="str">
        <f t="shared" si="2"/>
        <v>64 Tahun 5 Bulan</v>
      </c>
      <c r="S182" s="87" t="s">
        <v>33</v>
      </c>
      <c r="T182" s="87" t="s">
        <v>34</v>
      </c>
      <c r="U182" s="41"/>
    </row>
    <row r="183" spans="1:21" x14ac:dyDescent="0.25">
      <c r="A183" s="41">
        <v>179</v>
      </c>
      <c r="B183" s="83">
        <v>220039</v>
      </c>
      <c r="C183" s="41" t="s">
        <v>591</v>
      </c>
      <c r="D183" s="44" t="s">
        <v>36</v>
      </c>
      <c r="E183" s="44" t="s">
        <v>25</v>
      </c>
      <c r="F183" s="44" t="s">
        <v>587</v>
      </c>
      <c r="G183" s="44" t="s">
        <v>39</v>
      </c>
      <c r="H183" s="44" t="s">
        <v>28</v>
      </c>
      <c r="I183" s="44" t="s">
        <v>29</v>
      </c>
      <c r="J183" s="87"/>
      <c r="K183" s="87" t="s">
        <v>13</v>
      </c>
      <c r="L183" s="87" t="s">
        <v>592</v>
      </c>
      <c r="M183" s="87"/>
      <c r="N183" s="87" t="s">
        <v>593</v>
      </c>
      <c r="O183" s="87" t="s">
        <v>539</v>
      </c>
      <c r="P183" s="90" t="s">
        <v>590</v>
      </c>
      <c r="Q183" s="88">
        <v>23751</v>
      </c>
      <c r="R183" s="44" t="str">
        <f t="shared" si="2"/>
        <v>60 Tahun 11 Bulan</v>
      </c>
      <c r="S183" s="87" t="s">
        <v>44</v>
      </c>
      <c r="T183" s="87" t="s">
        <v>45</v>
      </c>
      <c r="U183" s="41"/>
    </row>
    <row r="184" spans="1:21" x14ac:dyDescent="0.25">
      <c r="A184" s="41">
        <v>180</v>
      </c>
      <c r="B184" s="83">
        <v>220091</v>
      </c>
      <c r="C184" s="41" t="s">
        <v>594</v>
      </c>
      <c r="D184" s="44" t="s">
        <v>36</v>
      </c>
      <c r="E184" s="44" t="s">
        <v>25</v>
      </c>
      <c r="F184" s="44" t="s">
        <v>587</v>
      </c>
      <c r="G184" s="44" t="s">
        <v>566</v>
      </c>
      <c r="H184" s="44" t="s">
        <v>60</v>
      </c>
      <c r="I184" s="44" t="s">
        <v>40</v>
      </c>
      <c r="J184" s="87">
        <v>101187609168</v>
      </c>
      <c r="K184" s="87" t="s">
        <v>13</v>
      </c>
      <c r="L184" s="87" t="s">
        <v>595</v>
      </c>
      <c r="M184" s="87"/>
      <c r="N184" s="87" t="s">
        <v>596</v>
      </c>
      <c r="O184" s="87" t="s">
        <v>539</v>
      </c>
      <c r="P184" s="90" t="s">
        <v>590</v>
      </c>
      <c r="Q184" s="88">
        <v>22740</v>
      </c>
      <c r="R184" s="44" t="str">
        <f t="shared" si="2"/>
        <v>63 Tahun 8 Bulan</v>
      </c>
      <c r="S184" s="87" t="s">
        <v>44</v>
      </c>
      <c r="T184" s="87" t="s">
        <v>45</v>
      </c>
      <c r="U184" s="41"/>
    </row>
    <row r="185" spans="1:21" x14ac:dyDescent="0.25">
      <c r="A185" s="41">
        <v>181</v>
      </c>
      <c r="B185" s="83">
        <v>220139</v>
      </c>
      <c r="C185" s="41" t="s">
        <v>597</v>
      </c>
      <c r="D185" s="44" t="s">
        <v>36</v>
      </c>
      <c r="E185" s="44" t="s">
        <v>52</v>
      </c>
      <c r="F185" s="44" t="s">
        <v>598</v>
      </c>
      <c r="G185" s="44" t="s">
        <v>599</v>
      </c>
      <c r="H185" s="44" t="s">
        <v>28</v>
      </c>
      <c r="I185" s="44" t="s">
        <v>40</v>
      </c>
      <c r="J185" s="87">
        <v>91187600643</v>
      </c>
      <c r="K185" s="87" t="s">
        <v>13</v>
      </c>
      <c r="L185" s="87" t="s">
        <v>600</v>
      </c>
      <c r="M185" s="87"/>
      <c r="N185" s="87" t="s">
        <v>601</v>
      </c>
      <c r="O185" s="87" t="s">
        <v>539</v>
      </c>
      <c r="P185" s="90" t="s">
        <v>590</v>
      </c>
      <c r="Q185" s="88">
        <v>25784</v>
      </c>
      <c r="R185" s="44" t="str">
        <f t="shared" si="2"/>
        <v>55 Tahun 4 Bulan</v>
      </c>
      <c r="S185" s="87" t="s">
        <v>44</v>
      </c>
      <c r="T185" s="87" t="s">
        <v>45</v>
      </c>
      <c r="U185" s="41"/>
    </row>
    <row r="186" spans="1:21" x14ac:dyDescent="0.25">
      <c r="A186" s="41">
        <v>182</v>
      </c>
      <c r="B186" s="83">
        <v>220147</v>
      </c>
      <c r="C186" s="41" t="s">
        <v>602</v>
      </c>
      <c r="D186" s="44" t="s">
        <v>36</v>
      </c>
      <c r="E186" s="44" t="s">
        <v>25</v>
      </c>
      <c r="F186" s="44" t="s">
        <v>603</v>
      </c>
      <c r="G186" s="44" t="s">
        <v>39</v>
      </c>
      <c r="H186" s="44" t="s">
        <v>28</v>
      </c>
      <c r="I186" s="44" t="s">
        <v>40</v>
      </c>
      <c r="J186" s="87">
        <v>11104100707933</v>
      </c>
      <c r="K186" s="87" t="s">
        <v>13</v>
      </c>
      <c r="L186" s="87" t="s">
        <v>604</v>
      </c>
      <c r="M186" s="87"/>
      <c r="N186" s="87" t="s">
        <v>605</v>
      </c>
      <c r="O186" s="87" t="s">
        <v>539</v>
      </c>
      <c r="P186" s="90" t="s">
        <v>590</v>
      </c>
      <c r="Q186" s="88">
        <v>25866</v>
      </c>
      <c r="R186" s="44" t="str">
        <f t="shared" si="2"/>
        <v>55 Tahun 2 Bulan</v>
      </c>
      <c r="S186" s="87" t="s">
        <v>44</v>
      </c>
      <c r="T186" s="87" t="s">
        <v>71</v>
      </c>
      <c r="U186" s="41"/>
    </row>
    <row r="187" spans="1:21" x14ac:dyDescent="0.25">
      <c r="A187" s="41">
        <v>183</v>
      </c>
      <c r="B187" s="83">
        <v>220148</v>
      </c>
      <c r="C187" s="41" t="s">
        <v>606</v>
      </c>
      <c r="D187" s="44" t="s">
        <v>36</v>
      </c>
      <c r="E187" s="44" t="s">
        <v>52</v>
      </c>
      <c r="F187" s="44" t="s">
        <v>223</v>
      </c>
      <c r="G187" s="44" t="s">
        <v>566</v>
      </c>
      <c r="H187" s="44" t="s">
        <v>60</v>
      </c>
      <c r="I187" s="44" t="s">
        <v>40</v>
      </c>
      <c r="J187" s="87">
        <v>101187609169</v>
      </c>
      <c r="K187" s="87" t="s">
        <v>13</v>
      </c>
      <c r="L187" s="87" t="s">
        <v>607</v>
      </c>
      <c r="M187" s="87"/>
      <c r="N187" s="87" t="s">
        <v>608</v>
      </c>
      <c r="O187" s="87" t="s">
        <v>539</v>
      </c>
      <c r="P187" s="90" t="s">
        <v>590</v>
      </c>
      <c r="Q187" s="88">
        <v>25952</v>
      </c>
      <c r="R187" s="44" t="str">
        <f t="shared" si="2"/>
        <v>54 Tahun 11 Bulan</v>
      </c>
      <c r="S187" s="87" t="s">
        <v>33</v>
      </c>
      <c r="T187" s="87" t="s">
        <v>34</v>
      </c>
      <c r="U187" s="41"/>
    </row>
    <row r="188" spans="1:21" x14ac:dyDescent="0.25">
      <c r="A188" s="41">
        <v>184</v>
      </c>
      <c r="B188" s="83">
        <v>220196</v>
      </c>
      <c r="C188" s="41" t="s">
        <v>609</v>
      </c>
      <c r="D188" s="44" t="s">
        <v>36</v>
      </c>
      <c r="E188" s="44" t="s">
        <v>52</v>
      </c>
      <c r="F188" s="44" t="s">
        <v>610</v>
      </c>
      <c r="G188" s="44" t="s">
        <v>566</v>
      </c>
      <c r="H188" s="44" t="s">
        <v>60</v>
      </c>
      <c r="I188" s="44" t="s">
        <v>40</v>
      </c>
      <c r="J188" s="87">
        <v>91187600640</v>
      </c>
      <c r="K188" s="87" t="s">
        <v>13</v>
      </c>
      <c r="L188" s="87" t="s">
        <v>611</v>
      </c>
      <c r="M188" s="87"/>
      <c r="N188" s="87" t="s">
        <v>612</v>
      </c>
      <c r="O188" s="87" t="s">
        <v>539</v>
      </c>
      <c r="P188" s="90" t="s">
        <v>590</v>
      </c>
      <c r="Q188" s="88">
        <v>25233</v>
      </c>
      <c r="R188" s="44" t="str">
        <f t="shared" si="2"/>
        <v>56 Tahun 11 Bulan</v>
      </c>
      <c r="S188" s="87" t="s">
        <v>33</v>
      </c>
      <c r="T188" s="87" t="s">
        <v>34</v>
      </c>
      <c r="U188" s="41"/>
    </row>
    <row r="189" spans="1:21" x14ac:dyDescent="0.25">
      <c r="A189" s="41">
        <v>185</v>
      </c>
      <c r="B189" s="83">
        <v>220730</v>
      </c>
      <c r="C189" s="41" t="s">
        <v>613</v>
      </c>
      <c r="D189" s="44" t="s">
        <v>36</v>
      </c>
      <c r="E189" s="44" t="s">
        <v>52</v>
      </c>
      <c r="F189" s="44" t="s">
        <v>614</v>
      </c>
      <c r="G189" s="44" t="s">
        <v>39</v>
      </c>
      <c r="H189" s="44" t="s">
        <v>60</v>
      </c>
      <c r="I189" s="44" t="s">
        <v>40</v>
      </c>
      <c r="J189" s="87">
        <v>11104100709653</v>
      </c>
      <c r="K189" s="87" t="s">
        <v>13</v>
      </c>
      <c r="L189" s="87" t="s">
        <v>615</v>
      </c>
      <c r="M189" s="87"/>
      <c r="N189" s="87" t="s">
        <v>616</v>
      </c>
      <c r="O189" s="87" t="s">
        <v>539</v>
      </c>
      <c r="P189" s="90" t="s">
        <v>590</v>
      </c>
      <c r="Q189" s="88">
        <v>26661</v>
      </c>
      <c r="R189" s="44" t="str">
        <f t="shared" si="2"/>
        <v>53 Tahun 0 Bulan</v>
      </c>
      <c r="S189" s="87" t="s">
        <v>44</v>
      </c>
      <c r="T189" s="87" t="s">
        <v>45</v>
      </c>
      <c r="U189" s="41"/>
    </row>
    <row r="190" spans="1:21" x14ac:dyDescent="0.25">
      <c r="A190" s="41">
        <v>186</v>
      </c>
      <c r="B190" s="83">
        <v>220833</v>
      </c>
      <c r="C190" s="41" t="s">
        <v>617</v>
      </c>
      <c r="D190" s="44" t="s">
        <v>36</v>
      </c>
      <c r="E190" s="44" t="s">
        <v>25</v>
      </c>
      <c r="F190" s="44" t="s">
        <v>209</v>
      </c>
      <c r="G190" s="44" t="s">
        <v>121</v>
      </c>
      <c r="H190" s="44" t="s">
        <v>28</v>
      </c>
      <c r="I190" s="44" t="s">
        <v>40</v>
      </c>
      <c r="J190" s="87">
        <v>12104100714362</v>
      </c>
      <c r="K190" s="87" t="s">
        <v>13</v>
      </c>
      <c r="L190" s="87" t="s">
        <v>618</v>
      </c>
      <c r="M190" s="87"/>
      <c r="N190" s="87" t="s">
        <v>619</v>
      </c>
      <c r="O190" s="87" t="s">
        <v>539</v>
      </c>
      <c r="P190" s="90" t="s">
        <v>590</v>
      </c>
      <c r="Q190" s="88">
        <v>28276</v>
      </c>
      <c r="R190" s="44" t="str">
        <f t="shared" si="2"/>
        <v>48 Tahun 7 Bulan</v>
      </c>
      <c r="S190" s="87" t="s">
        <v>44</v>
      </c>
      <c r="T190" s="87" t="s">
        <v>45</v>
      </c>
      <c r="U190" s="41"/>
    </row>
    <row r="191" spans="1:21" x14ac:dyDescent="0.25">
      <c r="A191" s="41">
        <v>187</v>
      </c>
      <c r="B191" s="83">
        <v>220835</v>
      </c>
      <c r="C191" s="41" t="s">
        <v>620</v>
      </c>
      <c r="D191" s="44" t="s">
        <v>36</v>
      </c>
      <c r="E191" s="44" t="s">
        <v>52</v>
      </c>
      <c r="F191" s="44" t="s">
        <v>274</v>
      </c>
      <c r="G191" s="44" t="s">
        <v>39</v>
      </c>
      <c r="H191" s="44" t="s">
        <v>60</v>
      </c>
      <c r="I191" s="44" t="s">
        <v>40</v>
      </c>
      <c r="J191" s="87">
        <v>12104100714071</v>
      </c>
      <c r="K191" s="87" t="s">
        <v>13</v>
      </c>
      <c r="L191" s="87" t="s">
        <v>621</v>
      </c>
      <c r="M191" s="87"/>
      <c r="N191" s="87" t="s">
        <v>622</v>
      </c>
      <c r="O191" s="87" t="s">
        <v>539</v>
      </c>
      <c r="P191" s="90" t="s">
        <v>590</v>
      </c>
      <c r="Q191" s="88">
        <v>29636</v>
      </c>
      <c r="R191" s="44" t="str">
        <f t="shared" si="2"/>
        <v>44 Tahun 10 Bulan</v>
      </c>
      <c r="S191" s="87" t="s">
        <v>44</v>
      </c>
      <c r="T191" s="87" t="s">
        <v>45</v>
      </c>
      <c r="U191" s="41"/>
    </row>
    <row r="192" spans="1:21" x14ac:dyDescent="0.25">
      <c r="A192" s="41">
        <v>188</v>
      </c>
      <c r="B192" s="83">
        <v>220924</v>
      </c>
      <c r="C192" s="41" t="s">
        <v>623</v>
      </c>
      <c r="D192" s="44" t="s">
        <v>36</v>
      </c>
      <c r="E192" s="44" t="s">
        <v>52</v>
      </c>
      <c r="F192" s="44" t="s">
        <v>201</v>
      </c>
      <c r="G192" s="44" t="s">
        <v>39</v>
      </c>
      <c r="H192" s="44" t="s">
        <v>28</v>
      </c>
      <c r="I192" s="44" t="s">
        <v>40</v>
      </c>
      <c r="J192" s="87">
        <v>12104100714507</v>
      </c>
      <c r="K192" s="87" t="s">
        <v>13</v>
      </c>
      <c r="L192" s="87" t="s">
        <v>624</v>
      </c>
      <c r="M192" s="87"/>
      <c r="N192" s="87" t="s">
        <v>625</v>
      </c>
      <c r="O192" s="87" t="s">
        <v>539</v>
      </c>
      <c r="P192" s="90" t="s">
        <v>590</v>
      </c>
      <c r="Q192" s="88">
        <v>27699</v>
      </c>
      <c r="R192" s="44" t="str">
        <f t="shared" si="2"/>
        <v>50 Tahun 2 Bulan</v>
      </c>
      <c r="S192" s="87" t="s">
        <v>33</v>
      </c>
      <c r="T192" s="87" t="s">
        <v>45</v>
      </c>
      <c r="U192" s="41"/>
    </row>
    <row r="193" spans="1:21" x14ac:dyDescent="0.25">
      <c r="A193" s="41">
        <v>189</v>
      </c>
      <c r="B193" s="83">
        <v>230030</v>
      </c>
      <c r="C193" s="41" t="s">
        <v>626</v>
      </c>
      <c r="D193" s="44" t="s">
        <v>36</v>
      </c>
      <c r="E193" s="44" t="s">
        <v>25</v>
      </c>
      <c r="F193" s="44" t="s">
        <v>627</v>
      </c>
      <c r="G193" s="44" t="s">
        <v>39</v>
      </c>
      <c r="H193" s="44" t="s">
        <v>60</v>
      </c>
      <c r="I193" s="44" t="s">
        <v>40</v>
      </c>
      <c r="J193" s="87">
        <v>12104100710012</v>
      </c>
      <c r="K193" s="87" t="s">
        <v>13</v>
      </c>
      <c r="L193" s="87" t="s">
        <v>628</v>
      </c>
      <c r="M193" s="87"/>
      <c r="N193" s="87" t="s">
        <v>629</v>
      </c>
      <c r="O193" s="87" t="s">
        <v>539</v>
      </c>
      <c r="P193" s="90" t="s">
        <v>630</v>
      </c>
      <c r="Q193" s="88">
        <v>25157</v>
      </c>
      <c r="R193" s="44" t="str">
        <f t="shared" si="2"/>
        <v>57 Tahun 1 Bulan</v>
      </c>
      <c r="S193" s="87" t="s">
        <v>33</v>
      </c>
      <c r="T193" s="87" t="s">
        <v>45</v>
      </c>
      <c r="U193" s="41"/>
    </row>
    <row r="194" spans="1:21" x14ac:dyDescent="0.25">
      <c r="A194" s="41">
        <v>190</v>
      </c>
      <c r="B194" s="83">
        <v>230036</v>
      </c>
      <c r="C194" s="41" t="s">
        <v>631</v>
      </c>
      <c r="D194" s="44" t="s">
        <v>36</v>
      </c>
      <c r="E194" s="44" t="s">
        <v>52</v>
      </c>
      <c r="F194" s="44" t="s">
        <v>53</v>
      </c>
      <c r="G194" s="44" t="s">
        <v>39</v>
      </c>
      <c r="H194" s="44" t="s">
        <v>28</v>
      </c>
      <c r="I194" s="44" t="s">
        <v>40</v>
      </c>
      <c r="J194" s="87">
        <v>11104100706201</v>
      </c>
      <c r="K194" s="87" t="s">
        <v>13</v>
      </c>
      <c r="L194" s="87" t="s">
        <v>632</v>
      </c>
      <c r="M194" s="87"/>
      <c r="N194" s="87" t="s">
        <v>633</v>
      </c>
      <c r="O194" s="87" t="s">
        <v>539</v>
      </c>
      <c r="P194" s="90" t="s">
        <v>630</v>
      </c>
      <c r="Q194" s="88">
        <v>24814</v>
      </c>
      <c r="R194" s="44" t="str">
        <f t="shared" si="2"/>
        <v>58 Tahun 0 Bulan</v>
      </c>
      <c r="S194" s="87" t="s">
        <v>33</v>
      </c>
      <c r="T194" s="87" t="s">
        <v>34</v>
      </c>
      <c r="U194" s="41"/>
    </row>
    <row r="195" spans="1:21" x14ac:dyDescent="0.25">
      <c r="A195" s="41">
        <v>191</v>
      </c>
      <c r="B195" s="83">
        <v>230204</v>
      </c>
      <c r="C195" s="41" t="s">
        <v>634</v>
      </c>
      <c r="D195" s="44" t="s">
        <v>36</v>
      </c>
      <c r="E195" s="44" t="s">
        <v>52</v>
      </c>
      <c r="F195" s="44" t="s">
        <v>53</v>
      </c>
      <c r="G195" s="44" t="s">
        <v>39</v>
      </c>
      <c r="H195" s="44" t="s">
        <v>28</v>
      </c>
      <c r="I195" s="44" t="s">
        <v>40</v>
      </c>
      <c r="J195" s="87">
        <v>12104100711118</v>
      </c>
      <c r="K195" s="87" t="s">
        <v>13</v>
      </c>
      <c r="L195" s="87" t="s">
        <v>635</v>
      </c>
      <c r="M195" s="87"/>
      <c r="N195" s="87" t="s">
        <v>636</v>
      </c>
      <c r="O195" s="87" t="s">
        <v>539</v>
      </c>
      <c r="P195" s="90" t="s">
        <v>630</v>
      </c>
      <c r="Q195" s="88">
        <v>25588</v>
      </c>
      <c r="R195" s="44" t="str">
        <f t="shared" si="2"/>
        <v>55 Tahun 11 Bulan</v>
      </c>
      <c r="S195" s="87" t="s">
        <v>44</v>
      </c>
      <c r="T195" s="87" t="s">
        <v>45</v>
      </c>
      <c r="U195" s="41"/>
    </row>
    <row r="196" spans="1:21" x14ac:dyDescent="0.25">
      <c r="A196" s="41">
        <v>192</v>
      </c>
      <c r="B196" s="83">
        <v>230205</v>
      </c>
      <c r="C196" s="41" t="s">
        <v>637</v>
      </c>
      <c r="D196" s="44" t="s">
        <v>36</v>
      </c>
      <c r="E196" s="44" t="s">
        <v>25</v>
      </c>
      <c r="F196" s="44" t="s">
        <v>638</v>
      </c>
      <c r="G196" s="44" t="s">
        <v>39</v>
      </c>
      <c r="H196" s="44" t="s">
        <v>28</v>
      </c>
      <c r="I196" s="44" t="s">
        <v>40</v>
      </c>
      <c r="J196" s="87">
        <v>12104100713135</v>
      </c>
      <c r="K196" s="87" t="s">
        <v>13</v>
      </c>
      <c r="L196" s="87" t="s">
        <v>639</v>
      </c>
      <c r="M196" s="87"/>
      <c r="N196" s="87" t="s">
        <v>640</v>
      </c>
      <c r="O196" s="87" t="s">
        <v>539</v>
      </c>
      <c r="P196" s="90" t="s">
        <v>630</v>
      </c>
      <c r="Q196" s="88">
        <v>24860</v>
      </c>
      <c r="R196" s="44" t="str">
        <f t="shared" ref="R196:R259" si="3">DATEDIF(Q196,$Q$3,"y")&amp;" Tahun"&amp;" "&amp;DATEDIF(Q196,$Q$3,"ym")&amp;" Bulan"</f>
        <v>57 Tahun 11 Bulan</v>
      </c>
      <c r="S196" s="87" t="s">
        <v>44</v>
      </c>
      <c r="T196" s="87" t="s">
        <v>45</v>
      </c>
      <c r="U196" s="41"/>
    </row>
    <row r="197" spans="1:21" x14ac:dyDescent="0.25">
      <c r="A197" s="41">
        <v>193</v>
      </c>
      <c r="B197" s="83">
        <v>230254</v>
      </c>
      <c r="C197" s="41" t="s">
        <v>641</v>
      </c>
      <c r="D197" s="44" t="s">
        <v>36</v>
      </c>
      <c r="E197" s="44" t="s">
        <v>25</v>
      </c>
      <c r="F197" s="44" t="s">
        <v>642</v>
      </c>
      <c r="G197" s="44" t="s">
        <v>39</v>
      </c>
      <c r="H197" s="44" t="s">
        <v>28</v>
      </c>
      <c r="I197" s="44" t="s">
        <v>40</v>
      </c>
      <c r="J197" s="87">
        <v>12104100711534</v>
      </c>
      <c r="K197" s="87" t="s">
        <v>13</v>
      </c>
      <c r="L197" s="87" t="s">
        <v>643</v>
      </c>
      <c r="M197" s="87"/>
      <c r="N197" s="87" t="s">
        <v>644</v>
      </c>
      <c r="O197" s="87" t="s">
        <v>539</v>
      </c>
      <c r="P197" s="90" t="s">
        <v>630</v>
      </c>
      <c r="Q197" s="88">
        <v>26777</v>
      </c>
      <c r="R197" s="44" t="str">
        <f t="shared" si="3"/>
        <v>52 Tahun 8 Bulan</v>
      </c>
      <c r="S197" s="87" t="s">
        <v>33</v>
      </c>
      <c r="T197" s="87" t="s">
        <v>45</v>
      </c>
      <c r="U197" s="41"/>
    </row>
    <row r="198" spans="1:21" x14ac:dyDescent="0.25">
      <c r="A198" s="41">
        <v>194</v>
      </c>
      <c r="B198" s="83">
        <v>230282</v>
      </c>
      <c r="C198" s="41" t="s">
        <v>645</v>
      </c>
      <c r="D198" s="44" t="s">
        <v>36</v>
      </c>
      <c r="E198" s="44" t="s">
        <v>25</v>
      </c>
      <c r="F198" s="44" t="s">
        <v>646</v>
      </c>
      <c r="G198" s="44" t="s">
        <v>27</v>
      </c>
      <c r="H198" s="44" t="s">
        <v>60</v>
      </c>
      <c r="I198" s="44" t="s">
        <v>40</v>
      </c>
      <c r="J198" s="87">
        <v>12104100710964</v>
      </c>
      <c r="K198" s="87" t="s">
        <v>13</v>
      </c>
      <c r="L198" s="87" t="s">
        <v>647</v>
      </c>
      <c r="M198" s="87"/>
      <c r="N198" s="87" t="s">
        <v>648</v>
      </c>
      <c r="O198" s="87" t="s">
        <v>539</v>
      </c>
      <c r="P198" s="90" t="s">
        <v>630</v>
      </c>
      <c r="Q198" s="88">
        <v>26193</v>
      </c>
      <c r="R198" s="44" t="str">
        <f t="shared" si="3"/>
        <v>54 Tahun 3 Bulan</v>
      </c>
      <c r="S198" s="87" t="s">
        <v>33</v>
      </c>
      <c r="T198" s="87" t="s">
        <v>45</v>
      </c>
      <c r="U198" s="41"/>
    </row>
    <row r="199" spans="1:21" x14ac:dyDescent="0.25">
      <c r="A199" s="41">
        <v>195</v>
      </c>
      <c r="B199" s="83">
        <v>230371</v>
      </c>
      <c r="C199" s="41" t="s">
        <v>649</v>
      </c>
      <c r="D199" s="44" t="s">
        <v>36</v>
      </c>
      <c r="E199" s="44" t="s">
        <v>25</v>
      </c>
      <c r="F199" s="44" t="s">
        <v>650</v>
      </c>
      <c r="G199" s="44" t="s">
        <v>39</v>
      </c>
      <c r="H199" s="44" t="s">
        <v>28</v>
      </c>
      <c r="I199" s="44" t="s">
        <v>40</v>
      </c>
      <c r="J199" s="87">
        <v>12104100701209</v>
      </c>
      <c r="K199" s="87" t="s">
        <v>13</v>
      </c>
      <c r="L199" s="87" t="s">
        <v>651</v>
      </c>
      <c r="M199" s="87"/>
      <c r="N199" s="87" t="s">
        <v>652</v>
      </c>
      <c r="O199" s="87" t="s">
        <v>539</v>
      </c>
      <c r="P199" s="90" t="s">
        <v>630</v>
      </c>
      <c r="Q199" s="88">
        <v>27859</v>
      </c>
      <c r="R199" s="44" t="str">
        <f t="shared" si="3"/>
        <v>49 Tahun 8 Bulan</v>
      </c>
      <c r="S199" s="87" t="s">
        <v>33</v>
      </c>
      <c r="T199" s="87" t="s">
        <v>45</v>
      </c>
      <c r="U199" s="41"/>
    </row>
    <row r="200" spans="1:21" x14ac:dyDescent="0.25">
      <c r="A200" s="41">
        <v>196</v>
      </c>
      <c r="B200" s="83">
        <v>230401</v>
      </c>
      <c r="C200" s="41" t="s">
        <v>653</v>
      </c>
      <c r="D200" s="44" t="s">
        <v>36</v>
      </c>
      <c r="E200" s="44" t="s">
        <v>25</v>
      </c>
      <c r="F200" s="44" t="s">
        <v>654</v>
      </c>
      <c r="G200" s="44" t="s">
        <v>39</v>
      </c>
      <c r="H200" s="44" t="s">
        <v>28</v>
      </c>
      <c r="I200" s="44" t="s">
        <v>40</v>
      </c>
      <c r="J200" s="87">
        <v>12104100711913</v>
      </c>
      <c r="K200" s="87" t="s">
        <v>13</v>
      </c>
      <c r="L200" s="87" t="s">
        <v>655</v>
      </c>
      <c r="M200" s="87"/>
      <c r="N200" s="87" t="s">
        <v>656</v>
      </c>
      <c r="O200" s="87" t="s">
        <v>539</v>
      </c>
      <c r="P200" s="90" t="s">
        <v>630</v>
      </c>
      <c r="Q200" s="88">
        <v>27715</v>
      </c>
      <c r="R200" s="44" t="str">
        <f t="shared" si="3"/>
        <v>50 Tahun 1 Bulan</v>
      </c>
      <c r="S200" s="87" t="s">
        <v>33</v>
      </c>
      <c r="T200" s="87" t="s">
        <v>45</v>
      </c>
      <c r="U200" s="41"/>
    </row>
    <row r="201" spans="1:21" x14ac:dyDescent="0.25">
      <c r="A201" s="41">
        <v>197</v>
      </c>
      <c r="B201" s="83">
        <v>230403</v>
      </c>
      <c r="C201" s="41" t="s">
        <v>657</v>
      </c>
      <c r="D201" s="44" t="s">
        <v>36</v>
      </c>
      <c r="E201" s="44" t="s">
        <v>52</v>
      </c>
      <c r="F201" s="44" t="s">
        <v>654</v>
      </c>
      <c r="G201" s="44" t="s">
        <v>39</v>
      </c>
      <c r="H201" s="44" t="s">
        <v>28</v>
      </c>
      <c r="I201" s="44" t="s">
        <v>40</v>
      </c>
      <c r="J201" s="87">
        <v>12104100713316</v>
      </c>
      <c r="K201" s="87" t="s">
        <v>13</v>
      </c>
      <c r="L201" s="87" t="s">
        <v>658</v>
      </c>
      <c r="M201" s="87"/>
      <c r="N201" s="87" t="s">
        <v>659</v>
      </c>
      <c r="O201" s="87" t="s">
        <v>539</v>
      </c>
      <c r="P201" s="90" t="s">
        <v>630</v>
      </c>
      <c r="Q201" s="88">
        <v>27935</v>
      </c>
      <c r="R201" s="44" t="str">
        <f t="shared" si="3"/>
        <v>49 Tahun 6 Bulan</v>
      </c>
      <c r="S201" s="87" t="s">
        <v>33</v>
      </c>
      <c r="T201" s="87" t="s">
        <v>45</v>
      </c>
      <c r="U201" s="41"/>
    </row>
    <row r="202" spans="1:21" x14ac:dyDescent="0.25">
      <c r="A202" s="41">
        <v>198</v>
      </c>
      <c r="B202" s="83">
        <v>230404</v>
      </c>
      <c r="C202" s="41" t="s">
        <v>660</v>
      </c>
      <c r="D202" s="44" t="s">
        <v>36</v>
      </c>
      <c r="E202" s="44" t="s">
        <v>25</v>
      </c>
      <c r="F202" s="44" t="s">
        <v>654</v>
      </c>
      <c r="G202" s="44" t="s">
        <v>39</v>
      </c>
      <c r="H202" s="44" t="s">
        <v>28</v>
      </c>
      <c r="I202" s="44" t="s">
        <v>40</v>
      </c>
      <c r="J202" s="87">
        <v>12104100712466</v>
      </c>
      <c r="K202" s="87" t="s">
        <v>13</v>
      </c>
      <c r="L202" s="87" t="s">
        <v>661</v>
      </c>
      <c r="M202" s="87"/>
      <c r="N202" s="87" t="s">
        <v>662</v>
      </c>
      <c r="O202" s="87" t="s">
        <v>539</v>
      </c>
      <c r="P202" s="90" t="s">
        <v>630</v>
      </c>
      <c r="Q202" s="88">
        <v>28302</v>
      </c>
      <c r="R202" s="44" t="str">
        <f t="shared" si="3"/>
        <v>48 Tahun 6 Bulan</v>
      </c>
      <c r="S202" s="87" t="s">
        <v>44</v>
      </c>
      <c r="T202" s="87" t="s">
        <v>34</v>
      </c>
      <c r="U202" s="41"/>
    </row>
    <row r="203" spans="1:21" x14ac:dyDescent="0.25">
      <c r="A203" s="41">
        <v>199</v>
      </c>
      <c r="B203" s="83">
        <v>230406</v>
      </c>
      <c r="C203" s="41" t="s">
        <v>663</v>
      </c>
      <c r="D203" s="44" t="s">
        <v>36</v>
      </c>
      <c r="E203" s="44" t="s">
        <v>25</v>
      </c>
      <c r="F203" s="44" t="s">
        <v>654</v>
      </c>
      <c r="G203" s="44" t="s">
        <v>27</v>
      </c>
      <c r="H203" s="44" t="s">
        <v>28</v>
      </c>
      <c r="I203" s="44" t="s">
        <v>40</v>
      </c>
      <c r="J203" s="87">
        <v>12104100713088</v>
      </c>
      <c r="K203" s="87" t="s">
        <v>13</v>
      </c>
      <c r="L203" s="87" t="s">
        <v>664</v>
      </c>
      <c r="M203" s="87"/>
      <c r="N203" s="87" t="s">
        <v>665</v>
      </c>
      <c r="O203" s="87" t="s">
        <v>539</v>
      </c>
      <c r="P203" s="90" t="s">
        <v>630</v>
      </c>
      <c r="Q203" s="88">
        <v>27784</v>
      </c>
      <c r="R203" s="44" t="str">
        <f t="shared" si="3"/>
        <v>49 Tahun 11 Bulan</v>
      </c>
      <c r="S203" s="87" t="s">
        <v>33</v>
      </c>
      <c r="T203" s="87" t="s">
        <v>45</v>
      </c>
      <c r="U203" s="41"/>
    </row>
    <row r="204" spans="1:21" x14ac:dyDescent="0.25">
      <c r="A204" s="41">
        <v>200</v>
      </c>
      <c r="B204" s="83">
        <v>230454</v>
      </c>
      <c r="C204" s="41" t="s">
        <v>666</v>
      </c>
      <c r="D204" s="44" t="s">
        <v>36</v>
      </c>
      <c r="E204" s="44" t="s">
        <v>25</v>
      </c>
      <c r="F204" s="44" t="s">
        <v>667</v>
      </c>
      <c r="G204" s="44" t="s">
        <v>27</v>
      </c>
      <c r="H204" s="44" t="s">
        <v>60</v>
      </c>
      <c r="I204" s="44" t="s">
        <v>40</v>
      </c>
      <c r="J204" s="87">
        <v>12104100713080</v>
      </c>
      <c r="K204" s="87" t="s">
        <v>13</v>
      </c>
      <c r="L204" s="87" t="s">
        <v>668</v>
      </c>
      <c r="M204" s="87"/>
      <c r="N204" s="87" t="s">
        <v>669</v>
      </c>
      <c r="O204" s="87" t="s">
        <v>539</v>
      </c>
      <c r="P204" s="90" t="s">
        <v>630</v>
      </c>
      <c r="Q204" s="88">
        <v>28977</v>
      </c>
      <c r="R204" s="44" t="str">
        <f t="shared" si="3"/>
        <v>46 Tahun 7 Bulan</v>
      </c>
      <c r="S204" s="87" t="s">
        <v>44</v>
      </c>
      <c r="T204" s="87" t="s">
        <v>45</v>
      </c>
      <c r="U204" s="41"/>
    </row>
    <row r="205" spans="1:21" x14ac:dyDescent="0.25">
      <c r="A205" s="41">
        <v>201</v>
      </c>
      <c r="B205" s="83">
        <v>230568</v>
      </c>
      <c r="C205" s="41" t="s">
        <v>670</v>
      </c>
      <c r="D205" s="44" t="s">
        <v>36</v>
      </c>
      <c r="E205" s="44" t="s">
        <v>52</v>
      </c>
      <c r="F205" s="44" t="s">
        <v>53</v>
      </c>
      <c r="G205" s="44" t="s">
        <v>27</v>
      </c>
      <c r="H205" s="44" t="s">
        <v>28</v>
      </c>
      <c r="I205" s="44" t="s">
        <v>40</v>
      </c>
      <c r="J205" s="87">
        <v>12104100713873</v>
      </c>
      <c r="K205" s="87" t="s">
        <v>13</v>
      </c>
      <c r="L205" s="87" t="s">
        <v>671</v>
      </c>
      <c r="M205" s="87"/>
      <c r="N205" s="87" t="s">
        <v>672</v>
      </c>
      <c r="O205" s="87" t="s">
        <v>539</v>
      </c>
      <c r="P205" s="90" t="s">
        <v>630</v>
      </c>
      <c r="Q205" s="88">
        <v>29271</v>
      </c>
      <c r="R205" s="44" t="str">
        <f t="shared" si="3"/>
        <v>45 Tahun 10 Bulan</v>
      </c>
      <c r="S205" s="87" t="s">
        <v>33</v>
      </c>
      <c r="T205" s="87" t="s">
        <v>71</v>
      </c>
      <c r="U205" s="41"/>
    </row>
    <row r="206" spans="1:21" x14ac:dyDescent="0.25">
      <c r="A206" s="41">
        <v>202</v>
      </c>
      <c r="B206" s="83">
        <v>230620</v>
      </c>
      <c r="C206" s="41" t="s">
        <v>673</v>
      </c>
      <c r="D206" s="44" t="s">
        <v>36</v>
      </c>
      <c r="E206" s="44" t="s">
        <v>25</v>
      </c>
      <c r="F206" s="44" t="s">
        <v>674</v>
      </c>
      <c r="G206" s="44" t="s">
        <v>27</v>
      </c>
      <c r="H206" s="44" t="s">
        <v>60</v>
      </c>
      <c r="I206" s="44" t="s">
        <v>40</v>
      </c>
      <c r="J206" s="87">
        <v>14104100704284</v>
      </c>
      <c r="K206" s="87" t="s">
        <v>13</v>
      </c>
      <c r="L206" s="87" t="s">
        <v>675</v>
      </c>
      <c r="M206" s="87"/>
      <c r="N206" s="87" t="s">
        <v>676</v>
      </c>
      <c r="O206" s="87" t="s">
        <v>539</v>
      </c>
      <c r="P206" s="90" t="s">
        <v>630</v>
      </c>
      <c r="Q206" s="88">
        <v>26175</v>
      </c>
      <c r="R206" s="44" t="str">
        <f t="shared" si="3"/>
        <v>54 Tahun 4 Bulan</v>
      </c>
      <c r="S206" s="87" t="s">
        <v>44</v>
      </c>
      <c r="T206" s="87" t="s">
        <v>45</v>
      </c>
      <c r="U206" s="41"/>
    </row>
    <row r="207" spans="1:21" x14ac:dyDescent="0.25">
      <c r="A207" s="41">
        <v>203</v>
      </c>
      <c r="B207" s="83">
        <v>230648</v>
      </c>
      <c r="C207" s="41" t="s">
        <v>677</v>
      </c>
      <c r="D207" s="44" t="s">
        <v>36</v>
      </c>
      <c r="E207" s="44" t="s">
        <v>52</v>
      </c>
      <c r="F207" s="44" t="s">
        <v>53</v>
      </c>
      <c r="G207" s="44" t="s">
        <v>27</v>
      </c>
      <c r="H207" s="44" t="s">
        <v>60</v>
      </c>
      <c r="I207" s="44" t="s">
        <v>40</v>
      </c>
      <c r="J207" s="87">
        <v>13104100702736</v>
      </c>
      <c r="K207" s="87" t="s">
        <v>13</v>
      </c>
      <c r="L207" s="87" t="s">
        <v>678</v>
      </c>
      <c r="M207" s="87"/>
      <c r="N207" s="87" t="s">
        <v>679</v>
      </c>
      <c r="O207" s="87" t="s">
        <v>539</v>
      </c>
      <c r="P207" s="90" t="s">
        <v>630</v>
      </c>
      <c r="Q207" s="88">
        <v>26367</v>
      </c>
      <c r="R207" s="44" t="str">
        <f t="shared" si="3"/>
        <v>53 Tahun 9 Bulan</v>
      </c>
      <c r="S207" s="87" t="s">
        <v>44</v>
      </c>
      <c r="T207" s="87" t="s">
        <v>34</v>
      </c>
      <c r="U207" s="41"/>
    </row>
    <row r="208" spans="1:21" x14ac:dyDescent="0.25">
      <c r="A208" s="41">
        <v>204</v>
      </c>
      <c r="B208" s="83">
        <v>230667</v>
      </c>
      <c r="C208" s="41" t="s">
        <v>680</v>
      </c>
      <c r="D208" s="44" t="s">
        <v>36</v>
      </c>
      <c r="E208" s="44" t="s">
        <v>25</v>
      </c>
      <c r="F208" s="44" t="s">
        <v>96</v>
      </c>
      <c r="G208" s="44" t="s">
        <v>27</v>
      </c>
      <c r="H208" s="44" t="s">
        <v>28</v>
      </c>
      <c r="I208" s="44" t="s">
        <v>40</v>
      </c>
      <c r="J208" s="87">
        <v>15104100706537</v>
      </c>
      <c r="K208" s="87" t="s">
        <v>13</v>
      </c>
      <c r="L208" s="87" t="s">
        <v>681</v>
      </c>
      <c r="M208" s="87"/>
      <c r="N208" s="87" t="s">
        <v>682</v>
      </c>
      <c r="O208" s="87" t="s">
        <v>539</v>
      </c>
      <c r="P208" s="90" t="s">
        <v>630</v>
      </c>
      <c r="Q208" s="88">
        <v>31183</v>
      </c>
      <c r="R208" s="44" t="str">
        <f t="shared" si="3"/>
        <v>40 Tahun 7 Bulan</v>
      </c>
      <c r="S208" s="87" t="s">
        <v>33</v>
      </c>
      <c r="T208" s="87" t="s">
        <v>34</v>
      </c>
      <c r="U208" s="41"/>
    </row>
    <row r="209" spans="1:21" x14ac:dyDescent="0.25">
      <c r="A209" s="41">
        <v>205</v>
      </c>
      <c r="B209" s="83">
        <v>230690</v>
      </c>
      <c r="C209" s="41" t="s">
        <v>683</v>
      </c>
      <c r="D209" s="44" t="s">
        <v>36</v>
      </c>
      <c r="E209" s="44" t="s">
        <v>25</v>
      </c>
      <c r="F209" s="44" t="s">
        <v>132</v>
      </c>
      <c r="G209" s="44" t="s">
        <v>27</v>
      </c>
      <c r="H209" s="44" t="s">
        <v>28</v>
      </c>
      <c r="I209" s="44" t="s">
        <v>40</v>
      </c>
      <c r="J209" s="87">
        <v>19104100702110</v>
      </c>
      <c r="K209" s="87" t="s">
        <v>13</v>
      </c>
      <c r="L209" s="87" t="s">
        <v>684</v>
      </c>
      <c r="M209" s="87"/>
      <c r="N209" s="87" t="s">
        <v>685</v>
      </c>
      <c r="O209" s="87" t="s">
        <v>539</v>
      </c>
      <c r="P209" s="90" t="s">
        <v>630</v>
      </c>
      <c r="Q209" s="88">
        <v>31952</v>
      </c>
      <c r="R209" s="44" t="str">
        <f t="shared" si="3"/>
        <v>38 Tahun 6 Bulan</v>
      </c>
      <c r="S209" s="87" t="s">
        <v>33</v>
      </c>
      <c r="T209" s="87" t="s">
        <v>45</v>
      </c>
      <c r="U209" s="41"/>
    </row>
    <row r="210" spans="1:21" x14ac:dyDescent="0.25">
      <c r="A210" s="41">
        <v>206</v>
      </c>
      <c r="B210" s="83">
        <v>230693</v>
      </c>
      <c r="C210" s="41" t="s">
        <v>686</v>
      </c>
      <c r="D210" s="44" t="s">
        <v>36</v>
      </c>
      <c r="E210" s="44" t="s">
        <v>25</v>
      </c>
      <c r="F210" s="44" t="s">
        <v>205</v>
      </c>
      <c r="G210" s="44" t="s">
        <v>167</v>
      </c>
      <c r="H210" s="44" t="s">
        <v>28</v>
      </c>
      <c r="I210" s="44" t="s">
        <v>40</v>
      </c>
      <c r="J210" s="87">
        <v>19104100702782</v>
      </c>
      <c r="K210" s="87" t="s">
        <v>13</v>
      </c>
      <c r="L210" s="87" t="s">
        <v>687</v>
      </c>
      <c r="M210" s="87"/>
      <c r="N210" s="87" t="s">
        <v>688</v>
      </c>
      <c r="O210" s="87" t="s">
        <v>539</v>
      </c>
      <c r="P210" s="90" t="s">
        <v>630</v>
      </c>
      <c r="Q210" s="88">
        <v>32047</v>
      </c>
      <c r="R210" s="44" t="str">
        <f t="shared" si="3"/>
        <v>38 Tahun 3 Bulan</v>
      </c>
      <c r="S210" s="87" t="s">
        <v>44</v>
      </c>
      <c r="T210" s="87" t="s">
        <v>71</v>
      </c>
      <c r="U210" s="41"/>
    </row>
    <row r="211" spans="1:21" x14ac:dyDescent="0.25">
      <c r="A211" s="41">
        <v>207</v>
      </c>
      <c r="B211" s="83">
        <v>230697</v>
      </c>
      <c r="C211" s="41" t="s">
        <v>689</v>
      </c>
      <c r="D211" s="44" t="s">
        <v>36</v>
      </c>
      <c r="E211" s="44" t="s">
        <v>37</v>
      </c>
      <c r="F211" s="44" t="s">
        <v>150</v>
      </c>
      <c r="G211" s="44" t="s">
        <v>167</v>
      </c>
      <c r="H211" s="44" t="s">
        <v>60</v>
      </c>
      <c r="I211" s="44" t="s">
        <v>29</v>
      </c>
      <c r="J211" s="87"/>
      <c r="K211" s="87" t="s">
        <v>13</v>
      </c>
      <c r="L211" s="87" t="s">
        <v>690</v>
      </c>
      <c r="M211" s="87"/>
      <c r="N211" s="87" t="s">
        <v>691</v>
      </c>
      <c r="O211" s="87" t="s">
        <v>539</v>
      </c>
      <c r="P211" s="90" t="s">
        <v>630</v>
      </c>
      <c r="Q211" s="88">
        <v>33805</v>
      </c>
      <c r="R211" s="44" t="str">
        <f t="shared" si="3"/>
        <v>33 Tahun 5 Bulan</v>
      </c>
      <c r="S211" s="87" t="s">
        <v>33</v>
      </c>
      <c r="T211" s="87" t="s">
        <v>45</v>
      </c>
      <c r="U211" s="41"/>
    </row>
    <row r="212" spans="1:21" x14ac:dyDescent="0.25">
      <c r="A212" s="41">
        <v>208</v>
      </c>
      <c r="B212" s="83">
        <v>270001</v>
      </c>
      <c r="C212" s="41" t="s">
        <v>692</v>
      </c>
      <c r="D212" s="44" t="s">
        <v>36</v>
      </c>
      <c r="E212" s="44" t="s">
        <v>52</v>
      </c>
      <c r="F212" s="44" t="s">
        <v>53</v>
      </c>
      <c r="G212" s="44" t="s">
        <v>39</v>
      </c>
      <c r="H212" s="44" t="s">
        <v>28</v>
      </c>
      <c r="I212" s="44" t="s">
        <v>40</v>
      </c>
      <c r="J212" s="87">
        <v>11104100710375</v>
      </c>
      <c r="K212" s="87" t="s">
        <v>13</v>
      </c>
      <c r="L212" s="87" t="s">
        <v>693</v>
      </c>
      <c r="M212" s="87"/>
      <c r="N212" s="87" t="s">
        <v>694</v>
      </c>
      <c r="O212" s="87" t="s">
        <v>539</v>
      </c>
      <c r="P212" s="90" t="s">
        <v>695</v>
      </c>
      <c r="Q212" s="88">
        <v>26758</v>
      </c>
      <c r="R212" s="44" t="str">
        <f t="shared" si="3"/>
        <v>52 Tahun 8 Bulan</v>
      </c>
      <c r="S212" s="87" t="s">
        <v>44</v>
      </c>
      <c r="T212" s="87" t="s">
        <v>45</v>
      </c>
      <c r="U212" s="41"/>
    </row>
    <row r="213" spans="1:21" x14ac:dyDescent="0.25">
      <c r="A213" s="41">
        <v>209</v>
      </c>
      <c r="B213" s="83">
        <v>270002</v>
      </c>
      <c r="C213" s="41" t="s">
        <v>696</v>
      </c>
      <c r="D213" s="44" t="s">
        <v>36</v>
      </c>
      <c r="E213" s="44" t="s">
        <v>52</v>
      </c>
      <c r="F213" s="44" t="s">
        <v>237</v>
      </c>
      <c r="G213" s="44" t="s">
        <v>599</v>
      </c>
      <c r="H213" s="44" t="s">
        <v>60</v>
      </c>
      <c r="I213" s="44" t="s">
        <v>40</v>
      </c>
      <c r="J213" s="87">
        <v>11104100707116</v>
      </c>
      <c r="K213" s="87" t="s">
        <v>13</v>
      </c>
      <c r="L213" s="87" t="s">
        <v>697</v>
      </c>
      <c r="M213" s="87"/>
      <c r="N213" s="87" t="s">
        <v>698</v>
      </c>
      <c r="O213" s="87" t="s">
        <v>539</v>
      </c>
      <c r="P213" s="90" t="s">
        <v>695</v>
      </c>
      <c r="Q213" s="88">
        <v>27005</v>
      </c>
      <c r="R213" s="44" t="str">
        <f t="shared" si="3"/>
        <v>52 Tahun 0 Bulan</v>
      </c>
      <c r="S213" s="87" t="s">
        <v>44</v>
      </c>
      <c r="T213" s="87" t="s">
        <v>45</v>
      </c>
      <c r="U213" s="41"/>
    </row>
    <row r="214" spans="1:21" x14ac:dyDescent="0.25">
      <c r="A214" s="41">
        <v>210</v>
      </c>
      <c r="B214" s="83">
        <v>270003</v>
      </c>
      <c r="C214" s="41" t="s">
        <v>699</v>
      </c>
      <c r="D214" s="44" t="s">
        <v>36</v>
      </c>
      <c r="E214" s="44" t="s">
        <v>25</v>
      </c>
      <c r="F214" s="44" t="s">
        <v>700</v>
      </c>
      <c r="G214" s="44" t="s">
        <v>27</v>
      </c>
      <c r="H214" s="44" t="s">
        <v>28</v>
      </c>
      <c r="I214" s="44" t="s">
        <v>40</v>
      </c>
      <c r="J214" s="87">
        <v>16104100704464</v>
      </c>
      <c r="K214" s="87" t="s">
        <v>13</v>
      </c>
      <c r="L214" s="87" t="s">
        <v>701</v>
      </c>
      <c r="M214" s="87"/>
      <c r="N214" s="87" t="s">
        <v>702</v>
      </c>
      <c r="O214" s="87" t="s">
        <v>539</v>
      </c>
      <c r="P214" s="90" t="s">
        <v>695</v>
      </c>
      <c r="Q214" s="88">
        <v>26567</v>
      </c>
      <c r="R214" s="44" t="str">
        <f t="shared" si="3"/>
        <v>53 Tahun 3 Bulan</v>
      </c>
      <c r="S214" s="87" t="s">
        <v>44</v>
      </c>
      <c r="T214" s="87" t="s">
        <v>45</v>
      </c>
      <c r="U214" s="41"/>
    </row>
    <row r="215" spans="1:21" x14ac:dyDescent="0.25">
      <c r="A215" s="41">
        <v>211</v>
      </c>
      <c r="B215" s="83">
        <v>270020</v>
      </c>
      <c r="C215" s="41" t="s">
        <v>703</v>
      </c>
      <c r="D215" s="44" t="s">
        <v>36</v>
      </c>
      <c r="E215" s="44" t="s">
        <v>37</v>
      </c>
      <c r="F215" s="44" t="s">
        <v>704</v>
      </c>
      <c r="G215" s="44" t="s">
        <v>121</v>
      </c>
      <c r="H215" s="44" t="s">
        <v>28</v>
      </c>
      <c r="I215" s="44" t="s">
        <v>40</v>
      </c>
      <c r="J215" s="87">
        <v>15104100707829</v>
      </c>
      <c r="K215" s="87" t="s">
        <v>13</v>
      </c>
      <c r="L215" s="87" t="s">
        <v>705</v>
      </c>
      <c r="M215" s="87"/>
      <c r="N215" s="87" t="s">
        <v>706</v>
      </c>
      <c r="O215" s="87" t="s">
        <v>539</v>
      </c>
      <c r="P215" s="90" t="s">
        <v>695</v>
      </c>
      <c r="Q215" s="88">
        <v>26869</v>
      </c>
      <c r="R215" s="44" t="str">
        <f t="shared" si="3"/>
        <v>52 Tahun 5 Bulan</v>
      </c>
      <c r="S215" s="87" t="s">
        <v>44</v>
      </c>
      <c r="T215" s="87" t="s">
        <v>34</v>
      </c>
      <c r="U215" s="41"/>
    </row>
    <row r="216" spans="1:21" x14ac:dyDescent="0.25">
      <c r="A216" s="41">
        <v>212</v>
      </c>
      <c r="B216" s="83">
        <v>270027</v>
      </c>
      <c r="C216" s="41" t="s">
        <v>707</v>
      </c>
      <c r="D216" s="44" t="s">
        <v>36</v>
      </c>
      <c r="E216" s="44" t="s">
        <v>25</v>
      </c>
      <c r="F216" s="44" t="s">
        <v>65</v>
      </c>
      <c r="G216" s="44" t="s">
        <v>121</v>
      </c>
      <c r="H216" s="44" t="s">
        <v>28</v>
      </c>
      <c r="I216" s="44" t="s">
        <v>40</v>
      </c>
      <c r="J216" s="87">
        <v>15104100709348</v>
      </c>
      <c r="K216" s="87" t="s">
        <v>13</v>
      </c>
      <c r="L216" s="87" t="s">
        <v>708</v>
      </c>
      <c r="M216" s="87"/>
      <c r="N216" s="87" t="s">
        <v>709</v>
      </c>
      <c r="O216" s="87" t="s">
        <v>539</v>
      </c>
      <c r="P216" s="90" t="s">
        <v>695</v>
      </c>
      <c r="Q216" s="88">
        <v>26585</v>
      </c>
      <c r="R216" s="44" t="str">
        <f t="shared" si="3"/>
        <v>53 Tahun 2 Bulan</v>
      </c>
      <c r="S216" s="87" t="s">
        <v>44</v>
      </c>
      <c r="T216" s="87" t="s">
        <v>34</v>
      </c>
      <c r="U216" s="41"/>
    </row>
    <row r="217" spans="1:21" x14ac:dyDescent="0.25">
      <c r="A217" s="41">
        <v>213</v>
      </c>
      <c r="B217" s="83">
        <v>270030</v>
      </c>
      <c r="C217" s="41" t="s">
        <v>710</v>
      </c>
      <c r="D217" s="44" t="s">
        <v>36</v>
      </c>
      <c r="E217" s="44" t="s">
        <v>37</v>
      </c>
      <c r="F217" s="44" t="s">
        <v>711</v>
      </c>
      <c r="G217" s="44" t="s">
        <v>167</v>
      </c>
      <c r="H217" s="44" t="s">
        <v>28</v>
      </c>
      <c r="I217" s="44" t="s">
        <v>40</v>
      </c>
      <c r="J217" s="87">
        <v>20104100702677</v>
      </c>
      <c r="K217" s="87" t="s">
        <v>13</v>
      </c>
      <c r="L217" s="87" t="s">
        <v>712</v>
      </c>
      <c r="M217" s="87"/>
      <c r="N217" s="87" t="s">
        <v>713</v>
      </c>
      <c r="O217" s="87" t="s">
        <v>539</v>
      </c>
      <c r="P217" s="90" t="s">
        <v>695</v>
      </c>
      <c r="Q217" s="88">
        <v>32410</v>
      </c>
      <c r="R217" s="44" t="str">
        <f t="shared" si="3"/>
        <v>37 Tahun 3 Bulan</v>
      </c>
      <c r="S217" s="87" t="s">
        <v>44</v>
      </c>
      <c r="T217" s="87" t="s">
        <v>71</v>
      </c>
      <c r="U217" s="41"/>
    </row>
    <row r="218" spans="1:21" x14ac:dyDescent="0.25">
      <c r="A218" s="41">
        <v>214</v>
      </c>
      <c r="B218" s="83">
        <v>270031</v>
      </c>
      <c r="C218" s="41" t="s">
        <v>714</v>
      </c>
      <c r="D218" s="44" t="s">
        <v>36</v>
      </c>
      <c r="E218" s="44" t="s">
        <v>25</v>
      </c>
      <c r="F218" s="44" t="s">
        <v>77</v>
      </c>
      <c r="G218" s="44" t="s">
        <v>167</v>
      </c>
      <c r="H218" s="44" t="s">
        <v>28</v>
      </c>
      <c r="I218" s="44" t="s">
        <v>40</v>
      </c>
      <c r="J218" s="87">
        <v>20104100702678</v>
      </c>
      <c r="K218" s="87" t="s">
        <v>13</v>
      </c>
      <c r="L218" s="87" t="s">
        <v>715</v>
      </c>
      <c r="M218" s="87"/>
      <c r="N218" s="87"/>
      <c r="O218" s="87" t="s">
        <v>539</v>
      </c>
      <c r="P218" s="90" t="s">
        <v>695</v>
      </c>
      <c r="Q218" s="88">
        <v>33104</v>
      </c>
      <c r="R218" s="44" t="str">
        <f t="shared" si="3"/>
        <v>35 Tahun 4 Bulan</v>
      </c>
      <c r="S218" s="87" t="s">
        <v>44</v>
      </c>
      <c r="T218" s="87" t="s">
        <v>45</v>
      </c>
      <c r="U218" s="41"/>
    </row>
    <row r="219" spans="1:21" x14ac:dyDescent="0.25">
      <c r="A219" s="41">
        <v>215</v>
      </c>
      <c r="B219" s="83">
        <v>270032</v>
      </c>
      <c r="C219" s="41" t="s">
        <v>716</v>
      </c>
      <c r="D219" s="44" t="s">
        <v>36</v>
      </c>
      <c r="E219" s="44" t="s">
        <v>37</v>
      </c>
      <c r="F219" s="44" t="s">
        <v>166</v>
      </c>
      <c r="G219" s="44" t="s">
        <v>167</v>
      </c>
      <c r="H219" s="44" t="s">
        <v>28</v>
      </c>
      <c r="I219" s="44" t="s">
        <v>29</v>
      </c>
      <c r="J219" s="87"/>
      <c r="K219" s="87" t="s">
        <v>13</v>
      </c>
      <c r="L219" s="87" t="s">
        <v>717</v>
      </c>
      <c r="M219" s="87"/>
      <c r="N219" s="87" t="s">
        <v>718</v>
      </c>
      <c r="O219" s="87" t="s">
        <v>539</v>
      </c>
      <c r="P219" s="90" t="s">
        <v>695</v>
      </c>
      <c r="Q219" s="88">
        <v>32867</v>
      </c>
      <c r="R219" s="44" t="str">
        <f t="shared" si="3"/>
        <v>36 Tahun 0 Bulan</v>
      </c>
      <c r="S219" s="87" t="s">
        <v>44</v>
      </c>
      <c r="T219" s="87" t="s">
        <v>45</v>
      </c>
      <c r="U219" s="41"/>
    </row>
    <row r="220" spans="1:21" x14ac:dyDescent="0.25">
      <c r="A220" s="41">
        <v>216</v>
      </c>
      <c r="B220" s="83">
        <v>310052</v>
      </c>
      <c r="C220" s="41" t="s">
        <v>719</v>
      </c>
      <c r="D220" s="44" t="s">
        <v>720</v>
      </c>
      <c r="E220" s="44" t="s">
        <v>52</v>
      </c>
      <c r="F220" s="44" t="s">
        <v>614</v>
      </c>
      <c r="G220" s="44" t="s">
        <v>39</v>
      </c>
      <c r="H220" s="44" t="s">
        <v>28</v>
      </c>
      <c r="I220" s="44" t="s">
        <v>40</v>
      </c>
      <c r="J220" s="87">
        <v>11104100703470</v>
      </c>
      <c r="K220" s="87" t="s">
        <v>13</v>
      </c>
      <c r="L220" s="87" t="s">
        <v>721</v>
      </c>
      <c r="M220" s="87"/>
      <c r="N220" s="87" t="s">
        <v>722</v>
      </c>
      <c r="O220" s="87" t="s">
        <v>723</v>
      </c>
      <c r="P220" s="90" t="s">
        <v>724</v>
      </c>
      <c r="Q220" s="88">
        <v>22510</v>
      </c>
      <c r="R220" s="44" t="str">
        <f t="shared" si="3"/>
        <v>64 Tahun 4 Bulan</v>
      </c>
      <c r="S220" s="87" t="s">
        <v>33</v>
      </c>
      <c r="T220" s="87" t="s">
        <v>118</v>
      </c>
      <c r="U220" s="41"/>
    </row>
    <row r="221" spans="1:21" x14ac:dyDescent="0.25">
      <c r="A221" s="41">
        <v>217</v>
      </c>
      <c r="B221" s="83">
        <v>310083</v>
      </c>
      <c r="C221" s="41" t="s">
        <v>725</v>
      </c>
      <c r="D221" s="44" t="s">
        <v>36</v>
      </c>
      <c r="E221" s="44" t="s">
        <v>37</v>
      </c>
      <c r="F221" s="44" t="s">
        <v>726</v>
      </c>
      <c r="G221" s="44" t="s">
        <v>566</v>
      </c>
      <c r="H221" s="44" t="s">
        <v>60</v>
      </c>
      <c r="I221" s="44" t="s">
        <v>40</v>
      </c>
      <c r="J221" s="87">
        <v>12104100711079</v>
      </c>
      <c r="K221" s="87" t="s">
        <v>13</v>
      </c>
      <c r="L221" s="87" t="s">
        <v>727</v>
      </c>
      <c r="M221" s="87"/>
      <c r="N221" s="87" t="s">
        <v>728</v>
      </c>
      <c r="O221" s="87" t="s">
        <v>723</v>
      </c>
      <c r="P221" s="90" t="s">
        <v>729</v>
      </c>
      <c r="Q221" s="88">
        <v>25226</v>
      </c>
      <c r="R221" s="44" t="str">
        <f t="shared" si="3"/>
        <v>56 Tahun 11 Bulan</v>
      </c>
      <c r="S221" s="87" t="s">
        <v>33</v>
      </c>
      <c r="T221" s="87" t="s">
        <v>45</v>
      </c>
      <c r="U221" s="41"/>
    </row>
    <row r="222" spans="1:21" x14ac:dyDescent="0.25">
      <c r="A222" s="41">
        <v>218</v>
      </c>
      <c r="B222" s="83">
        <v>310095</v>
      </c>
      <c r="C222" s="41" t="s">
        <v>730</v>
      </c>
      <c r="D222" s="44" t="s">
        <v>36</v>
      </c>
      <c r="E222" s="44" t="s">
        <v>25</v>
      </c>
      <c r="F222" s="44" t="s">
        <v>731</v>
      </c>
      <c r="G222" s="44" t="s">
        <v>39</v>
      </c>
      <c r="H222" s="44" t="s">
        <v>60</v>
      </c>
      <c r="I222" s="44" t="s">
        <v>40</v>
      </c>
      <c r="J222" s="87">
        <v>12104100711304</v>
      </c>
      <c r="K222" s="87" t="s">
        <v>13</v>
      </c>
      <c r="L222" s="87" t="s">
        <v>732</v>
      </c>
      <c r="M222" s="87"/>
      <c r="N222" s="87" t="s">
        <v>733</v>
      </c>
      <c r="O222" s="87" t="s">
        <v>723</v>
      </c>
      <c r="P222" s="90" t="s">
        <v>724</v>
      </c>
      <c r="Q222" s="88">
        <v>26479</v>
      </c>
      <c r="R222" s="44" t="str">
        <f t="shared" si="3"/>
        <v>53 Tahun 6 Bulan</v>
      </c>
      <c r="S222" s="87" t="s">
        <v>33</v>
      </c>
      <c r="T222" s="87" t="s">
        <v>45</v>
      </c>
      <c r="U222" s="41"/>
    </row>
    <row r="223" spans="1:21" x14ac:dyDescent="0.25">
      <c r="A223" s="41">
        <v>219</v>
      </c>
      <c r="B223" s="83">
        <v>310125</v>
      </c>
      <c r="C223" s="41" t="s">
        <v>734</v>
      </c>
      <c r="D223" s="44" t="s">
        <v>36</v>
      </c>
      <c r="E223" s="44" t="s">
        <v>25</v>
      </c>
      <c r="F223" s="44" t="s">
        <v>274</v>
      </c>
      <c r="G223" s="44" t="s">
        <v>39</v>
      </c>
      <c r="H223" s="44" t="s">
        <v>60</v>
      </c>
      <c r="I223" s="44" t="s">
        <v>40</v>
      </c>
      <c r="J223" s="87">
        <v>23104100704645</v>
      </c>
      <c r="K223" s="87" t="s">
        <v>13</v>
      </c>
      <c r="L223" s="87" t="s">
        <v>735</v>
      </c>
      <c r="M223" s="87"/>
      <c r="N223" s="87" t="s">
        <v>736</v>
      </c>
      <c r="O223" s="87" t="s">
        <v>723</v>
      </c>
      <c r="P223" s="90" t="s">
        <v>737</v>
      </c>
      <c r="Q223" s="88">
        <v>25726</v>
      </c>
      <c r="R223" s="44" t="str">
        <f t="shared" si="3"/>
        <v>55 Tahun 6 Bulan</v>
      </c>
      <c r="S223" s="87" t="s">
        <v>33</v>
      </c>
      <c r="T223" s="87" t="s">
        <v>118</v>
      </c>
      <c r="U223" s="41"/>
    </row>
    <row r="224" spans="1:21" x14ac:dyDescent="0.25">
      <c r="A224" s="41">
        <v>220</v>
      </c>
      <c r="B224" s="83">
        <v>310133</v>
      </c>
      <c r="C224" s="41" t="s">
        <v>738</v>
      </c>
      <c r="D224" s="44" t="s">
        <v>36</v>
      </c>
      <c r="E224" s="44" t="s">
        <v>25</v>
      </c>
      <c r="F224" s="44" t="s">
        <v>739</v>
      </c>
      <c r="G224" s="44" t="s">
        <v>39</v>
      </c>
      <c r="H224" s="44" t="s">
        <v>60</v>
      </c>
      <c r="I224" s="44" t="s">
        <v>40</v>
      </c>
      <c r="J224" s="87">
        <v>12104100710892</v>
      </c>
      <c r="K224" s="87" t="s">
        <v>13</v>
      </c>
      <c r="L224" s="87" t="s">
        <v>740</v>
      </c>
      <c r="M224" s="87"/>
      <c r="N224" s="87" t="s">
        <v>741</v>
      </c>
      <c r="O224" s="87" t="s">
        <v>723</v>
      </c>
      <c r="P224" s="90" t="s">
        <v>724</v>
      </c>
      <c r="Q224" s="88">
        <v>27088</v>
      </c>
      <c r="R224" s="44" t="str">
        <f t="shared" si="3"/>
        <v>51 Tahun 10 Bulan</v>
      </c>
      <c r="S224" s="87" t="s">
        <v>33</v>
      </c>
      <c r="T224" s="87" t="s">
        <v>742</v>
      </c>
      <c r="U224" s="41"/>
    </row>
    <row r="225" spans="1:21" x14ac:dyDescent="0.25">
      <c r="A225" s="41">
        <v>221</v>
      </c>
      <c r="B225" s="83">
        <v>310135</v>
      </c>
      <c r="C225" s="41" t="s">
        <v>743</v>
      </c>
      <c r="D225" s="44" t="s">
        <v>36</v>
      </c>
      <c r="E225" s="44" t="s">
        <v>57</v>
      </c>
      <c r="F225" s="44" t="s">
        <v>298</v>
      </c>
      <c r="G225" s="44" t="s">
        <v>59</v>
      </c>
      <c r="H225" s="44" t="s">
        <v>60</v>
      </c>
      <c r="I225" s="44" t="s">
        <v>40</v>
      </c>
      <c r="J225" s="87">
        <v>12104100701724</v>
      </c>
      <c r="K225" s="87" t="s">
        <v>13</v>
      </c>
      <c r="L225" s="87" t="s">
        <v>744</v>
      </c>
      <c r="M225" s="87"/>
      <c r="N225" s="87" t="s">
        <v>745</v>
      </c>
      <c r="O225" s="87" t="s">
        <v>723</v>
      </c>
      <c r="P225" s="90" t="s">
        <v>737</v>
      </c>
      <c r="Q225" s="88">
        <v>27580</v>
      </c>
      <c r="R225" s="44" t="str">
        <f t="shared" si="3"/>
        <v>50 Tahun 5 Bulan</v>
      </c>
      <c r="S225" s="87" t="s">
        <v>44</v>
      </c>
      <c r="T225" s="87" t="s">
        <v>34</v>
      </c>
      <c r="U225" s="41"/>
    </row>
    <row r="226" spans="1:21" x14ac:dyDescent="0.25">
      <c r="A226" s="41">
        <v>222</v>
      </c>
      <c r="B226" s="83">
        <v>310146</v>
      </c>
      <c r="C226" s="41" t="s">
        <v>746</v>
      </c>
      <c r="D226" s="44" t="s">
        <v>36</v>
      </c>
      <c r="E226" s="44" t="s">
        <v>25</v>
      </c>
      <c r="F226" s="44" t="s">
        <v>704</v>
      </c>
      <c r="G226" s="44" t="s">
        <v>27</v>
      </c>
      <c r="H226" s="44" t="s">
        <v>60</v>
      </c>
      <c r="I226" s="44" t="s">
        <v>40</v>
      </c>
      <c r="J226" s="87">
        <v>12104100710433</v>
      </c>
      <c r="K226" s="87" t="s">
        <v>13</v>
      </c>
      <c r="L226" s="87" t="s">
        <v>747</v>
      </c>
      <c r="M226" s="87"/>
      <c r="N226" s="87" t="s">
        <v>748</v>
      </c>
      <c r="O226" s="87" t="s">
        <v>723</v>
      </c>
      <c r="P226" s="90" t="s">
        <v>737</v>
      </c>
      <c r="Q226" s="88">
        <v>28622</v>
      </c>
      <c r="R226" s="44" t="str">
        <f t="shared" si="3"/>
        <v>47 Tahun 7 Bulan</v>
      </c>
      <c r="S226" s="87" t="s">
        <v>33</v>
      </c>
      <c r="T226" s="87" t="s">
        <v>45</v>
      </c>
      <c r="U226" s="41"/>
    </row>
    <row r="227" spans="1:21" x14ac:dyDescent="0.25">
      <c r="A227" s="41">
        <v>223</v>
      </c>
      <c r="B227" s="83">
        <v>310147</v>
      </c>
      <c r="C227" s="41" t="s">
        <v>749</v>
      </c>
      <c r="D227" s="44" t="s">
        <v>36</v>
      </c>
      <c r="E227" s="44" t="s">
        <v>57</v>
      </c>
      <c r="F227" s="44" t="s">
        <v>223</v>
      </c>
      <c r="G227" s="44" t="s">
        <v>59</v>
      </c>
      <c r="H227" s="44" t="s">
        <v>60</v>
      </c>
      <c r="I227" s="44" t="s">
        <v>40</v>
      </c>
      <c r="J227" s="87">
        <v>11104100707358</v>
      </c>
      <c r="K227" s="87" t="s">
        <v>13</v>
      </c>
      <c r="L227" s="87" t="s">
        <v>750</v>
      </c>
      <c r="M227" s="87"/>
      <c r="N227" s="87" t="s">
        <v>751</v>
      </c>
      <c r="O227" s="87" t="s">
        <v>723</v>
      </c>
      <c r="P227" s="90" t="s">
        <v>724</v>
      </c>
      <c r="Q227" s="88">
        <v>27188</v>
      </c>
      <c r="R227" s="44" t="str">
        <f t="shared" si="3"/>
        <v>51 Tahun 6 Bulan</v>
      </c>
      <c r="S227" s="87" t="s">
        <v>33</v>
      </c>
      <c r="T227" s="87" t="s">
        <v>45</v>
      </c>
      <c r="U227" s="41"/>
    </row>
    <row r="228" spans="1:21" s="46" customFormat="1" x14ac:dyDescent="0.25">
      <c r="A228" s="41">
        <v>224</v>
      </c>
      <c r="B228" s="83">
        <v>310174</v>
      </c>
      <c r="C228" s="41" t="s">
        <v>752</v>
      </c>
      <c r="D228" s="44" t="s">
        <v>36</v>
      </c>
      <c r="E228" s="44" t="s">
        <v>25</v>
      </c>
      <c r="F228" s="44" t="s">
        <v>205</v>
      </c>
      <c r="G228" s="44" t="s">
        <v>121</v>
      </c>
      <c r="H228" s="44" t="s">
        <v>28</v>
      </c>
      <c r="I228" s="44" t="s">
        <v>29</v>
      </c>
      <c r="J228" s="87"/>
      <c r="K228" s="87" t="s">
        <v>13</v>
      </c>
      <c r="L228" s="87" t="s">
        <v>753</v>
      </c>
      <c r="M228" s="87"/>
      <c r="N228" s="87" t="s">
        <v>754</v>
      </c>
      <c r="O228" s="87" t="s">
        <v>723</v>
      </c>
      <c r="P228" s="90" t="s">
        <v>755</v>
      </c>
      <c r="Q228" s="88">
        <v>27125</v>
      </c>
      <c r="R228" s="44" t="str">
        <f t="shared" si="3"/>
        <v>51 Tahun 8 Bulan</v>
      </c>
      <c r="S228" s="87" t="s">
        <v>33</v>
      </c>
      <c r="T228" s="87" t="s">
        <v>45</v>
      </c>
      <c r="U228" s="41"/>
    </row>
    <row r="229" spans="1:21" s="46" customFormat="1" x14ac:dyDescent="0.25">
      <c r="A229" s="41">
        <v>225</v>
      </c>
      <c r="B229" s="83">
        <v>310300</v>
      </c>
      <c r="C229" s="41" t="s">
        <v>756</v>
      </c>
      <c r="D229" s="44" t="s">
        <v>36</v>
      </c>
      <c r="E229" s="44" t="s">
        <v>37</v>
      </c>
      <c r="F229" s="44" t="s">
        <v>757</v>
      </c>
      <c r="G229" s="44" t="s">
        <v>121</v>
      </c>
      <c r="H229" s="44" t="s">
        <v>28</v>
      </c>
      <c r="I229" s="44" t="s">
        <v>40</v>
      </c>
      <c r="J229" s="87">
        <v>12104100715014</v>
      </c>
      <c r="K229" s="87" t="s">
        <v>13</v>
      </c>
      <c r="L229" s="87" t="s">
        <v>758</v>
      </c>
      <c r="M229" s="87"/>
      <c r="N229" s="87" t="s">
        <v>759</v>
      </c>
      <c r="O229" s="87" t="s">
        <v>723</v>
      </c>
      <c r="P229" s="90" t="s">
        <v>724</v>
      </c>
      <c r="Q229" s="88">
        <v>29721</v>
      </c>
      <c r="R229" s="44" t="str">
        <f t="shared" si="3"/>
        <v>44 Tahun 7 Bulan</v>
      </c>
      <c r="S229" s="87" t="s">
        <v>33</v>
      </c>
      <c r="T229" s="87" t="s">
        <v>45</v>
      </c>
      <c r="U229" s="41"/>
    </row>
    <row r="230" spans="1:21" s="46" customFormat="1" x14ac:dyDescent="0.25">
      <c r="A230" s="41">
        <v>226</v>
      </c>
      <c r="B230" s="83">
        <v>310301</v>
      </c>
      <c r="C230" s="41" t="s">
        <v>760</v>
      </c>
      <c r="D230" s="44" t="s">
        <v>36</v>
      </c>
      <c r="E230" s="44" t="s">
        <v>25</v>
      </c>
      <c r="F230" s="44" t="s">
        <v>85</v>
      </c>
      <c r="G230" s="44" t="s">
        <v>121</v>
      </c>
      <c r="H230" s="44" t="s">
        <v>28</v>
      </c>
      <c r="I230" s="44" t="s">
        <v>40</v>
      </c>
      <c r="J230" s="87">
        <v>12104100714251</v>
      </c>
      <c r="K230" s="87" t="s">
        <v>13</v>
      </c>
      <c r="L230" s="87" t="s">
        <v>761</v>
      </c>
      <c r="M230" s="87"/>
      <c r="N230" s="87" t="s">
        <v>762</v>
      </c>
      <c r="O230" s="87" t="s">
        <v>723</v>
      </c>
      <c r="P230" s="90" t="s">
        <v>724</v>
      </c>
      <c r="Q230" s="88">
        <v>29856</v>
      </c>
      <c r="R230" s="44" t="str">
        <f t="shared" si="3"/>
        <v>44 Tahun 3 Bulan</v>
      </c>
      <c r="S230" s="87" t="s">
        <v>33</v>
      </c>
      <c r="T230" s="87" t="s">
        <v>34</v>
      </c>
      <c r="U230" s="41"/>
    </row>
    <row r="231" spans="1:21" s="46" customFormat="1" x14ac:dyDescent="0.25">
      <c r="A231" s="41">
        <v>227</v>
      </c>
      <c r="B231" s="83">
        <v>310302</v>
      </c>
      <c r="C231" s="41" t="s">
        <v>763</v>
      </c>
      <c r="D231" s="44" t="s">
        <v>36</v>
      </c>
      <c r="E231" s="44" t="s">
        <v>25</v>
      </c>
      <c r="F231" s="44" t="s">
        <v>764</v>
      </c>
      <c r="G231" s="44" t="s">
        <v>121</v>
      </c>
      <c r="H231" s="44" t="s">
        <v>28</v>
      </c>
      <c r="I231" s="44" t="s">
        <v>40</v>
      </c>
      <c r="J231" s="87">
        <v>12104100713851</v>
      </c>
      <c r="K231" s="87" t="s">
        <v>13</v>
      </c>
      <c r="L231" s="87" t="s">
        <v>765</v>
      </c>
      <c r="M231" s="87"/>
      <c r="N231" s="87" t="s">
        <v>766</v>
      </c>
      <c r="O231" s="87" t="s">
        <v>723</v>
      </c>
      <c r="P231" s="90" t="s">
        <v>724</v>
      </c>
      <c r="Q231" s="88">
        <v>30311</v>
      </c>
      <c r="R231" s="44" t="str">
        <f t="shared" si="3"/>
        <v>43 Tahun 0 Bulan</v>
      </c>
      <c r="S231" s="87" t="s">
        <v>33</v>
      </c>
      <c r="T231" s="87" t="s">
        <v>118</v>
      </c>
      <c r="U231" s="41"/>
    </row>
    <row r="232" spans="1:21" s="46" customFormat="1" x14ac:dyDescent="0.25">
      <c r="A232" s="41">
        <v>228</v>
      </c>
      <c r="B232" s="83">
        <v>310305</v>
      </c>
      <c r="C232" s="41" t="s">
        <v>767</v>
      </c>
      <c r="D232" s="44" t="s">
        <v>36</v>
      </c>
      <c r="E232" s="44" t="s">
        <v>25</v>
      </c>
      <c r="F232" s="44" t="s">
        <v>264</v>
      </c>
      <c r="G232" s="44" t="s">
        <v>27</v>
      </c>
      <c r="H232" s="44" t="s">
        <v>60</v>
      </c>
      <c r="I232" s="44" t="s">
        <v>40</v>
      </c>
      <c r="J232" s="87">
        <v>15104100709453</v>
      </c>
      <c r="K232" s="87" t="s">
        <v>13</v>
      </c>
      <c r="L232" s="87" t="s">
        <v>768</v>
      </c>
      <c r="M232" s="87"/>
      <c r="N232" s="87" t="s">
        <v>769</v>
      </c>
      <c r="O232" s="87" t="s">
        <v>723</v>
      </c>
      <c r="P232" s="90" t="s">
        <v>737</v>
      </c>
      <c r="Q232" s="88">
        <v>25560</v>
      </c>
      <c r="R232" s="44" t="str">
        <f t="shared" si="3"/>
        <v>56 Tahun 0 Bulan</v>
      </c>
      <c r="S232" s="87" t="s">
        <v>33</v>
      </c>
      <c r="T232" s="87" t="s">
        <v>45</v>
      </c>
      <c r="U232" s="41"/>
    </row>
    <row r="233" spans="1:21" x14ac:dyDescent="0.25">
      <c r="A233" s="41">
        <v>229</v>
      </c>
      <c r="B233" s="83">
        <v>310358</v>
      </c>
      <c r="C233" s="41" t="s">
        <v>770</v>
      </c>
      <c r="D233" s="44" t="s">
        <v>36</v>
      </c>
      <c r="E233" s="44" t="s">
        <v>25</v>
      </c>
      <c r="F233" s="44" t="s">
        <v>213</v>
      </c>
      <c r="G233" s="44" t="s">
        <v>121</v>
      </c>
      <c r="H233" s="44" t="s">
        <v>28</v>
      </c>
      <c r="I233" s="44" t="s">
        <v>40</v>
      </c>
      <c r="J233" s="87">
        <v>15104100706319</v>
      </c>
      <c r="K233" s="87" t="s">
        <v>13</v>
      </c>
      <c r="L233" s="87" t="s">
        <v>771</v>
      </c>
      <c r="M233" s="87"/>
      <c r="N233" s="87" t="s">
        <v>772</v>
      </c>
      <c r="O233" s="87" t="s">
        <v>723</v>
      </c>
      <c r="P233" s="90" t="s">
        <v>724</v>
      </c>
      <c r="Q233" s="88">
        <v>30178</v>
      </c>
      <c r="R233" s="44" t="str">
        <f t="shared" si="3"/>
        <v>43 Tahun 4 Bulan</v>
      </c>
      <c r="S233" s="87" t="s">
        <v>33</v>
      </c>
      <c r="T233" s="87" t="s">
        <v>34</v>
      </c>
      <c r="U233" s="41"/>
    </row>
    <row r="234" spans="1:21" x14ac:dyDescent="0.25">
      <c r="A234" s="41">
        <v>230</v>
      </c>
      <c r="B234" s="83">
        <v>310359</v>
      </c>
      <c r="C234" s="41" t="s">
        <v>773</v>
      </c>
      <c r="D234" s="44" t="s">
        <v>36</v>
      </c>
      <c r="E234" s="44" t="s">
        <v>52</v>
      </c>
      <c r="F234" s="44" t="s">
        <v>774</v>
      </c>
      <c r="G234" s="44" t="s">
        <v>121</v>
      </c>
      <c r="H234" s="44" t="s">
        <v>60</v>
      </c>
      <c r="I234" s="44" t="s">
        <v>40</v>
      </c>
      <c r="J234" s="87">
        <v>12104100713998</v>
      </c>
      <c r="K234" s="87" t="s">
        <v>13</v>
      </c>
      <c r="L234" s="87" t="s">
        <v>775</v>
      </c>
      <c r="M234" s="87"/>
      <c r="N234" s="87" t="s">
        <v>776</v>
      </c>
      <c r="O234" s="87" t="s">
        <v>723</v>
      </c>
      <c r="P234" s="90" t="s">
        <v>724</v>
      </c>
      <c r="Q234" s="88">
        <v>30244</v>
      </c>
      <c r="R234" s="44" t="str">
        <f t="shared" si="3"/>
        <v>43 Tahun 2 Bulan</v>
      </c>
      <c r="S234" s="87" t="s">
        <v>33</v>
      </c>
      <c r="T234" s="87" t="s">
        <v>118</v>
      </c>
      <c r="U234" s="41"/>
    </row>
    <row r="235" spans="1:21" x14ac:dyDescent="0.25">
      <c r="A235" s="41">
        <v>231</v>
      </c>
      <c r="B235" s="83">
        <v>310393</v>
      </c>
      <c r="C235" s="41" t="s">
        <v>777</v>
      </c>
      <c r="D235" s="44" t="s">
        <v>36</v>
      </c>
      <c r="E235" s="44" t="s">
        <v>37</v>
      </c>
      <c r="F235" s="44" t="s">
        <v>778</v>
      </c>
      <c r="G235" s="44" t="s">
        <v>27</v>
      </c>
      <c r="H235" s="44" t="s">
        <v>28</v>
      </c>
      <c r="I235" s="44" t="s">
        <v>40</v>
      </c>
      <c r="J235" s="87">
        <v>12104100713944</v>
      </c>
      <c r="K235" s="87" t="s">
        <v>13</v>
      </c>
      <c r="L235" s="87" t="s">
        <v>779</v>
      </c>
      <c r="M235" s="87"/>
      <c r="N235" s="87" t="s">
        <v>780</v>
      </c>
      <c r="O235" s="87" t="s">
        <v>723</v>
      </c>
      <c r="P235" s="90" t="s">
        <v>724</v>
      </c>
      <c r="Q235" s="88">
        <v>28737</v>
      </c>
      <c r="R235" s="44" t="str">
        <f t="shared" si="3"/>
        <v>47 Tahun 3 Bulan</v>
      </c>
      <c r="S235" s="87" t="s">
        <v>33</v>
      </c>
      <c r="T235" s="87" t="s">
        <v>45</v>
      </c>
      <c r="U235" s="41"/>
    </row>
    <row r="236" spans="1:21" x14ac:dyDescent="0.25">
      <c r="A236" s="41">
        <v>232</v>
      </c>
      <c r="B236" s="83">
        <v>310394</v>
      </c>
      <c r="C236" s="41" t="s">
        <v>781</v>
      </c>
      <c r="D236" s="44" t="s">
        <v>36</v>
      </c>
      <c r="E236" s="44" t="s">
        <v>52</v>
      </c>
      <c r="F236" s="44" t="s">
        <v>132</v>
      </c>
      <c r="G236" s="44" t="s">
        <v>566</v>
      </c>
      <c r="H236" s="44" t="s">
        <v>60</v>
      </c>
      <c r="I236" s="44" t="s">
        <v>40</v>
      </c>
      <c r="J236" s="87">
        <v>12104100714364</v>
      </c>
      <c r="K236" s="87" t="s">
        <v>13</v>
      </c>
      <c r="L236" s="87" t="s">
        <v>782</v>
      </c>
      <c r="M236" s="87"/>
      <c r="N236" s="87" t="s">
        <v>783</v>
      </c>
      <c r="O236" s="87" t="s">
        <v>723</v>
      </c>
      <c r="P236" s="90" t="s">
        <v>729</v>
      </c>
      <c r="Q236" s="88">
        <v>29005</v>
      </c>
      <c r="R236" s="44" t="str">
        <f t="shared" si="3"/>
        <v>46 Tahun 7 Bulan</v>
      </c>
      <c r="S236" s="87" t="s">
        <v>33</v>
      </c>
      <c r="T236" s="87" t="s">
        <v>45</v>
      </c>
      <c r="U236" s="41"/>
    </row>
    <row r="237" spans="1:21" x14ac:dyDescent="0.25">
      <c r="A237" s="41">
        <v>233</v>
      </c>
      <c r="B237" s="83">
        <v>310395</v>
      </c>
      <c r="C237" s="41" t="s">
        <v>784</v>
      </c>
      <c r="D237" s="44" t="s">
        <v>36</v>
      </c>
      <c r="E237" s="44" t="s">
        <v>37</v>
      </c>
      <c r="F237" s="44" t="s">
        <v>785</v>
      </c>
      <c r="G237" s="44" t="s">
        <v>121</v>
      </c>
      <c r="H237" s="44" t="s">
        <v>28</v>
      </c>
      <c r="I237" s="44" t="s">
        <v>40</v>
      </c>
      <c r="J237" s="87">
        <v>19104100701425</v>
      </c>
      <c r="K237" s="87" t="s">
        <v>13</v>
      </c>
      <c r="L237" s="87" t="s">
        <v>786</v>
      </c>
      <c r="M237" s="87"/>
      <c r="N237" s="87" t="s">
        <v>787</v>
      </c>
      <c r="O237" s="87" t="s">
        <v>723</v>
      </c>
      <c r="P237" s="90" t="s">
        <v>755</v>
      </c>
      <c r="Q237" s="88">
        <v>29314</v>
      </c>
      <c r="R237" s="44" t="str">
        <f t="shared" si="3"/>
        <v>45 Tahun 8 Bulan</v>
      </c>
      <c r="S237" s="87" t="s">
        <v>33</v>
      </c>
      <c r="T237" s="87" t="s">
        <v>45</v>
      </c>
      <c r="U237" s="41"/>
    </row>
    <row r="238" spans="1:21" x14ac:dyDescent="0.25">
      <c r="A238" s="41">
        <v>234</v>
      </c>
      <c r="B238" s="83">
        <v>310405</v>
      </c>
      <c r="C238" s="41" t="s">
        <v>788</v>
      </c>
      <c r="D238" s="44" t="s">
        <v>36</v>
      </c>
      <c r="E238" s="44" t="s">
        <v>25</v>
      </c>
      <c r="F238" s="44" t="s">
        <v>264</v>
      </c>
      <c r="G238" s="44" t="s">
        <v>121</v>
      </c>
      <c r="H238" s="44" t="s">
        <v>28</v>
      </c>
      <c r="I238" s="44" t="s">
        <v>40</v>
      </c>
      <c r="J238" s="87">
        <v>12104100714164</v>
      </c>
      <c r="K238" s="87" t="s">
        <v>13</v>
      </c>
      <c r="L238" s="87" t="s">
        <v>789</v>
      </c>
      <c r="M238" s="87"/>
      <c r="N238" s="87" t="s">
        <v>790</v>
      </c>
      <c r="O238" s="87" t="s">
        <v>723</v>
      </c>
      <c r="P238" s="90" t="s">
        <v>724</v>
      </c>
      <c r="Q238" s="88">
        <v>29589</v>
      </c>
      <c r="R238" s="44" t="str">
        <f t="shared" si="3"/>
        <v>44 Tahun 11 Bulan</v>
      </c>
      <c r="S238" s="87" t="s">
        <v>33</v>
      </c>
      <c r="T238" s="87" t="s">
        <v>45</v>
      </c>
      <c r="U238" s="41"/>
    </row>
    <row r="239" spans="1:21" x14ac:dyDescent="0.25">
      <c r="A239" s="41">
        <v>235</v>
      </c>
      <c r="B239" s="83">
        <v>310407</v>
      </c>
      <c r="C239" s="41" t="s">
        <v>791</v>
      </c>
      <c r="D239" s="44" t="s">
        <v>36</v>
      </c>
      <c r="E239" s="44" t="s">
        <v>25</v>
      </c>
      <c r="F239" s="44" t="s">
        <v>274</v>
      </c>
      <c r="G239" s="44" t="s">
        <v>121</v>
      </c>
      <c r="H239" s="44" t="s">
        <v>28</v>
      </c>
      <c r="I239" s="44" t="s">
        <v>40</v>
      </c>
      <c r="J239" s="87">
        <v>15104100709558</v>
      </c>
      <c r="K239" s="87" t="s">
        <v>13</v>
      </c>
      <c r="L239" s="87" t="s">
        <v>792</v>
      </c>
      <c r="M239" s="87"/>
      <c r="N239" s="87" t="s">
        <v>793</v>
      </c>
      <c r="O239" s="87" t="s">
        <v>723</v>
      </c>
      <c r="P239" s="90" t="s">
        <v>724</v>
      </c>
      <c r="Q239" s="88">
        <v>29314</v>
      </c>
      <c r="R239" s="44" t="str">
        <f t="shared" si="3"/>
        <v>45 Tahun 8 Bulan</v>
      </c>
      <c r="S239" s="87" t="s">
        <v>33</v>
      </c>
      <c r="T239" s="87" t="s">
        <v>34</v>
      </c>
      <c r="U239" s="41"/>
    </row>
    <row r="240" spans="1:21" x14ac:dyDescent="0.25">
      <c r="A240" s="41">
        <v>236</v>
      </c>
      <c r="B240" s="83">
        <v>310432</v>
      </c>
      <c r="C240" s="41" t="s">
        <v>794</v>
      </c>
      <c r="D240" s="44" t="s">
        <v>36</v>
      </c>
      <c r="E240" s="44" t="s">
        <v>25</v>
      </c>
      <c r="F240" s="44" t="s">
        <v>89</v>
      </c>
      <c r="G240" s="44" t="s">
        <v>121</v>
      </c>
      <c r="H240" s="44" t="s">
        <v>28</v>
      </c>
      <c r="I240" s="44" t="s">
        <v>40</v>
      </c>
      <c r="J240" s="87">
        <v>18104100707905</v>
      </c>
      <c r="K240" s="87" t="s">
        <v>13</v>
      </c>
      <c r="L240" s="87" t="s">
        <v>795</v>
      </c>
      <c r="M240" s="87"/>
      <c r="N240" s="87" t="s">
        <v>796</v>
      </c>
      <c r="O240" s="87" t="s">
        <v>723</v>
      </c>
      <c r="P240" s="90" t="s">
        <v>724</v>
      </c>
      <c r="Q240" s="88">
        <v>30957</v>
      </c>
      <c r="R240" s="44" t="str">
        <f t="shared" si="3"/>
        <v>41 Tahun 2 Bulan</v>
      </c>
      <c r="S240" s="87" t="s">
        <v>33</v>
      </c>
      <c r="T240" s="87" t="s">
        <v>45</v>
      </c>
      <c r="U240" s="41"/>
    </row>
    <row r="241" spans="1:21" x14ac:dyDescent="0.25">
      <c r="A241" s="41">
        <v>237</v>
      </c>
      <c r="B241" s="83">
        <v>310719</v>
      </c>
      <c r="C241" s="41" t="s">
        <v>797</v>
      </c>
      <c r="D241" s="44" t="s">
        <v>36</v>
      </c>
      <c r="E241" s="44" t="s">
        <v>52</v>
      </c>
      <c r="F241" s="44" t="s">
        <v>53</v>
      </c>
      <c r="G241" s="44" t="s">
        <v>27</v>
      </c>
      <c r="H241" s="44" t="s">
        <v>60</v>
      </c>
      <c r="I241" s="44" t="s">
        <v>40</v>
      </c>
      <c r="J241" s="87">
        <v>23104100700664</v>
      </c>
      <c r="K241" s="87" t="s">
        <v>13</v>
      </c>
      <c r="L241" s="87" t="s">
        <v>798</v>
      </c>
      <c r="M241" s="87"/>
      <c r="N241" s="87" t="s">
        <v>799</v>
      </c>
      <c r="O241" s="87" t="s">
        <v>723</v>
      </c>
      <c r="P241" s="90" t="s">
        <v>724</v>
      </c>
      <c r="Q241" s="88">
        <v>30586</v>
      </c>
      <c r="R241" s="44" t="str">
        <f t="shared" si="3"/>
        <v>42 Tahun 3 Bulan</v>
      </c>
      <c r="S241" s="87" t="s">
        <v>44</v>
      </c>
      <c r="T241" s="87" t="s">
        <v>34</v>
      </c>
      <c r="U241" s="41"/>
    </row>
    <row r="242" spans="1:21" x14ac:dyDescent="0.25">
      <c r="A242" s="41">
        <v>238</v>
      </c>
      <c r="B242" s="83">
        <v>310720</v>
      </c>
      <c r="C242" s="41" t="s">
        <v>800</v>
      </c>
      <c r="D242" s="44" t="s">
        <v>36</v>
      </c>
      <c r="E242" s="44" t="s">
        <v>37</v>
      </c>
      <c r="F242" s="44" t="s">
        <v>801</v>
      </c>
      <c r="G242" s="44" t="s">
        <v>121</v>
      </c>
      <c r="H242" s="44" t="s">
        <v>28</v>
      </c>
      <c r="I242" s="44" t="s">
        <v>40</v>
      </c>
      <c r="J242" s="87">
        <v>17104100706005</v>
      </c>
      <c r="K242" s="87" t="s">
        <v>13</v>
      </c>
      <c r="L242" s="87" t="s">
        <v>802</v>
      </c>
      <c r="M242" s="87"/>
      <c r="N242" s="87" t="s">
        <v>803</v>
      </c>
      <c r="O242" s="87" t="s">
        <v>723</v>
      </c>
      <c r="P242" s="90" t="s">
        <v>724</v>
      </c>
      <c r="Q242" s="88">
        <v>31264</v>
      </c>
      <c r="R242" s="44" t="str">
        <f t="shared" si="3"/>
        <v>40 Tahun 4 Bulan</v>
      </c>
      <c r="S242" s="87" t="s">
        <v>33</v>
      </c>
      <c r="T242" s="87" t="s">
        <v>45</v>
      </c>
      <c r="U242" s="41"/>
    </row>
    <row r="243" spans="1:21" x14ac:dyDescent="0.25">
      <c r="A243" s="41">
        <v>239</v>
      </c>
      <c r="B243" s="83">
        <v>310738</v>
      </c>
      <c r="C243" s="41" t="s">
        <v>804</v>
      </c>
      <c r="D243" s="44" t="s">
        <v>36</v>
      </c>
      <c r="E243" s="44" t="s">
        <v>25</v>
      </c>
      <c r="F243" s="44" t="s">
        <v>223</v>
      </c>
      <c r="G243" s="44" t="s">
        <v>121</v>
      </c>
      <c r="H243" s="44" t="s">
        <v>60</v>
      </c>
      <c r="I243" s="44" t="s">
        <v>40</v>
      </c>
      <c r="J243" s="87">
        <v>19104100702849</v>
      </c>
      <c r="K243" s="87" t="s">
        <v>13</v>
      </c>
      <c r="L243" s="87" t="s">
        <v>805</v>
      </c>
      <c r="M243" s="87"/>
      <c r="N243" s="87" t="s">
        <v>806</v>
      </c>
      <c r="O243" s="87" t="s">
        <v>723</v>
      </c>
      <c r="P243" s="90" t="s">
        <v>724</v>
      </c>
      <c r="Q243" s="88">
        <v>32121</v>
      </c>
      <c r="R243" s="44" t="str">
        <f t="shared" si="3"/>
        <v>38 Tahun 0 Bulan</v>
      </c>
      <c r="S243" s="87" t="s">
        <v>33</v>
      </c>
      <c r="T243" s="87" t="s">
        <v>45</v>
      </c>
      <c r="U243" s="41"/>
    </row>
    <row r="244" spans="1:21" x14ac:dyDescent="0.25">
      <c r="A244" s="41">
        <v>240</v>
      </c>
      <c r="B244" s="83">
        <v>310741</v>
      </c>
      <c r="C244" s="41" t="s">
        <v>807</v>
      </c>
      <c r="D244" s="44" t="s">
        <v>36</v>
      </c>
      <c r="E244" s="44" t="s">
        <v>25</v>
      </c>
      <c r="F244" s="44" t="s">
        <v>638</v>
      </c>
      <c r="G244" s="44" t="s">
        <v>121</v>
      </c>
      <c r="H244" s="44" t="s">
        <v>28</v>
      </c>
      <c r="I244" s="44" t="s">
        <v>40</v>
      </c>
      <c r="J244" s="87">
        <v>20104100703668</v>
      </c>
      <c r="K244" s="87" t="s">
        <v>13</v>
      </c>
      <c r="L244" s="87" t="s">
        <v>808</v>
      </c>
      <c r="M244" s="87"/>
      <c r="N244" s="87" t="s">
        <v>809</v>
      </c>
      <c r="O244" s="87" t="s">
        <v>723</v>
      </c>
      <c r="P244" s="90" t="s">
        <v>755</v>
      </c>
      <c r="Q244" s="88">
        <v>25482</v>
      </c>
      <c r="R244" s="44" t="str">
        <f t="shared" si="3"/>
        <v>56 Tahun 2 Bulan</v>
      </c>
      <c r="S244" s="87" t="s">
        <v>33</v>
      </c>
      <c r="T244" s="87" t="s">
        <v>45</v>
      </c>
      <c r="U244" s="41"/>
    </row>
    <row r="245" spans="1:21" x14ac:dyDescent="0.25">
      <c r="A245" s="41">
        <v>241</v>
      </c>
      <c r="B245" s="83">
        <v>310742</v>
      </c>
      <c r="C245" s="41" t="s">
        <v>810</v>
      </c>
      <c r="D245" s="44" t="s">
        <v>36</v>
      </c>
      <c r="E245" s="44" t="s">
        <v>25</v>
      </c>
      <c r="F245" s="44" t="s">
        <v>205</v>
      </c>
      <c r="G245" s="44" t="s">
        <v>167</v>
      </c>
      <c r="H245" s="44" t="s">
        <v>28</v>
      </c>
      <c r="I245" s="44" t="s">
        <v>40</v>
      </c>
      <c r="J245" s="87">
        <v>23104100700116</v>
      </c>
      <c r="K245" s="87" t="s">
        <v>13</v>
      </c>
      <c r="L245" s="87" t="s">
        <v>811</v>
      </c>
      <c r="M245" s="87"/>
      <c r="N245" s="87" t="s">
        <v>812</v>
      </c>
      <c r="O245" s="87" t="s">
        <v>723</v>
      </c>
      <c r="P245" s="90" t="s">
        <v>724</v>
      </c>
      <c r="Q245" s="88">
        <v>31173</v>
      </c>
      <c r="R245" s="44" t="str">
        <f t="shared" si="3"/>
        <v>40 Tahun 7 Bulan</v>
      </c>
      <c r="S245" s="87" t="s">
        <v>33</v>
      </c>
      <c r="T245" s="87" t="s">
        <v>742</v>
      </c>
      <c r="U245" s="41"/>
    </row>
    <row r="246" spans="1:21" x14ac:dyDescent="0.25">
      <c r="A246" s="41">
        <v>242</v>
      </c>
      <c r="B246" s="83">
        <v>310746</v>
      </c>
      <c r="C246" s="41" t="s">
        <v>813</v>
      </c>
      <c r="D246" s="44" t="s">
        <v>36</v>
      </c>
      <c r="E246" s="44" t="s">
        <v>25</v>
      </c>
      <c r="F246" s="44" t="s">
        <v>223</v>
      </c>
      <c r="G246" s="44" t="s">
        <v>121</v>
      </c>
      <c r="H246" s="44" t="s">
        <v>28</v>
      </c>
      <c r="I246" s="44" t="s">
        <v>40</v>
      </c>
      <c r="J246" s="87">
        <v>20104100703818</v>
      </c>
      <c r="K246" s="87" t="s">
        <v>13</v>
      </c>
      <c r="L246" s="87" t="s">
        <v>814</v>
      </c>
      <c r="M246" s="87"/>
      <c r="N246" s="87" t="s">
        <v>815</v>
      </c>
      <c r="O246" s="87" t="s">
        <v>723</v>
      </c>
      <c r="P246" s="90" t="s">
        <v>755</v>
      </c>
      <c r="Q246" s="88">
        <v>31555</v>
      </c>
      <c r="R246" s="44" t="str">
        <f t="shared" si="3"/>
        <v>39 Tahun 7 Bulan</v>
      </c>
      <c r="S246" s="87" t="s">
        <v>33</v>
      </c>
      <c r="T246" s="87" t="s">
        <v>45</v>
      </c>
      <c r="U246" s="41"/>
    </row>
    <row r="247" spans="1:21" x14ac:dyDescent="0.25">
      <c r="A247" s="41">
        <v>243</v>
      </c>
      <c r="B247" s="83">
        <v>310749</v>
      </c>
      <c r="C247" s="41" t="s">
        <v>816</v>
      </c>
      <c r="D247" s="44" t="s">
        <v>36</v>
      </c>
      <c r="E247" s="44" t="s">
        <v>25</v>
      </c>
      <c r="F247" s="44" t="s">
        <v>209</v>
      </c>
      <c r="G247" s="44" t="s">
        <v>121</v>
      </c>
      <c r="H247" s="44" t="s">
        <v>28</v>
      </c>
      <c r="I247" s="44" t="s">
        <v>40</v>
      </c>
      <c r="J247" s="87">
        <v>23104100700222</v>
      </c>
      <c r="K247" s="87" t="s">
        <v>13</v>
      </c>
      <c r="L247" s="87" t="s">
        <v>817</v>
      </c>
      <c r="M247" s="87"/>
      <c r="N247" s="87" t="s">
        <v>818</v>
      </c>
      <c r="O247" s="87" t="s">
        <v>723</v>
      </c>
      <c r="P247" s="90" t="s">
        <v>724</v>
      </c>
      <c r="Q247" s="88">
        <v>31486</v>
      </c>
      <c r="R247" s="44" t="str">
        <f t="shared" si="3"/>
        <v>39 Tahun 9 Bulan</v>
      </c>
      <c r="S247" s="87" t="s">
        <v>33</v>
      </c>
      <c r="T247" s="87" t="s">
        <v>45</v>
      </c>
      <c r="U247" s="41"/>
    </row>
    <row r="248" spans="1:21" x14ac:dyDescent="0.25">
      <c r="A248" s="41">
        <v>244</v>
      </c>
      <c r="B248" s="83">
        <v>310750</v>
      </c>
      <c r="C248" s="41" t="s">
        <v>819</v>
      </c>
      <c r="D248" s="44" t="s">
        <v>36</v>
      </c>
      <c r="E248" s="44" t="s">
        <v>37</v>
      </c>
      <c r="F248" s="44" t="s">
        <v>378</v>
      </c>
      <c r="G248" s="44" t="s">
        <v>167</v>
      </c>
      <c r="H248" s="44" t="s">
        <v>28</v>
      </c>
      <c r="I248" s="44" t="s">
        <v>29</v>
      </c>
      <c r="J248" s="87"/>
      <c r="K248" s="87" t="s">
        <v>13</v>
      </c>
      <c r="L248" s="87" t="s">
        <v>820</v>
      </c>
      <c r="M248" s="87"/>
      <c r="N248" s="87" t="s">
        <v>821</v>
      </c>
      <c r="O248" s="87" t="s">
        <v>723</v>
      </c>
      <c r="P248" s="90" t="s">
        <v>724</v>
      </c>
      <c r="Q248" s="88">
        <v>33892</v>
      </c>
      <c r="R248" s="44" t="str">
        <f t="shared" si="3"/>
        <v>33 Tahun 2 Bulan</v>
      </c>
      <c r="S248" s="87" t="s">
        <v>33</v>
      </c>
      <c r="T248" s="87" t="s">
        <v>45</v>
      </c>
      <c r="U248" s="41"/>
    </row>
    <row r="249" spans="1:21" x14ac:dyDescent="0.25">
      <c r="A249" s="41">
        <v>245</v>
      </c>
      <c r="B249" s="83">
        <v>310752</v>
      </c>
      <c r="C249" s="41" t="s">
        <v>822</v>
      </c>
      <c r="D249" s="44" t="s">
        <v>36</v>
      </c>
      <c r="E249" s="44" t="s">
        <v>25</v>
      </c>
      <c r="F249" s="44" t="s">
        <v>223</v>
      </c>
      <c r="G249" s="44" t="s">
        <v>121</v>
      </c>
      <c r="H249" s="44" t="s">
        <v>28</v>
      </c>
      <c r="I249" s="44" t="s">
        <v>40</v>
      </c>
      <c r="J249" s="87">
        <v>24104100707272</v>
      </c>
      <c r="K249" s="87" t="s">
        <v>13</v>
      </c>
      <c r="L249" s="87" t="s">
        <v>823</v>
      </c>
      <c r="M249" s="87"/>
      <c r="N249" s="87" t="s">
        <v>824</v>
      </c>
      <c r="O249" s="87" t="s">
        <v>723</v>
      </c>
      <c r="P249" s="90" t="s">
        <v>755</v>
      </c>
      <c r="Q249" s="88">
        <v>29979</v>
      </c>
      <c r="R249" s="44" t="str">
        <f t="shared" si="3"/>
        <v>43 Tahun 11 Bulan</v>
      </c>
      <c r="S249" s="87" t="s">
        <v>33</v>
      </c>
      <c r="T249" s="87" t="s">
        <v>45</v>
      </c>
      <c r="U249" s="41"/>
    </row>
    <row r="250" spans="1:21" x14ac:dyDescent="0.25">
      <c r="A250" s="41">
        <v>246</v>
      </c>
      <c r="B250" s="83">
        <v>310757</v>
      </c>
      <c r="C250" s="41" t="s">
        <v>825</v>
      </c>
      <c r="D250" s="44" t="s">
        <v>36</v>
      </c>
      <c r="E250" s="44" t="s">
        <v>25</v>
      </c>
      <c r="F250" s="44" t="s">
        <v>205</v>
      </c>
      <c r="G250" s="44" t="s">
        <v>167</v>
      </c>
      <c r="H250" s="44" t="s">
        <v>28</v>
      </c>
      <c r="I250" s="44" t="s">
        <v>40</v>
      </c>
      <c r="J250" s="87">
        <v>24104100707716</v>
      </c>
      <c r="K250" s="87" t="s">
        <v>13</v>
      </c>
      <c r="L250" s="87" t="s">
        <v>826</v>
      </c>
      <c r="M250" s="87"/>
      <c r="N250" s="87" t="s">
        <v>827</v>
      </c>
      <c r="O250" s="87" t="s">
        <v>723</v>
      </c>
      <c r="P250" s="90" t="s">
        <v>724</v>
      </c>
      <c r="Q250" s="88">
        <v>33260</v>
      </c>
      <c r="R250" s="44" t="str">
        <f t="shared" si="3"/>
        <v>34 Tahun 11 Bulan</v>
      </c>
      <c r="S250" s="87" t="s">
        <v>33</v>
      </c>
      <c r="T250" s="87" t="s">
        <v>118</v>
      </c>
      <c r="U250" s="41"/>
    </row>
    <row r="251" spans="1:21" x14ac:dyDescent="0.25">
      <c r="A251" s="41">
        <v>247</v>
      </c>
      <c r="B251" s="83">
        <v>310759</v>
      </c>
      <c r="C251" s="41" t="s">
        <v>828</v>
      </c>
      <c r="D251" s="44" t="s">
        <v>24</v>
      </c>
      <c r="E251" s="44" t="s">
        <v>37</v>
      </c>
      <c r="F251" s="44" t="s">
        <v>53</v>
      </c>
      <c r="G251" s="44" t="s">
        <v>167</v>
      </c>
      <c r="H251" s="44" t="s">
        <v>28</v>
      </c>
      <c r="I251" s="44" t="s">
        <v>29</v>
      </c>
      <c r="J251" s="87"/>
      <c r="K251" s="87" t="s">
        <v>14</v>
      </c>
      <c r="L251" s="87"/>
      <c r="M251" s="87" t="s">
        <v>829</v>
      </c>
      <c r="N251" s="87" t="s">
        <v>830</v>
      </c>
      <c r="O251" s="87" t="s">
        <v>723</v>
      </c>
      <c r="P251" s="90" t="s">
        <v>724</v>
      </c>
      <c r="Q251" s="88">
        <v>34074</v>
      </c>
      <c r="R251" s="44" t="str">
        <f t="shared" si="3"/>
        <v>32 Tahun 8 Bulan</v>
      </c>
      <c r="S251" s="87" t="s">
        <v>33</v>
      </c>
      <c r="T251" s="87" t="s">
        <v>45</v>
      </c>
      <c r="U251" s="41"/>
    </row>
    <row r="252" spans="1:21" x14ac:dyDescent="0.25">
      <c r="A252" s="41">
        <v>248</v>
      </c>
      <c r="B252" s="83">
        <v>310760</v>
      </c>
      <c r="C252" s="41" t="s">
        <v>831</v>
      </c>
      <c r="D252" s="44" t="s">
        <v>24</v>
      </c>
      <c r="E252" s="44" t="s">
        <v>281</v>
      </c>
      <c r="F252" s="44" t="s">
        <v>260</v>
      </c>
      <c r="G252" s="44" t="s">
        <v>167</v>
      </c>
      <c r="H252" s="44" t="s">
        <v>28</v>
      </c>
      <c r="I252" s="44" t="s">
        <v>29</v>
      </c>
      <c r="J252" s="87"/>
      <c r="K252" s="87" t="s">
        <v>15</v>
      </c>
      <c r="L252" s="87"/>
      <c r="M252" s="87"/>
      <c r="N252" s="87" t="s">
        <v>832</v>
      </c>
      <c r="O252" s="87" t="s">
        <v>723</v>
      </c>
      <c r="P252" s="90" t="s">
        <v>724</v>
      </c>
      <c r="Q252" s="88">
        <v>34181</v>
      </c>
      <c r="R252" s="44" t="str">
        <f t="shared" si="3"/>
        <v>32 Tahun 5 Bulan</v>
      </c>
      <c r="S252" s="87" t="s">
        <v>33</v>
      </c>
      <c r="T252" s="87" t="s">
        <v>45</v>
      </c>
      <c r="U252" s="41"/>
    </row>
    <row r="253" spans="1:21" x14ac:dyDescent="0.25">
      <c r="A253" s="41">
        <v>249</v>
      </c>
      <c r="B253" s="83">
        <v>310761</v>
      </c>
      <c r="C253" s="41" t="s">
        <v>833</v>
      </c>
      <c r="D253" s="44" t="s">
        <v>24</v>
      </c>
      <c r="E253" s="44" t="s">
        <v>281</v>
      </c>
      <c r="F253" s="44" t="s">
        <v>260</v>
      </c>
      <c r="G253" s="44" t="s">
        <v>167</v>
      </c>
      <c r="H253" s="44" t="s">
        <v>28</v>
      </c>
      <c r="I253" s="44" t="s">
        <v>29</v>
      </c>
      <c r="J253" s="87"/>
      <c r="K253" s="87" t="s">
        <v>14</v>
      </c>
      <c r="L253" s="87"/>
      <c r="M253" s="87" t="s">
        <v>834</v>
      </c>
      <c r="N253" s="87" t="s">
        <v>835</v>
      </c>
      <c r="O253" s="87" t="s">
        <v>723</v>
      </c>
      <c r="P253" s="90" t="s">
        <v>724</v>
      </c>
      <c r="Q253" s="88">
        <v>34038</v>
      </c>
      <c r="R253" s="44" t="str">
        <f t="shared" si="3"/>
        <v>32 Tahun 9 Bulan</v>
      </c>
      <c r="S253" s="87" t="s">
        <v>33</v>
      </c>
      <c r="T253" s="87" t="s">
        <v>45</v>
      </c>
      <c r="U253" s="41"/>
    </row>
    <row r="254" spans="1:21" x14ac:dyDescent="0.25">
      <c r="A254" s="41">
        <v>250</v>
      </c>
      <c r="B254" s="83">
        <v>310762</v>
      </c>
      <c r="C254" s="41" t="s">
        <v>836</v>
      </c>
      <c r="D254" s="44" t="s">
        <v>24</v>
      </c>
      <c r="E254" s="44" t="s">
        <v>281</v>
      </c>
      <c r="F254" s="44" t="s">
        <v>260</v>
      </c>
      <c r="G254" s="44" t="s">
        <v>167</v>
      </c>
      <c r="H254" s="44" t="s">
        <v>28</v>
      </c>
      <c r="I254" s="44" t="s">
        <v>29</v>
      </c>
      <c r="J254" s="87"/>
      <c r="K254" s="87" t="s">
        <v>14</v>
      </c>
      <c r="L254" s="87"/>
      <c r="M254" s="87" t="s">
        <v>837</v>
      </c>
      <c r="N254" s="87" t="s">
        <v>838</v>
      </c>
      <c r="O254" s="87" t="s">
        <v>723</v>
      </c>
      <c r="P254" s="90" t="s">
        <v>724</v>
      </c>
      <c r="Q254" s="88">
        <v>34970</v>
      </c>
      <c r="R254" s="44" t="str">
        <f t="shared" si="3"/>
        <v>30 Tahun 3 Bulan</v>
      </c>
      <c r="S254" s="87" t="s">
        <v>33</v>
      </c>
      <c r="T254" s="87" t="s">
        <v>45</v>
      </c>
      <c r="U254" s="41"/>
    </row>
    <row r="255" spans="1:21" x14ac:dyDescent="0.25">
      <c r="A255" s="41">
        <v>251</v>
      </c>
      <c r="B255" s="83">
        <v>310763</v>
      </c>
      <c r="C255" s="41" t="s">
        <v>839</v>
      </c>
      <c r="D255" s="44" t="s">
        <v>24</v>
      </c>
      <c r="E255" s="44" t="s">
        <v>37</v>
      </c>
      <c r="F255" s="44" t="s">
        <v>209</v>
      </c>
      <c r="G255" s="44" t="s">
        <v>167</v>
      </c>
      <c r="H255" s="44" t="s">
        <v>28</v>
      </c>
      <c r="I255" s="44" t="s">
        <v>29</v>
      </c>
      <c r="J255" s="87"/>
      <c r="K255" s="87" t="s">
        <v>14</v>
      </c>
      <c r="L255" s="87"/>
      <c r="M255" s="87" t="s">
        <v>840</v>
      </c>
      <c r="N255" s="87"/>
      <c r="O255" s="87" t="s">
        <v>723</v>
      </c>
      <c r="P255" s="90" t="s">
        <v>724</v>
      </c>
      <c r="Q255" s="88">
        <v>33841</v>
      </c>
      <c r="R255" s="44" t="str">
        <f t="shared" si="3"/>
        <v>33 Tahun 4 Bulan</v>
      </c>
      <c r="S255" s="87" t="s">
        <v>33</v>
      </c>
      <c r="T255" s="87" t="s">
        <v>45</v>
      </c>
      <c r="U255" s="41"/>
    </row>
    <row r="256" spans="1:21" x14ac:dyDescent="0.25">
      <c r="A256" s="41">
        <v>252</v>
      </c>
      <c r="B256" s="83">
        <v>310765</v>
      </c>
      <c r="C256" s="41" t="s">
        <v>841</v>
      </c>
      <c r="D256" s="44" t="s">
        <v>24</v>
      </c>
      <c r="E256" s="44" t="s">
        <v>281</v>
      </c>
      <c r="F256" s="44" t="s">
        <v>260</v>
      </c>
      <c r="G256" s="44" t="s">
        <v>167</v>
      </c>
      <c r="H256" s="44" t="s">
        <v>28</v>
      </c>
      <c r="I256" s="44" t="s">
        <v>29</v>
      </c>
      <c r="J256" s="87"/>
      <c r="K256" s="87" t="s">
        <v>29</v>
      </c>
      <c r="L256" s="87"/>
      <c r="M256" s="87"/>
      <c r="N256" s="87"/>
      <c r="O256" s="87" t="s">
        <v>723</v>
      </c>
      <c r="P256" s="90" t="s">
        <v>724</v>
      </c>
      <c r="Q256" s="88">
        <v>34922</v>
      </c>
      <c r="R256" s="44" t="str">
        <f t="shared" si="3"/>
        <v>30 Tahun 4 Bulan</v>
      </c>
      <c r="S256" s="87" t="s">
        <v>33</v>
      </c>
      <c r="T256" s="87" t="s">
        <v>45</v>
      </c>
      <c r="U256" s="41"/>
    </row>
    <row r="257" spans="1:21" x14ac:dyDescent="0.25">
      <c r="A257" s="41">
        <v>253</v>
      </c>
      <c r="B257" s="83">
        <v>310766</v>
      </c>
      <c r="C257" s="41" t="s">
        <v>842</v>
      </c>
      <c r="D257" s="44" t="s">
        <v>24</v>
      </c>
      <c r="E257" s="44" t="s">
        <v>281</v>
      </c>
      <c r="F257" s="44" t="s">
        <v>260</v>
      </c>
      <c r="G257" s="44" t="s">
        <v>167</v>
      </c>
      <c r="H257" s="44" t="s">
        <v>28</v>
      </c>
      <c r="I257" s="44" t="s">
        <v>29</v>
      </c>
      <c r="J257" s="87"/>
      <c r="K257" s="87" t="s">
        <v>29</v>
      </c>
      <c r="L257" s="87"/>
      <c r="M257" s="87"/>
      <c r="N257" s="87"/>
      <c r="O257" s="87" t="s">
        <v>723</v>
      </c>
      <c r="P257" s="90" t="s">
        <v>724</v>
      </c>
      <c r="Q257" s="88">
        <v>35309</v>
      </c>
      <c r="R257" s="44" t="str">
        <f t="shared" si="3"/>
        <v>29 Tahun 4 Bulan</v>
      </c>
      <c r="S257" s="87" t="s">
        <v>33</v>
      </c>
      <c r="T257" s="87" t="s">
        <v>45</v>
      </c>
      <c r="U257" s="41"/>
    </row>
    <row r="258" spans="1:21" x14ac:dyDescent="0.25">
      <c r="A258" s="41">
        <v>254</v>
      </c>
      <c r="B258" s="83">
        <v>310767</v>
      </c>
      <c r="C258" s="41" t="s">
        <v>843</v>
      </c>
      <c r="D258" s="44" t="s">
        <v>24</v>
      </c>
      <c r="E258" s="44" t="s">
        <v>281</v>
      </c>
      <c r="F258" s="44" t="s">
        <v>260</v>
      </c>
      <c r="G258" s="44" t="s">
        <v>167</v>
      </c>
      <c r="H258" s="44" t="s">
        <v>28</v>
      </c>
      <c r="I258" s="44" t="s">
        <v>29</v>
      </c>
      <c r="J258" s="87"/>
      <c r="K258" s="87" t="s">
        <v>29</v>
      </c>
      <c r="L258" s="87"/>
      <c r="M258" s="87"/>
      <c r="N258" s="87"/>
      <c r="O258" s="87" t="s">
        <v>723</v>
      </c>
      <c r="P258" s="90" t="s">
        <v>755</v>
      </c>
      <c r="Q258" s="88">
        <v>30395</v>
      </c>
      <c r="R258" s="44" t="str">
        <f t="shared" si="3"/>
        <v>42 Tahun 9 Bulan</v>
      </c>
      <c r="S258" s="87" t="s">
        <v>33</v>
      </c>
      <c r="T258" s="87" t="s">
        <v>34</v>
      </c>
      <c r="U258" s="41"/>
    </row>
    <row r="259" spans="1:21" x14ac:dyDescent="0.25">
      <c r="A259" s="41">
        <v>255</v>
      </c>
      <c r="B259" s="83">
        <v>320058</v>
      </c>
      <c r="C259" s="41" t="s">
        <v>844</v>
      </c>
      <c r="D259" s="44" t="s">
        <v>36</v>
      </c>
      <c r="E259" s="44" t="s">
        <v>25</v>
      </c>
      <c r="F259" s="44" t="s">
        <v>845</v>
      </c>
      <c r="G259" s="44" t="s">
        <v>121</v>
      </c>
      <c r="H259" s="44" t="s">
        <v>28</v>
      </c>
      <c r="I259" s="44" t="s">
        <v>40</v>
      </c>
      <c r="J259" s="87" t="s">
        <v>846</v>
      </c>
      <c r="K259" s="87" t="s">
        <v>13</v>
      </c>
      <c r="L259" s="87" t="s">
        <v>847</v>
      </c>
      <c r="M259" s="87"/>
      <c r="N259" s="87" t="s">
        <v>848</v>
      </c>
      <c r="O259" s="87" t="s">
        <v>723</v>
      </c>
      <c r="P259" s="90" t="s">
        <v>724</v>
      </c>
      <c r="Q259" s="88">
        <v>26618</v>
      </c>
      <c r="R259" s="44" t="str">
        <f t="shared" si="3"/>
        <v>53 Tahun 1 Bulan</v>
      </c>
      <c r="S259" s="87" t="s">
        <v>33</v>
      </c>
      <c r="T259" s="87" t="s">
        <v>45</v>
      </c>
      <c r="U259" s="41"/>
    </row>
    <row r="260" spans="1:21" x14ac:dyDescent="0.25">
      <c r="A260" s="41">
        <v>256</v>
      </c>
      <c r="B260" s="83">
        <v>320063</v>
      </c>
      <c r="C260" s="41" t="s">
        <v>849</v>
      </c>
      <c r="D260" s="44" t="s">
        <v>36</v>
      </c>
      <c r="E260" s="44" t="s">
        <v>25</v>
      </c>
      <c r="F260" s="44" t="s">
        <v>627</v>
      </c>
      <c r="G260" s="44" t="s">
        <v>39</v>
      </c>
      <c r="H260" s="44" t="s">
        <v>60</v>
      </c>
      <c r="I260" s="44" t="s">
        <v>40</v>
      </c>
      <c r="J260" s="87" t="s">
        <v>850</v>
      </c>
      <c r="K260" s="87" t="s">
        <v>13</v>
      </c>
      <c r="L260" s="87" t="s">
        <v>851</v>
      </c>
      <c r="M260" s="87"/>
      <c r="N260" s="87" t="s">
        <v>852</v>
      </c>
      <c r="O260" s="87" t="s">
        <v>723</v>
      </c>
      <c r="P260" s="90" t="s">
        <v>729</v>
      </c>
      <c r="Q260" s="88">
        <v>26990</v>
      </c>
      <c r="R260" s="44" t="str">
        <f t="shared" ref="R260:R322" si="4">DATEDIF(Q260,$Q$3,"y")&amp;" Tahun"&amp;" "&amp;DATEDIF(Q260,$Q$3,"ym")&amp;" Bulan"</f>
        <v>52 Tahun 1 Bulan</v>
      </c>
      <c r="S260" s="87" t="s">
        <v>33</v>
      </c>
      <c r="T260" s="87" t="s">
        <v>45</v>
      </c>
      <c r="U260" s="41"/>
    </row>
    <row r="261" spans="1:21" x14ac:dyDescent="0.25">
      <c r="A261" s="41">
        <v>257</v>
      </c>
      <c r="B261" s="83">
        <v>320064</v>
      </c>
      <c r="C261" s="41" t="s">
        <v>853</v>
      </c>
      <c r="D261" s="44" t="s">
        <v>36</v>
      </c>
      <c r="E261" s="44" t="s">
        <v>57</v>
      </c>
      <c r="F261" s="44" t="s">
        <v>237</v>
      </c>
      <c r="G261" s="44" t="s">
        <v>59</v>
      </c>
      <c r="H261" s="44" t="s">
        <v>60</v>
      </c>
      <c r="I261" s="44" t="s">
        <v>40</v>
      </c>
      <c r="J261" s="87"/>
      <c r="K261" s="87" t="s">
        <v>13</v>
      </c>
      <c r="L261" s="87" t="s">
        <v>854</v>
      </c>
      <c r="M261" s="87"/>
      <c r="N261" s="87"/>
      <c r="O261" s="90" t="s">
        <v>723</v>
      </c>
      <c r="P261" s="90" t="s">
        <v>729</v>
      </c>
      <c r="Q261" s="88">
        <v>24764</v>
      </c>
      <c r="R261" s="44" t="str">
        <f t="shared" si="4"/>
        <v>58 Tahun 2 Bulan</v>
      </c>
      <c r="S261" s="87" t="s">
        <v>33</v>
      </c>
      <c r="T261" s="87" t="s">
        <v>45</v>
      </c>
      <c r="U261" s="41"/>
    </row>
    <row r="262" spans="1:21" x14ac:dyDescent="0.25">
      <c r="A262" s="41">
        <v>258</v>
      </c>
      <c r="B262" s="83">
        <v>320081</v>
      </c>
      <c r="C262" s="41" t="s">
        <v>855</v>
      </c>
      <c r="D262" s="44" t="s">
        <v>24</v>
      </c>
      <c r="E262" s="44" t="s">
        <v>52</v>
      </c>
      <c r="F262" s="44" t="s">
        <v>260</v>
      </c>
      <c r="G262" s="44" t="s">
        <v>39</v>
      </c>
      <c r="H262" s="44" t="s">
        <v>60</v>
      </c>
      <c r="I262" s="44" t="s">
        <v>40</v>
      </c>
      <c r="J262" s="87">
        <v>11104100712322</v>
      </c>
      <c r="K262" s="87" t="s">
        <v>15</v>
      </c>
      <c r="L262" s="87"/>
      <c r="M262" s="87"/>
      <c r="N262" s="87" t="s">
        <v>856</v>
      </c>
      <c r="O262" s="87" t="s">
        <v>723</v>
      </c>
      <c r="P262" s="90" t="s">
        <v>729</v>
      </c>
      <c r="Q262" s="88">
        <v>21986</v>
      </c>
      <c r="R262" s="44" t="str">
        <f t="shared" si="4"/>
        <v>65 Tahun 9 Bulan</v>
      </c>
      <c r="S262" s="87" t="s">
        <v>33</v>
      </c>
      <c r="T262" s="87" t="s">
        <v>118</v>
      </c>
      <c r="U262" s="41"/>
    </row>
    <row r="263" spans="1:21" x14ac:dyDescent="0.25">
      <c r="A263" s="41">
        <v>259</v>
      </c>
      <c r="B263" s="83">
        <v>320082</v>
      </c>
      <c r="C263" s="41" t="s">
        <v>857</v>
      </c>
      <c r="D263" s="44" t="s">
        <v>24</v>
      </c>
      <c r="E263" s="44" t="s">
        <v>52</v>
      </c>
      <c r="F263" s="44" t="s">
        <v>260</v>
      </c>
      <c r="G263" s="44" t="s">
        <v>566</v>
      </c>
      <c r="H263" s="44" t="s">
        <v>60</v>
      </c>
      <c r="I263" s="44" t="s">
        <v>40</v>
      </c>
      <c r="J263" s="87" t="e">
        <v>#N/A</v>
      </c>
      <c r="K263" s="87" t="s">
        <v>15</v>
      </c>
      <c r="L263" s="87"/>
      <c r="M263" s="87"/>
      <c r="N263" s="87" t="s">
        <v>858</v>
      </c>
      <c r="O263" s="87" t="s">
        <v>723</v>
      </c>
      <c r="P263" s="90" t="s">
        <v>737</v>
      </c>
      <c r="Q263" s="88">
        <v>22192</v>
      </c>
      <c r="R263" s="44" t="str">
        <f t="shared" si="4"/>
        <v>65 Tahun 2 Bulan</v>
      </c>
      <c r="S263" s="87" t="s">
        <v>33</v>
      </c>
      <c r="T263" s="87" t="s">
        <v>45</v>
      </c>
      <c r="U263" s="41"/>
    </row>
    <row r="264" spans="1:21" x14ac:dyDescent="0.25">
      <c r="A264" s="41">
        <v>260</v>
      </c>
      <c r="B264" s="83">
        <v>410023</v>
      </c>
      <c r="C264" s="41" t="s">
        <v>859</v>
      </c>
      <c r="D264" s="44" t="s">
        <v>36</v>
      </c>
      <c r="E264" s="44" t="s">
        <v>52</v>
      </c>
      <c r="F264" s="44" t="s">
        <v>860</v>
      </c>
      <c r="G264" s="44" t="s">
        <v>566</v>
      </c>
      <c r="H264" s="44" t="s">
        <v>60</v>
      </c>
      <c r="I264" s="44" t="s">
        <v>40</v>
      </c>
      <c r="J264" s="87">
        <v>13104100702296</v>
      </c>
      <c r="K264" s="87" t="s">
        <v>13</v>
      </c>
      <c r="L264" s="87" t="s">
        <v>861</v>
      </c>
      <c r="M264" s="87"/>
      <c r="N264" s="87" t="s">
        <v>862</v>
      </c>
      <c r="O264" s="87" t="s">
        <v>863</v>
      </c>
      <c r="P264" s="90" t="s">
        <v>864</v>
      </c>
      <c r="Q264" s="88">
        <v>24313</v>
      </c>
      <c r="R264" s="44" t="str">
        <f t="shared" si="4"/>
        <v>59 Tahun 5 Bulan</v>
      </c>
      <c r="S264" s="87" t="s">
        <v>33</v>
      </c>
      <c r="T264" s="87" t="s">
        <v>45</v>
      </c>
      <c r="U264" s="41"/>
    </row>
    <row r="265" spans="1:21" x14ac:dyDescent="0.25">
      <c r="A265" s="41">
        <v>261</v>
      </c>
      <c r="B265" s="83">
        <v>410040</v>
      </c>
      <c r="C265" s="41" t="s">
        <v>865</v>
      </c>
      <c r="D265" s="44" t="s">
        <v>36</v>
      </c>
      <c r="E265" s="44" t="s">
        <v>37</v>
      </c>
      <c r="F265" s="44" t="s">
        <v>587</v>
      </c>
      <c r="G265" s="44" t="s">
        <v>39</v>
      </c>
      <c r="H265" s="44" t="s">
        <v>60</v>
      </c>
      <c r="I265" s="44" t="s">
        <v>40</v>
      </c>
      <c r="J265" s="87">
        <v>16104100700540</v>
      </c>
      <c r="K265" s="87" t="s">
        <v>13</v>
      </c>
      <c r="L265" s="87" t="s">
        <v>866</v>
      </c>
      <c r="M265" s="87"/>
      <c r="N265" s="87" t="s">
        <v>867</v>
      </c>
      <c r="O265" s="87" t="s">
        <v>863</v>
      </c>
      <c r="P265" s="90" t="s">
        <v>864</v>
      </c>
      <c r="Q265" s="88">
        <v>25898</v>
      </c>
      <c r="R265" s="44" t="str">
        <f t="shared" si="4"/>
        <v>55 Tahun 1 Bulan</v>
      </c>
      <c r="S265" s="87" t="s">
        <v>33</v>
      </c>
      <c r="T265" s="87" t="s">
        <v>45</v>
      </c>
      <c r="U265" s="41"/>
    </row>
    <row r="266" spans="1:21" x14ac:dyDescent="0.25">
      <c r="A266" s="41">
        <v>262</v>
      </c>
      <c r="B266" s="83">
        <v>410048</v>
      </c>
      <c r="C266" s="41" t="s">
        <v>868</v>
      </c>
      <c r="D266" s="44" t="s">
        <v>36</v>
      </c>
      <c r="E266" s="44" t="s">
        <v>57</v>
      </c>
      <c r="F266" s="44" t="s">
        <v>77</v>
      </c>
      <c r="G266" s="44" t="s">
        <v>39</v>
      </c>
      <c r="H266" s="44" t="s">
        <v>60</v>
      </c>
      <c r="I266" s="44" t="s">
        <v>40</v>
      </c>
      <c r="J266" s="87">
        <v>12104100710789</v>
      </c>
      <c r="K266" s="87" t="s">
        <v>13</v>
      </c>
      <c r="L266" s="87" t="s">
        <v>869</v>
      </c>
      <c r="M266" s="87"/>
      <c r="N266" s="87" t="s">
        <v>870</v>
      </c>
      <c r="O266" s="87" t="s">
        <v>863</v>
      </c>
      <c r="P266" s="90" t="s">
        <v>864</v>
      </c>
      <c r="Q266" s="88">
        <v>27178</v>
      </c>
      <c r="R266" s="44" t="str">
        <f t="shared" si="4"/>
        <v>51 Tahun 7 Bulan</v>
      </c>
      <c r="S266" s="87" t="s">
        <v>44</v>
      </c>
      <c r="T266" s="87" t="s">
        <v>45</v>
      </c>
      <c r="U266" s="41"/>
    </row>
    <row r="267" spans="1:21" x14ac:dyDescent="0.25">
      <c r="A267" s="41">
        <v>263</v>
      </c>
      <c r="B267" s="83">
        <v>410065</v>
      </c>
      <c r="C267" s="41" t="s">
        <v>871</v>
      </c>
      <c r="D267" s="44" t="s">
        <v>36</v>
      </c>
      <c r="E267" s="44" t="s">
        <v>25</v>
      </c>
      <c r="F267" s="44" t="s">
        <v>209</v>
      </c>
      <c r="G267" s="44" t="s">
        <v>27</v>
      </c>
      <c r="H267" s="44" t="s">
        <v>28</v>
      </c>
      <c r="I267" s="44" t="s">
        <v>40</v>
      </c>
      <c r="J267" s="87">
        <v>12104100714679</v>
      </c>
      <c r="K267" s="87" t="s">
        <v>13</v>
      </c>
      <c r="L267" s="87" t="s">
        <v>872</v>
      </c>
      <c r="M267" s="87"/>
      <c r="N267" s="87" t="s">
        <v>873</v>
      </c>
      <c r="O267" s="87" t="s">
        <v>863</v>
      </c>
      <c r="P267" s="90" t="s">
        <v>864</v>
      </c>
      <c r="Q267" s="88">
        <v>27695</v>
      </c>
      <c r="R267" s="44" t="str">
        <f t="shared" si="4"/>
        <v>50 Tahun 2 Bulan</v>
      </c>
      <c r="S267" s="87" t="s">
        <v>33</v>
      </c>
      <c r="T267" s="87" t="s">
        <v>34</v>
      </c>
      <c r="U267" s="41"/>
    </row>
    <row r="268" spans="1:21" x14ac:dyDescent="0.25">
      <c r="A268" s="41">
        <v>264</v>
      </c>
      <c r="B268" s="83">
        <v>410091</v>
      </c>
      <c r="C268" s="41" t="s">
        <v>874</v>
      </c>
      <c r="D268" s="44" t="s">
        <v>36</v>
      </c>
      <c r="E268" s="44" t="s">
        <v>25</v>
      </c>
      <c r="F268" s="44" t="s">
        <v>875</v>
      </c>
      <c r="G268" s="44" t="s">
        <v>27</v>
      </c>
      <c r="H268" s="44" t="s">
        <v>28</v>
      </c>
      <c r="I268" s="44" t="s">
        <v>40</v>
      </c>
      <c r="J268" s="87">
        <v>15104100706725</v>
      </c>
      <c r="K268" s="87" t="s">
        <v>13</v>
      </c>
      <c r="L268" s="87" t="s">
        <v>876</v>
      </c>
      <c r="M268" s="87"/>
      <c r="N268" s="87" t="s">
        <v>877</v>
      </c>
      <c r="O268" s="87" t="s">
        <v>863</v>
      </c>
      <c r="P268" s="90" t="s">
        <v>864</v>
      </c>
      <c r="Q268" s="88">
        <v>29493</v>
      </c>
      <c r="R268" s="44" t="str">
        <f t="shared" si="4"/>
        <v>45 Tahun 3 Bulan</v>
      </c>
      <c r="S268" s="87" t="s">
        <v>44</v>
      </c>
      <c r="T268" s="87" t="s">
        <v>45</v>
      </c>
      <c r="U268" s="41"/>
    </row>
    <row r="269" spans="1:21" x14ac:dyDescent="0.25">
      <c r="A269" s="41">
        <v>265</v>
      </c>
      <c r="B269" s="83">
        <v>410094</v>
      </c>
      <c r="C269" s="41" t="s">
        <v>878</v>
      </c>
      <c r="D269" s="44" t="s">
        <v>36</v>
      </c>
      <c r="E269" s="44" t="s">
        <v>37</v>
      </c>
      <c r="F269" s="44" t="s">
        <v>879</v>
      </c>
      <c r="G269" s="44" t="s">
        <v>27</v>
      </c>
      <c r="H269" s="44" t="s">
        <v>28</v>
      </c>
      <c r="I269" s="44" t="s">
        <v>40</v>
      </c>
      <c r="J269" s="87">
        <v>12104100714351</v>
      </c>
      <c r="K269" s="87" t="s">
        <v>13</v>
      </c>
      <c r="L269" s="87" t="s">
        <v>880</v>
      </c>
      <c r="M269" s="87"/>
      <c r="N269" s="87" t="s">
        <v>881</v>
      </c>
      <c r="O269" s="87" t="s">
        <v>863</v>
      </c>
      <c r="P269" s="90" t="s">
        <v>864</v>
      </c>
      <c r="Q269" s="88">
        <v>29381</v>
      </c>
      <c r="R269" s="44" t="str">
        <f t="shared" si="4"/>
        <v>45 Tahun 6 Bulan</v>
      </c>
      <c r="S269" s="87" t="s">
        <v>44</v>
      </c>
      <c r="T269" s="87" t="s">
        <v>45</v>
      </c>
      <c r="U269" s="41"/>
    </row>
    <row r="270" spans="1:21" x14ac:dyDescent="0.25">
      <c r="A270" s="41">
        <v>266</v>
      </c>
      <c r="B270" s="83">
        <v>410096</v>
      </c>
      <c r="C270" s="41" t="s">
        <v>882</v>
      </c>
      <c r="D270" s="44" t="s">
        <v>36</v>
      </c>
      <c r="E270" s="44" t="s">
        <v>52</v>
      </c>
      <c r="F270" s="44" t="s">
        <v>883</v>
      </c>
      <c r="G270" s="44" t="s">
        <v>566</v>
      </c>
      <c r="H270" s="44" t="s">
        <v>28</v>
      </c>
      <c r="I270" s="44" t="s">
        <v>40</v>
      </c>
      <c r="J270" s="87">
        <v>24104100706826</v>
      </c>
      <c r="K270" s="87" t="s">
        <v>13</v>
      </c>
      <c r="L270" s="87" t="s">
        <v>884</v>
      </c>
      <c r="M270" s="87"/>
      <c r="N270" s="87" t="s">
        <v>885</v>
      </c>
      <c r="O270" s="87" t="s">
        <v>863</v>
      </c>
      <c r="P270" s="90" t="s">
        <v>864</v>
      </c>
      <c r="Q270" s="88">
        <v>30013</v>
      </c>
      <c r="R270" s="44" t="str">
        <f t="shared" si="4"/>
        <v>43 Tahun 9 Bulan</v>
      </c>
      <c r="S270" s="87" t="s">
        <v>33</v>
      </c>
      <c r="T270" s="87" t="s">
        <v>45</v>
      </c>
      <c r="U270" s="41"/>
    </row>
    <row r="271" spans="1:21" x14ac:dyDescent="0.25">
      <c r="A271" s="41">
        <v>267</v>
      </c>
      <c r="B271" s="83">
        <v>410111</v>
      </c>
      <c r="C271" s="41" t="s">
        <v>886</v>
      </c>
      <c r="D271" s="44" t="s">
        <v>36</v>
      </c>
      <c r="E271" s="44" t="s">
        <v>25</v>
      </c>
      <c r="F271" s="44" t="s">
        <v>223</v>
      </c>
      <c r="G271" s="44" t="s">
        <v>121</v>
      </c>
      <c r="H271" s="44" t="s">
        <v>28</v>
      </c>
      <c r="I271" s="44" t="s">
        <v>40</v>
      </c>
      <c r="J271" s="87">
        <v>24104100706825</v>
      </c>
      <c r="K271" s="87" t="s">
        <v>13</v>
      </c>
      <c r="L271" s="87" t="s">
        <v>887</v>
      </c>
      <c r="M271" s="87"/>
      <c r="N271" s="87" t="s">
        <v>888</v>
      </c>
      <c r="O271" s="87" t="s">
        <v>863</v>
      </c>
      <c r="P271" s="90" t="s">
        <v>864</v>
      </c>
      <c r="Q271" s="88">
        <v>32849</v>
      </c>
      <c r="R271" s="44" t="str">
        <f t="shared" si="4"/>
        <v>36 Tahun 0 Bulan</v>
      </c>
      <c r="S271" s="87" t="s">
        <v>44</v>
      </c>
      <c r="T271" s="87" t="s">
        <v>45</v>
      </c>
      <c r="U271" s="41"/>
    </row>
    <row r="272" spans="1:21" x14ac:dyDescent="0.25">
      <c r="A272" s="41">
        <v>268</v>
      </c>
      <c r="B272" s="83">
        <v>410112</v>
      </c>
      <c r="C272" s="41" t="s">
        <v>889</v>
      </c>
      <c r="D272" s="44" t="s">
        <v>36</v>
      </c>
      <c r="E272" s="44" t="s">
        <v>37</v>
      </c>
      <c r="F272" s="44" t="s">
        <v>462</v>
      </c>
      <c r="G272" s="44" t="s">
        <v>167</v>
      </c>
      <c r="H272" s="44" t="s">
        <v>28</v>
      </c>
      <c r="I272" s="44" t="s">
        <v>40</v>
      </c>
      <c r="J272" s="87"/>
      <c r="K272" s="87" t="s">
        <v>13</v>
      </c>
      <c r="L272" s="87" t="s">
        <v>890</v>
      </c>
      <c r="M272" s="87"/>
      <c r="N272" s="87" t="s">
        <v>891</v>
      </c>
      <c r="O272" s="87" t="s">
        <v>863</v>
      </c>
      <c r="P272" s="90" t="s">
        <v>864</v>
      </c>
      <c r="Q272" s="88">
        <v>32821</v>
      </c>
      <c r="R272" s="44" t="str">
        <f t="shared" si="4"/>
        <v>36 Tahun 1 Bulan</v>
      </c>
      <c r="S272" s="87" t="s">
        <v>33</v>
      </c>
      <c r="T272" s="87" t="s">
        <v>45</v>
      </c>
      <c r="U272" s="41"/>
    </row>
    <row r="273" spans="1:21" x14ac:dyDescent="0.25">
      <c r="A273" s="41">
        <v>269</v>
      </c>
      <c r="B273" s="83">
        <v>410117</v>
      </c>
      <c r="C273" s="41" t="s">
        <v>892</v>
      </c>
      <c r="D273" s="44" t="s">
        <v>36</v>
      </c>
      <c r="E273" s="44" t="s">
        <v>25</v>
      </c>
      <c r="F273" s="44" t="s">
        <v>111</v>
      </c>
      <c r="G273" s="44" t="s">
        <v>121</v>
      </c>
      <c r="H273" s="44" t="s">
        <v>60</v>
      </c>
      <c r="I273" s="44" t="s">
        <v>40</v>
      </c>
      <c r="J273" s="87">
        <v>20104100705629</v>
      </c>
      <c r="K273" s="87" t="s">
        <v>13</v>
      </c>
      <c r="L273" s="87" t="s">
        <v>893</v>
      </c>
      <c r="M273" s="87"/>
      <c r="N273" s="87" t="s">
        <v>894</v>
      </c>
      <c r="O273" s="87" t="s">
        <v>863</v>
      </c>
      <c r="P273" s="90" t="s">
        <v>864</v>
      </c>
      <c r="Q273" s="88">
        <v>28791</v>
      </c>
      <c r="R273" s="44" t="str">
        <f t="shared" si="4"/>
        <v>47 Tahun 2 Bulan</v>
      </c>
      <c r="S273" s="87" t="s">
        <v>44</v>
      </c>
      <c r="T273" s="87" t="s">
        <v>45</v>
      </c>
      <c r="U273" s="41"/>
    </row>
    <row r="274" spans="1:21" x14ac:dyDescent="0.25">
      <c r="A274" s="41">
        <v>270</v>
      </c>
      <c r="B274" s="83">
        <v>410118</v>
      </c>
      <c r="C274" s="41" t="s">
        <v>895</v>
      </c>
      <c r="D274" s="44" t="s">
        <v>36</v>
      </c>
      <c r="E274" s="44" t="s">
        <v>25</v>
      </c>
      <c r="F274" s="44" t="s">
        <v>201</v>
      </c>
      <c r="G274" s="44" t="s">
        <v>121</v>
      </c>
      <c r="H274" s="44" t="s">
        <v>60</v>
      </c>
      <c r="I274" s="44" t="s">
        <v>40</v>
      </c>
      <c r="J274" s="87">
        <v>11104100707261</v>
      </c>
      <c r="K274" s="87" t="s">
        <v>13</v>
      </c>
      <c r="L274" s="87" t="s">
        <v>896</v>
      </c>
      <c r="M274" s="87"/>
      <c r="N274" s="87" t="s">
        <v>897</v>
      </c>
      <c r="O274" s="87" t="s">
        <v>863</v>
      </c>
      <c r="P274" s="90" t="s">
        <v>864</v>
      </c>
      <c r="Q274" s="88">
        <v>30693</v>
      </c>
      <c r="R274" s="44" t="str">
        <f t="shared" si="4"/>
        <v>41 Tahun 11 Bulan</v>
      </c>
      <c r="S274" s="87" t="s">
        <v>33</v>
      </c>
      <c r="T274" s="87" t="s">
        <v>34</v>
      </c>
      <c r="U274" s="41"/>
    </row>
    <row r="275" spans="1:21" x14ac:dyDescent="0.25">
      <c r="A275" s="41">
        <v>271</v>
      </c>
      <c r="B275" s="83">
        <v>420005</v>
      </c>
      <c r="C275" s="41" t="s">
        <v>898</v>
      </c>
      <c r="D275" s="44" t="s">
        <v>36</v>
      </c>
      <c r="E275" s="44" t="s">
        <v>52</v>
      </c>
      <c r="F275" s="44" t="s">
        <v>610</v>
      </c>
      <c r="G275" s="44" t="s">
        <v>39</v>
      </c>
      <c r="H275" s="44" t="s">
        <v>28</v>
      </c>
      <c r="I275" s="44" t="s">
        <v>40</v>
      </c>
      <c r="J275" s="87">
        <v>11104100702284</v>
      </c>
      <c r="K275" s="87" t="s">
        <v>13</v>
      </c>
      <c r="L275" s="87" t="s">
        <v>899</v>
      </c>
      <c r="M275" s="87"/>
      <c r="N275" s="87" t="s">
        <v>900</v>
      </c>
      <c r="O275" s="87" t="s">
        <v>863</v>
      </c>
      <c r="P275" s="90" t="s">
        <v>901</v>
      </c>
      <c r="Q275" s="88">
        <v>24917</v>
      </c>
      <c r="R275" s="44" t="str">
        <f t="shared" si="4"/>
        <v>57 Tahun 9 Bulan</v>
      </c>
      <c r="S275" s="87" t="s">
        <v>33</v>
      </c>
      <c r="T275" s="87" t="s">
        <v>118</v>
      </c>
      <c r="U275" s="41"/>
    </row>
    <row r="276" spans="1:21" x14ac:dyDescent="0.25">
      <c r="A276" s="41">
        <v>272</v>
      </c>
      <c r="B276" s="83">
        <v>420021</v>
      </c>
      <c r="C276" s="41" t="s">
        <v>902</v>
      </c>
      <c r="D276" s="44" t="s">
        <v>36</v>
      </c>
      <c r="E276" s="44" t="s">
        <v>25</v>
      </c>
      <c r="F276" s="44" t="s">
        <v>778</v>
      </c>
      <c r="G276" s="44" t="s">
        <v>39</v>
      </c>
      <c r="H276" s="44" t="s">
        <v>60</v>
      </c>
      <c r="I276" s="44" t="s">
        <v>40</v>
      </c>
      <c r="J276" s="87">
        <v>11104100707029</v>
      </c>
      <c r="K276" s="87" t="s">
        <v>13</v>
      </c>
      <c r="L276" s="87" t="s">
        <v>903</v>
      </c>
      <c r="M276" s="87"/>
      <c r="N276" s="87" t="s">
        <v>904</v>
      </c>
      <c r="O276" s="87" t="s">
        <v>863</v>
      </c>
      <c r="P276" s="90" t="s">
        <v>901</v>
      </c>
      <c r="Q276" s="88">
        <v>25225</v>
      </c>
      <c r="R276" s="44" t="str">
        <f t="shared" si="4"/>
        <v>56 Tahun 11 Bulan</v>
      </c>
      <c r="S276" s="87" t="s">
        <v>33</v>
      </c>
      <c r="T276" s="87" t="s">
        <v>118</v>
      </c>
      <c r="U276" s="41"/>
    </row>
    <row r="277" spans="1:21" x14ac:dyDescent="0.25">
      <c r="A277" s="41">
        <v>273</v>
      </c>
      <c r="B277" s="83">
        <v>420022</v>
      </c>
      <c r="C277" s="41" t="s">
        <v>905</v>
      </c>
      <c r="D277" s="44" t="s">
        <v>36</v>
      </c>
      <c r="E277" s="44" t="s">
        <v>52</v>
      </c>
      <c r="F277" s="44" t="s">
        <v>209</v>
      </c>
      <c r="G277" s="44" t="s">
        <v>39</v>
      </c>
      <c r="H277" s="44" t="s">
        <v>60</v>
      </c>
      <c r="I277" s="44" t="s">
        <v>40</v>
      </c>
      <c r="J277" s="87">
        <v>12104100710420</v>
      </c>
      <c r="K277" s="87" t="s">
        <v>13</v>
      </c>
      <c r="L277" s="87" t="s">
        <v>906</v>
      </c>
      <c r="M277" s="87"/>
      <c r="N277" s="87" t="s">
        <v>907</v>
      </c>
      <c r="O277" s="87" t="s">
        <v>863</v>
      </c>
      <c r="P277" s="90" t="s">
        <v>901</v>
      </c>
      <c r="Q277" s="88">
        <v>27117</v>
      </c>
      <c r="R277" s="44" t="str">
        <f t="shared" si="4"/>
        <v>51 Tahun 9 Bulan</v>
      </c>
      <c r="S277" s="87" t="s">
        <v>33</v>
      </c>
      <c r="T277" s="87" t="s">
        <v>45</v>
      </c>
      <c r="U277" s="41"/>
    </row>
    <row r="278" spans="1:21" x14ac:dyDescent="0.25">
      <c r="A278" s="41">
        <v>274</v>
      </c>
      <c r="B278" s="83">
        <v>420031</v>
      </c>
      <c r="C278" s="41" t="s">
        <v>908</v>
      </c>
      <c r="D278" s="44" t="s">
        <v>36</v>
      </c>
      <c r="E278" s="44" t="s">
        <v>25</v>
      </c>
      <c r="F278" s="44" t="s">
        <v>875</v>
      </c>
      <c r="G278" s="44" t="s">
        <v>39</v>
      </c>
      <c r="H278" s="44" t="s">
        <v>28</v>
      </c>
      <c r="I278" s="44" t="s">
        <v>40</v>
      </c>
      <c r="J278" s="87"/>
      <c r="K278" s="87" t="s">
        <v>13</v>
      </c>
      <c r="L278" s="87" t="s">
        <v>909</v>
      </c>
      <c r="M278" s="87"/>
      <c r="N278" s="87"/>
      <c r="O278" s="87" t="s">
        <v>863</v>
      </c>
      <c r="P278" s="90" t="s">
        <v>901</v>
      </c>
      <c r="Q278" s="88">
        <v>26062</v>
      </c>
      <c r="R278" s="44" t="str">
        <f t="shared" si="4"/>
        <v>54 Tahun 7 Bulan</v>
      </c>
      <c r="S278" s="87" t="s">
        <v>33</v>
      </c>
      <c r="T278" s="87" t="s">
        <v>34</v>
      </c>
      <c r="U278" s="41"/>
    </row>
    <row r="279" spans="1:21" x14ac:dyDescent="0.25">
      <c r="A279" s="41">
        <v>275</v>
      </c>
      <c r="B279" s="83">
        <v>420059</v>
      </c>
      <c r="C279" s="41" t="s">
        <v>910</v>
      </c>
      <c r="D279" s="44" t="s">
        <v>421</v>
      </c>
      <c r="E279" s="44" t="s">
        <v>57</v>
      </c>
      <c r="F279" s="44" t="s">
        <v>260</v>
      </c>
      <c r="G279" s="44" t="s">
        <v>59</v>
      </c>
      <c r="H279" s="44" t="s">
        <v>60</v>
      </c>
      <c r="I279" s="44" t="s">
        <v>29</v>
      </c>
      <c r="J279" s="87"/>
      <c r="K279" s="87" t="s">
        <v>15</v>
      </c>
      <c r="L279" s="87"/>
      <c r="M279" s="87"/>
      <c r="N279" s="87" t="s">
        <v>911</v>
      </c>
      <c r="O279" s="87" t="s">
        <v>863</v>
      </c>
      <c r="P279" s="90" t="s">
        <v>901</v>
      </c>
      <c r="Q279" s="88">
        <v>25312</v>
      </c>
      <c r="R279" s="44" t="str">
        <f t="shared" si="4"/>
        <v>56 Tahun 8 Bulan</v>
      </c>
      <c r="S279" s="87" t="s">
        <v>44</v>
      </c>
      <c r="T279" s="87" t="s">
        <v>71</v>
      </c>
      <c r="U279" s="41"/>
    </row>
    <row r="280" spans="1:21" x14ac:dyDescent="0.25">
      <c r="A280" s="41">
        <v>276</v>
      </c>
      <c r="B280" s="83">
        <v>420060</v>
      </c>
      <c r="C280" s="41" t="s">
        <v>912</v>
      </c>
      <c r="D280" s="44" t="s">
        <v>36</v>
      </c>
      <c r="E280" s="44" t="s">
        <v>281</v>
      </c>
      <c r="F280" s="44" t="s">
        <v>260</v>
      </c>
      <c r="G280" s="44" t="s">
        <v>167</v>
      </c>
      <c r="H280" s="44" t="s">
        <v>28</v>
      </c>
      <c r="I280" s="44" t="s">
        <v>29</v>
      </c>
      <c r="J280" s="87">
        <v>12104100710732</v>
      </c>
      <c r="K280" s="87" t="s">
        <v>15</v>
      </c>
      <c r="L280" s="87"/>
      <c r="M280" s="87"/>
      <c r="N280" s="87" t="s">
        <v>913</v>
      </c>
      <c r="O280" s="87" t="s">
        <v>863</v>
      </c>
      <c r="P280" s="90" t="s">
        <v>901</v>
      </c>
      <c r="Q280" s="88">
        <v>33987</v>
      </c>
      <c r="R280" s="44" t="str">
        <f t="shared" si="4"/>
        <v>32 Tahun 11 Bulan</v>
      </c>
      <c r="S280" s="87" t="s">
        <v>33</v>
      </c>
      <c r="T280" s="87" t="s">
        <v>45</v>
      </c>
      <c r="U280" s="41"/>
    </row>
    <row r="281" spans="1:21" x14ac:dyDescent="0.25">
      <c r="A281" s="41">
        <v>277</v>
      </c>
      <c r="B281" s="83">
        <v>430004</v>
      </c>
      <c r="C281" s="41" t="s">
        <v>914</v>
      </c>
      <c r="D281" s="44" t="s">
        <v>36</v>
      </c>
      <c r="E281" s="44" t="s">
        <v>25</v>
      </c>
      <c r="F281" s="44" t="s">
        <v>785</v>
      </c>
      <c r="G281" s="44" t="s">
        <v>27</v>
      </c>
      <c r="H281" s="44" t="s">
        <v>28</v>
      </c>
      <c r="I281" s="44" t="s">
        <v>40</v>
      </c>
      <c r="J281" s="87">
        <v>12104100711297</v>
      </c>
      <c r="K281" s="87" t="s">
        <v>13</v>
      </c>
      <c r="L281" s="87" t="s">
        <v>915</v>
      </c>
      <c r="M281" s="87"/>
      <c r="N281" s="87" t="s">
        <v>916</v>
      </c>
      <c r="O281" s="87" t="s">
        <v>863</v>
      </c>
      <c r="P281" s="90" t="s">
        <v>864</v>
      </c>
      <c r="Q281" s="88">
        <v>28045</v>
      </c>
      <c r="R281" s="44" t="str">
        <f t="shared" si="4"/>
        <v>49 Tahun 2 Bulan</v>
      </c>
      <c r="S281" s="87" t="s">
        <v>33</v>
      </c>
      <c r="T281" s="87" t="s">
        <v>45</v>
      </c>
      <c r="U281" s="41"/>
    </row>
    <row r="282" spans="1:21" x14ac:dyDescent="0.25">
      <c r="A282" s="41">
        <v>278</v>
      </c>
      <c r="B282" s="83">
        <v>430005</v>
      </c>
      <c r="C282" s="41" t="s">
        <v>917</v>
      </c>
      <c r="D282" s="44" t="s">
        <v>36</v>
      </c>
      <c r="E282" s="44" t="s">
        <v>25</v>
      </c>
      <c r="F282" s="44" t="s">
        <v>774</v>
      </c>
      <c r="G282" s="44" t="s">
        <v>27</v>
      </c>
      <c r="H282" s="44" t="s">
        <v>28</v>
      </c>
      <c r="I282" s="44" t="s">
        <v>40</v>
      </c>
      <c r="J282" s="87">
        <v>11104100716060</v>
      </c>
      <c r="K282" s="87" t="s">
        <v>13</v>
      </c>
      <c r="L282" s="87" t="s">
        <v>918</v>
      </c>
      <c r="M282" s="87"/>
      <c r="N282" s="87" t="s">
        <v>919</v>
      </c>
      <c r="O282" s="87" t="s">
        <v>863</v>
      </c>
      <c r="P282" s="90" t="s">
        <v>864</v>
      </c>
      <c r="Q282" s="88">
        <v>28546</v>
      </c>
      <c r="R282" s="44" t="str">
        <f t="shared" si="4"/>
        <v>47 Tahun 10 Bulan</v>
      </c>
      <c r="S282" s="87" t="s">
        <v>33</v>
      </c>
      <c r="T282" s="87" t="s">
        <v>45</v>
      </c>
      <c r="U282" s="41"/>
    </row>
    <row r="283" spans="1:21" x14ac:dyDescent="0.25">
      <c r="A283" s="41">
        <v>279</v>
      </c>
      <c r="B283" s="83">
        <v>430026</v>
      </c>
      <c r="C283" s="41" t="s">
        <v>920</v>
      </c>
      <c r="D283" s="44" t="s">
        <v>36</v>
      </c>
      <c r="E283" s="44" t="s">
        <v>52</v>
      </c>
      <c r="F283" s="44" t="s">
        <v>53</v>
      </c>
      <c r="G283" s="44" t="s">
        <v>27</v>
      </c>
      <c r="H283" s="44" t="s">
        <v>60</v>
      </c>
      <c r="I283" s="44" t="s">
        <v>40</v>
      </c>
      <c r="J283" s="87">
        <v>13104100700352</v>
      </c>
      <c r="K283" s="87" t="s">
        <v>13</v>
      </c>
      <c r="L283" s="87" t="s">
        <v>921</v>
      </c>
      <c r="M283" s="87"/>
      <c r="N283" s="87" t="s">
        <v>922</v>
      </c>
      <c r="O283" s="87" t="s">
        <v>863</v>
      </c>
      <c r="P283" s="90" t="s">
        <v>864</v>
      </c>
      <c r="Q283" s="88">
        <v>29629</v>
      </c>
      <c r="R283" s="44" t="str">
        <f t="shared" si="4"/>
        <v>44 Tahun 10 Bulan</v>
      </c>
      <c r="S283" s="87" t="s">
        <v>33</v>
      </c>
      <c r="T283" s="87" t="s">
        <v>45</v>
      </c>
      <c r="U283" s="41"/>
    </row>
    <row r="284" spans="1:21" x14ac:dyDescent="0.25">
      <c r="A284" s="41">
        <v>280</v>
      </c>
      <c r="B284" s="83">
        <v>440011</v>
      </c>
      <c r="C284" s="41" t="s">
        <v>923</v>
      </c>
      <c r="D284" s="44" t="s">
        <v>36</v>
      </c>
      <c r="E284" s="44" t="s">
        <v>25</v>
      </c>
      <c r="F284" s="44" t="s">
        <v>140</v>
      </c>
      <c r="G284" s="44" t="s">
        <v>27</v>
      </c>
      <c r="H284" s="44" t="s">
        <v>28</v>
      </c>
      <c r="I284" s="44" t="s">
        <v>40</v>
      </c>
      <c r="J284" s="87">
        <v>19104100706611</v>
      </c>
      <c r="K284" s="87" t="s">
        <v>13</v>
      </c>
      <c r="L284" s="87" t="s">
        <v>924</v>
      </c>
      <c r="M284" s="87"/>
      <c r="N284" s="87" t="s">
        <v>925</v>
      </c>
      <c r="O284" s="87" t="s">
        <v>863</v>
      </c>
      <c r="P284" s="90" t="s">
        <v>926</v>
      </c>
      <c r="Q284" s="88">
        <v>28354</v>
      </c>
      <c r="R284" s="44" t="str">
        <f t="shared" si="4"/>
        <v>48 Tahun 4 Bulan</v>
      </c>
      <c r="S284" s="87" t="s">
        <v>33</v>
      </c>
      <c r="T284" s="87" t="s">
        <v>45</v>
      </c>
      <c r="U284" s="41"/>
    </row>
    <row r="285" spans="1:21" x14ac:dyDescent="0.25">
      <c r="A285" s="41">
        <v>281</v>
      </c>
      <c r="B285" s="83">
        <v>440024</v>
      </c>
      <c r="C285" s="41" t="s">
        <v>927</v>
      </c>
      <c r="D285" s="44" t="s">
        <v>36</v>
      </c>
      <c r="E285" s="44" t="s">
        <v>25</v>
      </c>
      <c r="F285" s="44" t="s">
        <v>252</v>
      </c>
      <c r="G285" s="44" t="s">
        <v>121</v>
      </c>
      <c r="H285" s="44" t="s">
        <v>28</v>
      </c>
      <c r="I285" s="44" t="s">
        <v>40</v>
      </c>
      <c r="J285" s="87">
        <v>13104100702842</v>
      </c>
      <c r="K285" s="87" t="s">
        <v>13</v>
      </c>
      <c r="L285" s="87" t="s">
        <v>928</v>
      </c>
      <c r="M285" s="87"/>
      <c r="N285" s="87" t="s">
        <v>929</v>
      </c>
      <c r="O285" s="87" t="s">
        <v>863</v>
      </c>
      <c r="P285" s="90" t="s">
        <v>926</v>
      </c>
      <c r="Q285" s="88">
        <v>30616</v>
      </c>
      <c r="R285" s="44" t="str">
        <f t="shared" si="4"/>
        <v>42 Tahun 2 Bulan</v>
      </c>
      <c r="S285" s="87" t="s">
        <v>33</v>
      </c>
      <c r="T285" s="87" t="s">
        <v>34</v>
      </c>
      <c r="U285" s="41"/>
    </row>
    <row r="286" spans="1:21" x14ac:dyDescent="0.25">
      <c r="A286" s="41">
        <v>282</v>
      </c>
      <c r="B286" s="83">
        <v>440026</v>
      </c>
      <c r="C286" s="41" t="s">
        <v>930</v>
      </c>
      <c r="D286" s="44" t="s">
        <v>36</v>
      </c>
      <c r="E286" s="44" t="s">
        <v>25</v>
      </c>
      <c r="F286" s="44" t="s">
        <v>128</v>
      </c>
      <c r="G286" s="44" t="s">
        <v>27</v>
      </c>
      <c r="H286" s="44" t="s">
        <v>28</v>
      </c>
      <c r="I286" s="44" t="s">
        <v>40</v>
      </c>
      <c r="J286" s="87">
        <v>18104100709540</v>
      </c>
      <c r="K286" s="87" t="s">
        <v>13</v>
      </c>
      <c r="L286" s="87" t="s">
        <v>931</v>
      </c>
      <c r="M286" s="87"/>
      <c r="N286" s="87" t="s">
        <v>932</v>
      </c>
      <c r="O286" s="87" t="s">
        <v>863</v>
      </c>
      <c r="P286" s="90" t="s">
        <v>933</v>
      </c>
      <c r="Q286" s="88">
        <v>29531</v>
      </c>
      <c r="R286" s="44" t="str">
        <f t="shared" si="4"/>
        <v>45 Tahun 1 Bulan</v>
      </c>
      <c r="S286" s="87" t="s">
        <v>33</v>
      </c>
      <c r="T286" s="87" t="s">
        <v>34</v>
      </c>
      <c r="U286" s="41"/>
    </row>
    <row r="287" spans="1:21" x14ac:dyDescent="0.25">
      <c r="A287" s="41">
        <v>283</v>
      </c>
      <c r="B287" s="83">
        <v>440028</v>
      </c>
      <c r="C287" s="41" t="s">
        <v>934</v>
      </c>
      <c r="D287" s="44" t="s">
        <v>36</v>
      </c>
      <c r="E287" s="44" t="s">
        <v>25</v>
      </c>
      <c r="F287" s="44" t="s">
        <v>638</v>
      </c>
      <c r="G287" s="44" t="s">
        <v>121</v>
      </c>
      <c r="H287" s="44" t="s">
        <v>28</v>
      </c>
      <c r="I287" s="44" t="s">
        <v>40</v>
      </c>
      <c r="J287" s="87">
        <v>17104100705440</v>
      </c>
      <c r="K287" s="87" t="s">
        <v>13</v>
      </c>
      <c r="L287" s="87" t="s">
        <v>935</v>
      </c>
      <c r="M287" s="87"/>
      <c r="N287" s="87" t="s">
        <v>936</v>
      </c>
      <c r="O287" s="87" t="s">
        <v>863</v>
      </c>
      <c r="P287" s="90" t="s">
        <v>926</v>
      </c>
      <c r="Q287" s="88">
        <v>30854</v>
      </c>
      <c r="R287" s="44" t="str">
        <f t="shared" si="4"/>
        <v>41 Tahun 6 Bulan</v>
      </c>
      <c r="S287" s="87" t="s">
        <v>33</v>
      </c>
      <c r="T287" s="87" t="s">
        <v>34</v>
      </c>
      <c r="U287" s="41"/>
    </row>
    <row r="288" spans="1:21" x14ac:dyDescent="0.25">
      <c r="A288" s="41">
        <v>284</v>
      </c>
      <c r="B288" s="83">
        <v>440051</v>
      </c>
      <c r="C288" s="41" t="s">
        <v>937</v>
      </c>
      <c r="D288" s="44" t="s">
        <v>36</v>
      </c>
      <c r="E288" s="44" t="s">
        <v>25</v>
      </c>
      <c r="F288" s="44" t="s">
        <v>938</v>
      </c>
      <c r="G288" s="44" t="s">
        <v>121</v>
      </c>
      <c r="H288" s="44" t="s">
        <v>28</v>
      </c>
      <c r="I288" s="44" t="s">
        <v>40</v>
      </c>
      <c r="J288" s="87">
        <v>17104100705596</v>
      </c>
      <c r="K288" s="87" t="s">
        <v>13</v>
      </c>
      <c r="L288" s="87" t="s">
        <v>939</v>
      </c>
      <c r="M288" s="87"/>
      <c r="N288" s="87" t="s">
        <v>940</v>
      </c>
      <c r="O288" s="87" t="s">
        <v>863</v>
      </c>
      <c r="P288" s="90" t="s">
        <v>926</v>
      </c>
      <c r="Q288" s="88">
        <v>31695</v>
      </c>
      <c r="R288" s="44" t="str">
        <f t="shared" si="4"/>
        <v>39 Tahun 2 Bulan</v>
      </c>
      <c r="S288" s="87" t="s">
        <v>44</v>
      </c>
      <c r="T288" s="87" t="s">
        <v>45</v>
      </c>
      <c r="U288" s="41"/>
    </row>
    <row r="289" spans="1:21" x14ac:dyDescent="0.25">
      <c r="A289" s="41">
        <v>285</v>
      </c>
      <c r="B289" s="83">
        <v>440052</v>
      </c>
      <c r="C289" s="41" t="s">
        <v>941</v>
      </c>
      <c r="D289" s="44" t="s">
        <v>36</v>
      </c>
      <c r="E289" s="44" t="s">
        <v>25</v>
      </c>
      <c r="F289" s="44" t="s">
        <v>162</v>
      </c>
      <c r="G289" s="44" t="s">
        <v>121</v>
      </c>
      <c r="H289" s="44" t="s">
        <v>28</v>
      </c>
      <c r="I289" s="44" t="s">
        <v>40</v>
      </c>
      <c r="J289" s="87">
        <v>13104100703101</v>
      </c>
      <c r="K289" s="87" t="s">
        <v>13</v>
      </c>
      <c r="L289" s="87" t="s">
        <v>942</v>
      </c>
      <c r="M289" s="87"/>
      <c r="N289" s="87" t="s">
        <v>943</v>
      </c>
      <c r="O289" s="87" t="s">
        <v>863</v>
      </c>
      <c r="P289" s="90" t="s">
        <v>926</v>
      </c>
      <c r="Q289" s="88">
        <v>31667</v>
      </c>
      <c r="R289" s="44" t="str">
        <f t="shared" si="4"/>
        <v>39 Tahun 3 Bulan</v>
      </c>
      <c r="S289" s="87" t="s">
        <v>33</v>
      </c>
      <c r="T289" s="87" t="s">
        <v>45</v>
      </c>
      <c r="U289" s="41"/>
    </row>
    <row r="290" spans="1:21" x14ac:dyDescent="0.25">
      <c r="A290" s="41">
        <v>286</v>
      </c>
      <c r="B290" s="83">
        <v>460004</v>
      </c>
      <c r="C290" s="41" t="s">
        <v>944</v>
      </c>
      <c r="D290" s="44" t="s">
        <v>36</v>
      </c>
      <c r="E290" s="44" t="s">
        <v>37</v>
      </c>
      <c r="F290" s="44" t="s">
        <v>945</v>
      </c>
      <c r="G290" s="44" t="s">
        <v>121</v>
      </c>
      <c r="H290" s="44" t="s">
        <v>60</v>
      </c>
      <c r="I290" s="44" t="s">
        <v>40</v>
      </c>
      <c r="J290" s="87" t="s">
        <v>946</v>
      </c>
      <c r="K290" s="87" t="s">
        <v>13</v>
      </c>
      <c r="L290" s="87" t="s">
        <v>947</v>
      </c>
      <c r="M290" s="87"/>
      <c r="N290" s="87" t="s">
        <v>948</v>
      </c>
      <c r="O290" s="87" t="s">
        <v>863</v>
      </c>
      <c r="P290" s="90" t="s">
        <v>933</v>
      </c>
      <c r="Q290" s="88">
        <v>30512</v>
      </c>
      <c r="R290" s="44" t="str">
        <f t="shared" si="4"/>
        <v>42 Tahun 5 Bulan</v>
      </c>
      <c r="S290" s="87" t="s">
        <v>33</v>
      </c>
      <c r="T290" s="87" t="s">
        <v>45</v>
      </c>
      <c r="U290" s="41"/>
    </row>
    <row r="291" spans="1:21" x14ac:dyDescent="0.25">
      <c r="A291" s="41">
        <v>287</v>
      </c>
      <c r="B291" s="83">
        <v>460005</v>
      </c>
      <c r="C291" s="41" t="s">
        <v>949</v>
      </c>
      <c r="D291" s="44" t="s">
        <v>36</v>
      </c>
      <c r="E291" s="44" t="s">
        <v>25</v>
      </c>
      <c r="F291" s="44" t="s">
        <v>950</v>
      </c>
      <c r="G291" s="44" t="s">
        <v>27</v>
      </c>
      <c r="H291" s="44" t="s">
        <v>60</v>
      </c>
      <c r="I291" s="44" t="s">
        <v>40</v>
      </c>
      <c r="J291" s="87">
        <v>19104100702883</v>
      </c>
      <c r="K291" s="87" t="s">
        <v>13</v>
      </c>
      <c r="L291" s="87" t="s">
        <v>951</v>
      </c>
      <c r="M291" s="87"/>
      <c r="N291" s="87" t="s">
        <v>952</v>
      </c>
      <c r="O291" s="87" t="s">
        <v>863</v>
      </c>
      <c r="P291" s="90" t="s">
        <v>933</v>
      </c>
      <c r="Q291" s="88">
        <v>27814</v>
      </c>
      <c r="R291" s="44" t="str">
        <f t="shared" si="4"/>
        <v>49 Tahun 10 Bulan</v>
      </c>
      <c r="S291" s="87" t="s">
        <v>44</v>
      </c>
      <c r="T291" s="87" t="s">
        <v>71</v>
      </c>
      <c r="U291" s="41"/>
    </row>
    <row r="292" spans="1:21" x14ac:dyDescent="0.25">
      <c r="A292" s="41">
        <v>288</v>
      </c>
      <c r="B292" s="83">
        <v>460018</v>
      </c>
      <c r="C292" s="41" t="s">
        <v>953</v>
      </c>
      <c r="D292" s="44" t="s">
        <v>36</v>
      </c>
      <c r="E292" s="44" t="s">
        <v>37</v>
      </c>
      <c r="F292" s="44" t="s">
        <v>954</v>
      </c>
      <c r="G292" s="44" t="s">
        <v>167</v>
      </c>
      <c r="H292" s="44" t="s">
        <v>28</v>
      </c>
      <c r="I292" s="44" t="s">
        <v>40</v>
      </c>
      <c r="J292" s="87"/>
      <c r="K292" s="87" t="s">
        <v>13</v>
      </c>
      <c r="L292" s="87" t="s">
        <v>955</v>
      </c>
      <c r="M292" s="87"/>
      <c r="N292" s="87"/>
      <c r="O292" s="87" t="s">
        <v>863</v>
      </c>
      <c r="P292" s="90" t="s">
        <v>933</v>
      </c>
      <c r="Q292" s="88">
        <v>31789</v>
      </c>
      <c r="R292" s="44" t="str">
        <f t="shared" si="4"/>
        <v>38 Tahun 11 Bulan</v>
      </c>
      <c r="S292" s="87" t="s">
        <v>33</v>
      </c>
      <c r="T292" s="87" t="s">
        <v>45</v>
      </c>
      <c r="U292" s="41"/>
    </row>
    <row r="293" spans="1:21" x14ac:dyDescent="0.25">
      <c r="A293" s="41">
        <v>289</v>
      </c>
      <c r="B293" s="83">
        <v>460020</v>
      </c>
      <c r="C293" s="41" t="s">
        <v>956</v>
      </c>
      <c r="D293" s="44" t="s">
        <v>328</v>
      </c>
      <c r="E293" s="44" t="s">
        <v>281</v>
      </c>
      <c r="F293" s="44" t="s">
        <v>260</v>
      </c>
      <c r="G293" s="44" t="s">
        <v>329</v>
      </c>
      <c r="H293" s="44" t="s">
        <v>330</v>
      </c>
      <c r="I293" s="44" t="s">
        <v>29</v>
      </c>
      <c r="J293" s="87"/>
      <c r="K293" s="87" t="s">
        <v>15</v>
      </c>
      <c r="L293" s="87"/>
      <c r="M293" s="87"/>
      <c r="N293" s="87" t="s">
        <v>957</v>
      </c>
      <c r="O293" s="87" t="s">
        <v>863</v>
      </c>
      <c r="P293" s="90" t="s">
        <v>933</v>
      </c>
      <c r="Q293" s="88">
        <v>36714</v>
      </c>
      <c r="R293" s="44" t="str">
        <f t="shared" si="4"/>
        <v>25 Tahun 5 Bulan</v>
      </c>
      <c r="S293" s="87" t="s">
        <v>33</v>
      </c>
      <c r="T293" s="87" t="s">
        <v>34</v>
      </c>
      <c r="U293" s="41"/>
    </row>
    <row r="294" spans="1:21" x14ac:dyDescent="0.25">
      <c r="A294" s="41">
        <v>290</v>
      </c>
      <c r="B294" s="83">
        <v>510101</v>
      </c>
      <c r="C294" s="41" t="s">
        <v>958</v>
      </c>
      <c r="D294" s="44" t="s">
        <v>36</v>
      </c>
      <c r="E294" s="44" t="s">
        <v>25</v>
      </c>
      <c r="F294" s="44" t="s">
        <v>89</v>
      </c>
      <c r="G294" s="44" t="s">
        <v>39</v>
      </c>
      <c r="H294" s="44" t="s">
        <v>28</v>
      </c>
      <c r="I294" s="44" t="s">
        <v>40</v>
      </c>
      <c r="J294" s="87">
        <v>11104100706505</v>
      </c>
      <c r="K294" s="87" t="s">
        <v>13</v>
      </c>
      <c r="L294" s="87" t="s">
        <v>959</v>
      </c>
      <c r="M294" s="87"/>
      <c r="N294" s="87" t="s">
        <v>960</v>
      </c>
      <c r="O294" s="87" t="s">
        <v>961</v>
      </c>
      <c r="P294" s="90" t="s">
        <v>962</v>
      </c>
      <c r="Q294" s="88">
        <v>24352</v>
      </c>
      <c r="R294" s="44" t="str">
        <f t="shared" si="4"/>
        <v>59 Tahun 3 Bulan</v>
      </c>
      <c r="S294" s="87" t="s">
        <v>44</v>
      </c>
      <c r="T294" s="87" t="s">
        <v>45</v>
      </c>
      <c r="U294" s="41"/>
    </row>
    <row r="295" spans="1:21" x14ac:dyDescent="0.25">
      <c r="A295" s="41">
        <v>291</v>
      </c>
      <c r="B295" s="83">
        <v>510159</v>
      </c>
      <c r="C295" s="41" t="s">
        <v>963</v>
      </c>
      <c r="D295" s="44" t="s">
        <v>36</v>
      </c>
      <c r="E295" s="44" t="s">
        <v>52</v>
      </c>
      <c r="F295" s="44" t="s">
        <v>964</v>
      </c>
      <c r="G295" s="44" t="s">
        <v>39</v>
      </c>
      <c r="H295" s="44" t="s">
        <v>60</v>
      </c>
      <c r="I295" s="44" t="s">
        <v>40</v>
      </c>
      <c r="J295" s="87">
        <v>11104100705783</v>
      </c>
      <c r="K295" s="87" t="s">
        <v>13</v>
      </c>
      <c r="L295" s="87" t="s">
        <v>965</v>
      </c>
      <c r="M295" s="87"/>
      <c r="N295" s="87" t="s">
        <v>966</v>
      </c>
      <c r="O295" s="87" t="s">
        <v>961</v>
      </c>
      <c r="P295" s="90" t="s">
        <v>962</v>
      </c>
      <c r="Q295" s="88">
        <v>25196</v>
      </c>
      <c r="R295" s="44" t="str">
        <f t="shared" si="4"/>
        <v>57 Tahun 0 Bulan</v>
      </c>
      <c r="S295" s="87" t="s">
        <v>33</v>
      </c>
      <c r="T295" s="87" t="s">
        <v>45</v>
      </c>
      <c r="U295" s="41"/>
    </row>
    <row r="296" spans="1:21" x14ac:dyDescent="0.25">
      <c r="A296" s="41">
        <v>292</v>
      </c>
      <c r="B296" s="83">
        <v>510160</v>
      </c>
      <c r="C296" s="41" t="s">
        <v>967</v>
      </c>
      <c r="D296" s="44" t="s">
        <v>36</v>
      </c>
      <c r="E296" s="44" t="s">
        <v>25</v>
      </c>
      <c r="F296" s="44" t="s">
        <v>603</v>
      </c>
      <c r="G296" s="44" t="s">
        <v>39</v>
      </c>
      <c r="H296" s="44" t="s">
        <v>60</v>
      </c>
      <c r="I296" s="44" t="s">
        <v>40</v>
      </c>
      <c r="J296" s="87">
        <v>11104100703327</v>
      </c>
      <c r="K296" s="87" t="s">
        <v>13</v>
      </c>
      <c r="L296" s="87" t="s">
        <v>968</v>
      </c>
      <c r="M296" s="87"/>
      <c r="N296" s="87" t="s">
        <v>969</v>
      </c>
      <c r="O296" s="87" t="s">
        <v>961</v>
      </c>
      <c r="P296" s="90" t="s">
        <v>962</v>
      </c>
      <c r="Q296" s="88">
        <v>24970</v>
      </c>
      <c r="R296" s="44" t="str">
        <f t="shared" si="4"/>
        <v>57 Tahun 7 Bulan</v>
      </c>
      <c r="S296" s="87" t="s">
        <v>33</v>
      </c>
      <c r="T296" s="87" t="s">
        <v>45</v>
      </c>
      <c r="U296" s="41"/>
    </row>
    <row r="297" spans="1:21" x14ac:dyDescent="0.25">
      <c r="A297" s="41">
        <v>293</v>
      </c>
      <c r="B297" s="83">
        <v>510291</v>
      </c>
      <c r="C297" s="41" t="s">
        <v>970</v>
      </c>
      <c r="D297" s="44" t="s">
        <v>36</v>
      </c>
      <c r="E297" s="44" t="s">
        <v>52</v>
      </c>
      <c r="F297" s="44" t="s">
        <v>971</v>
      </c>
      <c r="G297" s="44" t="s">
        <v>566</v>
      </c>
      <c r="H297" s="44" t="s">
        <v>60</v>
      </c>
      <c r="I297" s="44" t="s">
        <v>40</v>
      </c>
      <c r="J297" s="87">
        <v>11104100709413</v>
      </c>
      <c r="K297" s="87" t="s">
        <v>13</v>
      </c>
      <c r="L297" s="87" t="s">
        <v>972</v>
      </c>
      <c r="M297" s="87"/>
      <c r="N297" s="87" t="s">
        <v>973</v>
      </c>
      <c r="O297" s="87" t="s">
        <v>961</v>
      </c>
      <c r="P297" s="90" t="s">
        <v>962</v>
      </c>
      <c r="Q297" s="88">
        <v>26532</v>
      </c>
      <c r="R297" s="44" t="str">
        <f t="shared" si="4"/>
        <v>53 Tahun 4 Bulan</v>
      </c>
      <c r="S297" s="87" t="s">
        <v>33</v>
      </c>
      <c r="T297" s="87" t="s">
        <v>45</v>
      </c>
      <c r="U297" s="41"/>
    </row>
    <row r="298" spans="1:21" x14ac:dyDescent="0.25">
      <c r="A298" s="41">
        <v>294</v>
      </c>
      <c r="B298" s="83">
        <v>510330</v>
      </c>
      <c r="C298" s="41" t="s">
        <v>974</v>
      </c>
      <c r="D298" s="44" t="s">
        <v>36</v>
      </c>
      <c r="E298" s="44" t="s">
        <v>52</v>
      </c>
      <c r="F298" s="44" t="s">
        <v>975</v>
      </c>
      <c r="G298" s="44" t="s">
        <v>39</v>
      </c>
      <c r="H298" s="44" t="s">
        <v>60</v>
      </c>
      <c r="I298" s="44" t="s">
        <v>40</v>
      </c>
      <c r="J298" s="87">
        <v>13104100703256</v>
      </c>
      <c r="K298" s="87" t="s">
        <v>13</v>
      </c>
      <c r="L298" s="87" t="s">
        <v>976</v>
      </c>
      <c r="M298" s="87"/>
      <c r="N298" s="87" t="s">
        <v>977</v>
      </c>
      <c r="O298" s="87" t="s">
        <v>961</v>
      </c>
      <c r="P298" s="90" t="s">
        <v>978</v>
      </c>
      <c r="Q298" s="88">
        <v>27675</v>
      </c>
      <c r="R298" s="44" t="str">
        <f t="shared" si="4"/>
        <v>50 Tahun 2 Bulan</v>
      </c>
      <c r="S298" s="87" t="s">
        <v>33</v>
      </c>
      <c r="T298" s="87" t="s">
        <v>45</v>
      </c>
      <c r="U298" s="41"/>
    </row>
    <row r="299" spans="1:21" x14ac:dyDescent="0.25">
      <c r="A299" s="41">
        <v>295</v>
      </c>
      <c r="B299" s="83">
        <v>510350</v>
      </c>
      <c r="C299" s="41" t="s">
        <v>979</v>
      </c>
      <c r="D299" s="44" t="s">
        <v>36</v>
      </c>
      <c r="E299" s="44" t="s">
        <v>37</v>
      </c>
      <c r="F299" s="44" t="s">
        <v>778</v>
      </c>
      <c r="G299" s="44" t="s">
        <v>27</v>
      </c>
      <c r="H299" s="44" t="s">
        <v>60</v>
      </c>
      <c r="I299" s="44" t="s">
        <v>40</v>
      </c>
      <c r="J299" s="87">
        <v>18104100708231</v>
      </c>
      <c r="K299" s="87" t="s">
        <v>13</v>
      </c>
      <c r="L299" s="87" t="s">
        <v>980</v>
      </c>
      <c r="M299" s="87"/>
      <c r="N299" s="87" t="s">
        <v>981</v>
      </c>
      <c r="O299" s="87" t="s">
        <v>961</v>
      </c>
      <c r="P299" s="90" t="s">
        <v>962</v>
      </c>
      <c r="Q299" s="88">
        <v>28108</v>
      </c>
      <c r="R299" s="44" t="str">
        <f t="shared" si="4"/>
        <v>49 Tahun 0 Bulan</v>
      </c>
      <c r="S299" s="87" t="s">
        <v>33</v>
      </c>
      <c r="T299" s="87" t="s">
        <v>45</v>
      </c>
      <c r="U299" s="41"/>
    </row>
    <row r="300" spans="1:21" x14ac:dyDescent="0.25">
      <c r="A300" s="41">
        <v>296</v>
      </c>
      <c r="B300" s="83">
        <v>510357</v>
      </c>
      <c r="C300" s="41" t="s">
        <v>982</v>
      </c>
      <c r="D300" s="44" t="s">
        <v>36</v>
      </c>
      <c r="E300" s="44" t="s">
        <v>25</v>
      </c>
      <c r="F300" s="44" t="s">
        <v>971</v>
      </c>
      <c r="G300" s="44" t="s">
        <v>27</v>
      </c>
      <c r="H300" s="44" t="s">
        <v>28</v>
      </c>
      <c r="I300" s="44" t="s">
        <v>40</v>
      </c>
      <c r="J300" s="87">
        <v>15104100705096</v>
      </c>
      <c r="K300" s="87" t="s">
        <v>13</v>
      </c>
      <c r="L300" s="87" t="s">
        <v>983</v>
      </c>
      <c r="M300" s="87"/>
      <c r="N300" s="87" t="s">
        <v>984</v>
      </c>
      <c r="O300" s="87" t="s">
        <v>961</v>
      </c>
      <c r="P300" s="90" t="s">
        <v>962</v>
      </c>
      <c r="Q300" s="88">
        <v>28801</v>
      </c>
      <c r="R300" s="44" t="str">
        <f t="shared" si="4"/>
        <v>47 Tahun 1 Bulan</v>
      </c>
      <c r="S300" s="87" t="s">
        <v>33</v>
      </c>
      <c r="T300" s="87" t="s">
        <v>45</v>
      </c>
      <c r="U300" s="41"/>
    </row>
    <row r="301" spans="1:21" x14ac:dyDescent="0.25">
      <c r="A301" s="41">
        <v>297</v>
      </c>
      <c r="B301" s="83">
        <v>510396</v>
      </c>
      <c r="C301" s="41" t="s">
        <v>985</v>
      </c>
      <c r="D301" s="44" t="s">
        <v>36</v>
      </c>
      <c r="E301" s="44" t="s">
        <v>25</v>
      </c>
      <c r="F301" s="44" t="s">
        <v>298</v>
      </c>
      <c r="G301" s="44" t="s">
        <v>27</v>
      </c>
      <c r="H301" s="44" t="s">
        <v>28</v>
      </c>
      <c r="I301" s="44" t="s">
        <v>40</v>
      </c>
      <c r="J301" s="87">
        <v>15104100705587</v>
      </c>
      <c r="K301" s="87" t="s">
        <v>13</v>
      </c>
      <c r="L301" s="87" t="s">
        <v>986</v>
      </c>
      <c r="M301" s="87"/>
      <c r="N301" s="87" t="s">
        <v>987</v>
      </c>
      <c r="O301" s="87" t="s">
        <v>961</v>
      </c>
      <c r="P301" s="90" t="s">
        <v>962</v>
      </c>
      <c r="Q301" s="88">
        <v>29145</v>
      </c>
      <c r="R301" s="44" t="str">
        <f t="shared" si="4"/>
        <v>46 Tahun 2 Bulan</v>
      </c>
      <c r="S301" s="87" t="s">
        <v>33</v>
      </c>
      <c r="T301" s="87" t="s">
        <v>45</v>
      </c>
      <c r="U301" s="41"/>
    </row>
    <row r="302" spans="1:21" x14ac:dyDescent="0.25">
      <c r="A302" s="41">
        <v>298</v>
      </c>
      <c r="B302" s="83">
        <v>510431</v>
      </c>
      <c r="C302" s="41" t="s">
        <v>988</v>
      </c>
      <c r="D302" s="44" t="s">
        <v>36</v>
      </c>
      <c r="E302" s="44" t="s">
        <v>25</v>
      </c>
      <c r="F302" s="44" t="s">
        <v>989</v>
      </c>
      <c r="G302" s="44" t="s">
        <v>27</v>
      </c>
      <c r="H302" s="44" t="s">
        <v>28</v>
      </c>
      <c r="I302" s="44" t="s">
        <v>40</v>
      </c>
      <c r="J302" s="87">
        <v>12104100714228</v>
      </c>
      <c r="K302" s="87" t="s">
        <v>13</v>
      </c>
      <c r="L302" s="87" t="s">
        <v>990</v>
      </c>
      <c r="M302" s="87"/>
      <c r="N302" s="87" t="s">
        <v>991</v>
      </c>
      <c r="O302" s="87" t="s">
        <v>961</v>
      </c>
      <c r="P302" s="90" t="s">
        <v>962</v>
      </c>
      <c r="Q302" s="88">
        <v>28820</v>
      </c>
      <c r="R302" s="44" t="str">
        <f t="shared" si="4"/>
        <v>47 Tahun 1 Bulan</v>
      </c>
      <c r="S302" s="87" t="s">
        <v>44</v>
      </c>
      <c r="T302" s="87" t="s">
        <v>45</v>
      </c>
      <c r="U302" s="41"/>
    </row>
    <row r="303" spans="1:21" x14ac:dyDescent="0.25">
      <c r="A303" s="41">
        <v>299</v>
      </c>
      <c r="B303" s="83">
        <v>510434</v>
      </c>
      <c r="C303" s="41" t="s">
        <v>992</v>
      </c>
      <c r="D303" s="44" t="s">
        <v>36</v>
      </c>
      <c r="E303" s="44" t="s">
        <v>37</v>
      </c>
      <c r="F303" s="44" t="s">
        <v>993</v>
      </c>
      <c r="G303" s="44" t="s">
        <v>27</v>
      </c>
      <c r="H303" s="44" t="s">
        <v>28</v>
      </c>
      <c r="I303" s="44" t="s">
        <v>40</v>
      </c>
      <c r="J303" s="87">
        <v>12104100714760</v>
      </c>
      <c r="K303" s="87" t="s">
        <v>13</v>
      </c>
      <c r="L303" s="87" t="s">
        <v>994</v>
      </c>
      <c r="M303" s="87"/>
      <c r="N303" s="87" t="s">
        <v>995</v>
      </c>
      <c r="O303" s="87" t="s">
        <v>961</v>
      </c>
      <c r="P303" s="90" t="s">
        <v>962</v>
      </c>
      <c r="Q303" s="88">
        <v>29001</v>
      </c>
      <c r="R303" s="44" t="str">
        <f t="shared" si="4"/>
        <v>46 Tahun 7 Bulan</v>
      </c>
      <c r="S303" s="87" t="s">
        <v>44</v>
      </c>
      <c r="T303" s="87" t="s">
        <v>45</v>
      </c>
      <c r="U303" s="41"/>
    </row>
    <row r="304" spans="1:21" x14ac:dyDescent="0.25">
      <c r="A304" s="41">
        <v>300</v>
      </c>
      <c r="B304" s="83">
        <v>510435</v>
      </c>
      <c r="C304" s="41" t="s">
        <v>996</v>
      </c>
      <c r="D304" s="44" t="s">
        <v>36</v>
      </c>
      <c r="E304" s="44" t="s">
        <v>25</v>
      </c>
      <c r="F304" s="44" t="s">
        <v>58</v>
      </c>
      <c r="G304" s="44" t="s">
        <v>27</v>
      </c>
      <c r="H304" s="44" t="s">
        <v>28</v>
      </c>
      <c r="I304" s="44" t="s">
        <v>40</v>
      </c>
      <c r="J304" s="87">
        <v>12104100715100</v>
      </c>
      <c r="K304" s="87" t="s">
        <v>13</v>
      </c>
      <c r="L304" s="87" t="s">
        <v>997</v>
      </c>
      <c r="M304" s="87"/>
      <c r="N304" s="87" t="s">
        <v>998</v>
      </c>
      <c r="O304" s="87" t="s">
        <v>961</v>
      </c>
      <c r="P304" s="90" t="s">
        <v>962</v>
      </c>
      <c r="Q304" s="88">
        <v>29226</v>
      </c>
      <c r="R304" s="44" t="str">
        <f t="shared" si="4"/>
        <v>45 Tahun 11 Bulan</v>
      </c>
      <c r="S304" s="87" t="s">
        <v>33</v>
      </c>
      <c r="T304" s="87" t="s">
        <v>45</v>
      </c>
      <c r="U304" s="41"/>
    </row>
    <row r="305" spans="1:21" x14ac:dyDescent="0.25">
      <c r="A305" s="41">
        <v>301</v>
      </c>
      <c r="B305" s="83">
        <v>510441</v>
      </c>
      <c r="C305" s="41" t="s">
        <v>999</v>
      </c>
      <c r="D305" s="44" t="s">
        <v>36</v>
      </c>
      <c r="E305" s="44" t="s">
        <v>25</v>
      </c>
      <c r="F305" s="44" t="s">
        <v>96</v>
      </c>
      <c r="G305" s="44" t="s">
        <v>27</v>
      </c>
      <c r="H305" s="44" t="s">
        <v>28</v>
      </c>
      <c r="I305" s="44" t="s">
        <v>40</v>
      </c>
      <c r="J305" s="87">
        <v>12104100715076</v>
      </c>
      <c r="K305" s="87" t="s">
        <v>13</v>
      </c>
      <c r="L305" s="87" t="s">
        <v>1000</v>
      </c>
      <c r="M305" s="87"/>
      <c r="N305" s="87" t="s">
        <v>1001</v>
      </c>
      <c r="O305" s="87" t="s">
        <v>961</v>
      </c>
      <c r="P305" s="90" t="s">
        <v>962</v>
      </c>
      <c r="Q305" s="88">
        <v>29420</v>
      </c>
      <c r="R305" s="44" t="str">
        <f t="shared" si="4"/>
        <v>45 Tahun 5 Bulan</v>
      </c>
      <c r="S305" s="87" t="s">
        <v>33</v>
      </c>
      <c r="T305" s="87" t="s">
        <v>45</v>
      </c>
      <c r="U305" s="41"/>
    </row>
    <row r="306" spans="1:21" x14ac:dyDescent="0.25">
      <c r="A306" s="41">
        <v>302</v>
      </c>
      <c r="B306" s="83">
        <v>510450</v>
      </c>
      <c r="C306" s="41" t="s">
        <v>1002</v>
      </c>
      <c r="D306" s="44" t="s">
        <v>36</v>
      </c>
      <c r="E306" s="44" t="s">
        <v>52</v>
      </c>
      <c r="F306" s="44" t="s">
        <v>223</v>
      </c>
      <c r="G306" s="44" t="s">
        <v>39</v>
      </c>
      <c r="H306" s="44" t="s">
        <v>60</v>
      </c>
      <c r="I306" s="44" t="s">
        <v>40</v>
      </c>
      <c r="J306" s="87">
        <v>15104100711120</v>
      </c>
      <c r="K306" s="87" t="s">
        <v>13</v>
      </c>
      <c r="L306" s="87" t="s">
        <v>1003</v>
      </c>
      <c r="M306" s="87"/>
      <c r="N306" s="87" t="s">
        <v>1004</v>
      </c>
      <c r="O306" s="87" t="s">
        <v>961</v>
      </c>
      <c r="P306" s="90" t="s">
        <v>978</v>
      </c>
      <c r="Q306" s="88">
        <v>29331</v>
      </c>
      <c r="R306" s="44" t="str">
        <f t="shared" si="4"/>
        <v>45 Tahun 8 Bulan</v>
      </c>
      <c r="S306" s="87" t="s">
        <v>33</v>
      </c>
      <c r="T306" s="87" t="s">
        <v>45</v>
      </c>
      <c r="U306" s="41"/>
    </row>
    <row r="307" spans="1:21" x14ac:dyDescent="0.25">
      <c r="A307" s="41">
        <v>303</v>
      </c>
      <c r="B307" s="83">
        <v>510464</v>
      </c>
      <c r="C307" s="41" t="s">
        <v>1005</v>
      </c>
      <c r="D307" s="44" t="s">
        <v>36</v>
      </c>
      <c r="E307" s="44" t="s">
        <v>25</v>
      </c>
      <c r="F307" s="44" t="s">
        <v>89</v>
      </c>
      <c r="G307" s="44" t="s">
        <v>27</v>
      </c>
      <c r="H307" s="44" t="s">
        <v>28</v>
      </c>
      <c r="I307" s="44" t="s">
        <v>40</v>
      </c>
      <c r="J307" s="87">
        <v>11104100716767</v>
      </c>
      <c r="K307" s="87" t="s">
        <v>13</v>
      </c>
      <c r="L307" s="87" t="s">
        <v>1006</v>
      </c>
      <c r="M307" s="87"/>
      <c r="N307" s="87" t="s">
        <v>1007</v>
      </c>
      <c r="O307" s="87" t="s">
        <v>961</v>
      </c>
      <c r="P307" s="90" t="s">
        <v>962</v>
      </c>
      <c r="Q307" s="88">
        <v>30126</v>
      </c>
      <c r="R307" s="44" t="str">
        <f t="shared" si="4"/>
        <v>43 Tahun 6 Bulan</v>
      </c>
      <c r="S307" s="87" t="s">
        <v>33</v>
      </c>
      <c r="T307" s="87" t="s">
        <v>45</v>
      </c>
      <c r="U307" s="41"/>
    </row>
    <row r="308" spans="1:21" x14ac:dyDescent="0.25">
      <c r="A308" s="41">
        <v>304</v>
      </c>
      <c r="B308" s="83">
        <v>510471</v>
      </c>
      <c r="C308" s="41" t="s">
        <v>1008</v>
      </c>
      <c r="D308" s="44" t="s">
        <v>36</v>
      </c>
      <c r="E308" s="44" t="s">
        <v>52</v>
      </c>
      <c r="F308" s="44" t="s">
        <v>89</v>
      </c>
      <c r="G308" s="44" t="s">
        <v>39</v>
      </c>
      <c r="H308" s="44" t="s">
        <v>60</v>
      </c>
      <c r="I308" s="44" t="s">
        <v>40</v>
      </c>
      <c r="J308" s="87">
        <v>11104100716282</v>
      </c>
      <c r="K308" s="87" t="s">
        <v>13</v>
      </c>
      <c r="L308" s="87" t="s">
        <v>1009</v>
      </c>
      <c r="M308" s="87"/>
      <c r="N308" s="87" t="s">
        <v>1010</v>
      </c>
      <c r="O308" s="87" t="s">
        <v>961</v>
      </c>
      <c r="P308" s="90" t="s">
        <v>962</v>
      </c>
      <c r="Q308" s="88">
        <v>29803</v>
      </c>
      <c r="R308" s="44" t="str">
        <f t="shared" si="4"/>
        <v>44 Tahun 4 Bulan</v>
      </c>
      <c r="S308" s="87" t="s">
        <v>33</v>
      </c>
      <c r="T308" s="87" t="s">
        <v>34</v>
      </c>
      <c r="U308" s="41"/>
    </row>
    <row r="309" spans="1:21" x14ac:dyDescent="0.25">
      <c r="A309" s="41">
        <v>305</v>
      </c>
      <c r="B309" s="83">
        <v>510495</v>
      </c>
      <c r="C309" s="41" t="s">
        <v>1011</v>
      </c>
      <c r="D309" s="44" t="s">
        <v>36</v>
      </c>
      <c r="E309" s="44" t="s">
        <v>52</v>
      </c>
      <c r="F309" s="44" t="s">
        <v>565</v>
      </c>
      <c r="G309" s="44" t="s">
        <v>39</v>
      </c>
      <c r="H309" s="44" t="s">
        <v>28</v>
      </c>
      <c r="I309" s="44" t="s">
        <v>40</v>
      </c>
      <c r="J309" s="87">
        <v>12104100714515</v>
      </c>
      <c r="K309" s="87" t="s">
        <v>13</v>
      </c>
      <c r="L309" s="87" t="s">
        <v>1012</v>
      </c>
      <c r="M309" s="87"/>
      <c r="N309" s="87" t="s">
        <v>1013</v>
      </c>
      <c r="O309" s="87" t="s">
        <v>961</v>
      </c>
      <c r="P309" s="90" t="s">
        <v>962</v>
      </c>
      <c r="Q309" s="88">
        <v>22356</v>
      </c>
      <c r="R309" s="44" t="str">
        <f t="shared" si="4"/>
        <v>64 Tahun 9 Bulan</v>
      </c>
      <c r="S309" s="87" t="s">
        <v>44</v>
      </c>
      <c r="T309" s="87" t="s">
        <v>45</v>
      </c>
      <c r="U309" s="41"/>
    </row>
    <row r="310" spans="1:21" x14ac:dyDescent="0.25">
      <c r="A310" s="41">
        <v>306</v>
      </c>
      <c r="B310" s="83">
        <v>510538</v>
      </c>
      <c r="C310" s="41" t="s">
        <v>1014</v>
      </c>
      <c r="D310" s="44" t="s">
        <v>36</v>
      </c>
      <c r="E310" s="44" t="s">
        <v>25</v>
      </c>
      <c r="F310" s="44" t="s">
        <v>154</v>
      </c>
      <c r="G310" s="44" t="s">
        <v>121</v>
      </c>
      <c r="H310" s="44" t="s">
        <v>28</v>
      </c>
      <c r="I310" s="44" t="s">
        <v>40</v>
      </c>
      <c r="J310" s="87">
        <v>16104100702031</v>
      </c>
      <c r="K310" s="87" t="s">
        <v>13</v>
      </c>
      <c r="L310" s="87" t="s">
        <v>1015</v>
      </c>
      <c r="M310" s="87"/>
      <c r="N310" s="87" t="s">
        <v>1016</v>
      </c>
      <c r="O310" s="87" t="s">
        <v>961</v>
      </c>
      <c r="P310" s="90" t="s">
        <v>962</v>
      </c>
      <c r="Q310" s="88">
        <v>30447</v>
      </c>
      <c r="R310" s="44" t="str">
        <f t="shared" si="4"/>
        <v>42 Tahun 7 Bulan</v>
      </c>
      <c r="S310" s="87" t="s">
        <v>33</v>
      </c>
      <c r="T310" s="87" t="s">
        <v>45</v>
      </c>
      <c r="U310" s="41"/>
    </row>
    <row r="311" spans="1:21" x14ac:dyDescent="0.25">
      <c r="A311" s="41">
        <v>307</v>
      </c>
      <c r="B311" s="83">
        <v>510710</v>
      </c>
      <c r="C311" s="41" t="s">
        <v>1017</v>
      </c>
      <c r="D311" s="44" t="s">
        <v>36</v>
      </c>
      <c r="E311" s="44" t="s">
        <v>25</v>
      </c>
      <c r="F311" s="44" t="s">
        <v>89</v>
      </c>
      <c r="G311" s="44" t="s">
        <v>27</v>
      </c>
      <c r="H311" s="44" t="s">
        <v>28</v>
      </c>
      <c r="I311" s="44" t="s">
        <v>40</v>
      </c>
      <c r="J311" s="87">
        <v>14104100702492</v>
      </c>
      <c r="K311" s="87" t="s">
        <v>13</v>
      </c>
      <c r="L311" s="87" t="s">
        <v>1018</v>
      </c>
      <c r="M311" s="87"/>
      <c r="N311" s="87" t="s">
        <v>1019</v>
      </c>
      <c r="O311" s="87" t="s">
        <v>961</v>
      </c>
      <c r="P311" s="90" t="s">
        <v>962</v>
      </c>
      <c r="Q311" s="88">
        <v>31169</v>
      </c>
      <c r="R311" s="44" t="str">
        <f t="shared" si="4"/>
        <v>40 Tahun 7 Bulan</v>
      </c>
      <c r="S311" s="87" t="s">
        <v>33</v>
      </c>
      <c r="T311" s="87" t="s">
        <v>45</v>
      </c>
      <c r="U311" s="41"/>
    </row>
    <row r="312" spans="1:21" x14ac:dyDescent="0.25">
      <c r="A312" s="41">
        <v>308</v>
      </c>
      <c r="B312" s="83">
        <v>510717</v>
      </c>
      <c r="C312" s="41" t="s">
        <v>1020</v>
      </c>
      <c r="D312" s="44" t="s">
        <v>36</v>
      </c>
      <c r="E312" s="44" t="s">
        <v>25</v>
      </c>
      <c r="F312" s="44" t="s">
        <v>332</v>
      </c>
      <c r="G312" s="44" t="s">
        <v>27</v>
      </c>
      <c r="H312" s="44" t="s">
        <v>28</v>
      </c>
      <c r="I312" s="44" t="s">
        <v>40</v>
      </c>
      <c r="J312" s="87">
        <v>18104100707843</v>
      </c>
      <c r="K312" s="87" t="s">
        <v>13</v>
      </c>
      <c r="L312" s="87" t="s">
        <v>1021</v>
      </c>
      <c r="M312" s="87"/>
      <c r="N312" s="87" t="s">
        <v>1022</v>
      </c>
      <c r="O312" s="87" t="s">
        <v>961</v>
      </c>
      <c r="P312" s="90" t="s">
        <v>962</v>
      </c>
      <c r="Q312" s="88">
        <v>32205</v>
      </c>
      <c r="R312" s="44" t="str">
        <f t="shared" si="4"/>
        <v>37 Tahun 9 Bulan</v>
      </c>
      <c r="S312" s="87" t="s">
        <v>33</v>
      </c>
      <c r="T312" s="87" t="s">
        <v>45</v>
      </c>
      <c r="U312" s="41"/>
    </row>
    <row r="313" spans="1:21" x14ac:dyDescent="0.25">
      <c r="A313" s="41">
        <v>309</v>
      </c>
      <c r="B313" s="83">
        <v>510718</v>
      </c>
      <c r="C313" s="41" t="s">
        <v>1023</v>
      </c>
      <c r="D313" s="44" t="s">
        <v>36</v>
      </c>
      <c r="E313" s="44" t="s">
        <v>25</v>
      </c>
      <c r="F313" s="44" t="s">
        <v>111</v>
      </c>
      <c r="G313" s="44" t="s">
        <v>121</v>
      </c>
      <c r="H313" s="44" t="s">
        <v>28</v>
      </c>
      <c r="I313" s="44" t="s">
        <v>40</v>
      </c>
      <c r="J313" s="87">
        <v>17104100700923</v>
      </c>
      <c r="K313" s="87" t="s">
        <v>13</v>
      </c>
      <c r="L313" s="87" t="s">
        <v>1024</v>
      </c>
      <c r="M313" s="87"/>
      <c r="N313" s="87" t="s">
        <v>1025</v>
      </c>
      <c r="O313" s="87" t="s">
        <v>961</v>
      </c>
      <c r="P313" s="90" t="s">
        <v>962</v>
      </c>
      <c r="Q313" s="88">
        <v>32068</v>
      </c>
      <c r="R313" s="44" t="str">
        <f t="shared" si="4"/>
        <v>38 Tahun 2 Bulan</v>
      </c>
      <c r="S313" s="87" t="s">
        <v>33</v>
      </c>
      <c r="T313" s="87" t="s">
        <v>45</v>
      </c>
      <c r="U313" s="41"/>
    </row>
    <row r="314" spans="1:21" x14ac:dyDescent="0.25">
      <c r="A314" s="41">
        <v>310</v>
      </c>
      <c r="B314" s="83">
        <v>510727</v>
      </c>
      <c r="C314" s="41" t="s">
        <v>1026</v>
      </c>
      <c r="D314" s="44" t="s">
        <v>36</v>
      </c>
      <c r="E314" s="44" t="s">
        <v>25</v>
      </c>
      <c r="F314" s="44" t="s">
        <v>201</v>
      </c>
      <c r="G314" s="44" t="s">
        <v>27</v>
      </c>
      <c r="H314" s="44" t="s">
        <v>28</v>
      </c>
      <c r="I314" s="44" t="s">
        <v>40</v>
      </c>
      <c r="J314" s="87">
        <v>16104100702421</v>
      </c>
      <c r="K314" s="87" t="s">
        <v>13</v>
      </c>
      <c r="L314" s="87" t="s">
        <v>1027</v>
      </c>
      <c r="M314" s="87"/>
      <c r="N314" s="87" t="s">
        <v>1028</v>
      </c>
      <c r="O314" s="87" t="s">
        <v>961</v>
      </c>
      <c r="P314" s="90" t="s">
        <v>962</v>
      </c>
      <c r="Q314" s="88">
        <v>32134</v>
      </c>
      <c r="R314" s="44" t="str">
        <f t="shared" si="4"/>
        <v>38 Tahun 0 Bulan</v>
      </c>
      <c r="S314" s="87" t="s">
        <v>33</v>
      </c>
      <c r="T314" s="87" t="s">
        <v>45</v>
      </c>
      <c r="U314" s="41"/>
    </row>
    <row r="315" spans="1:21" x14ac:dyDescent="0.25">
      <c r="A315" s="41">
        <v>311</v>
      </c>
      <c r="B315" s="83">
        <v>510732</v>
      </c>
      <c r="C315" s="41" t="s">
        <v>1029</v>
      </c>
      <c r="D315" s="44" t="s">
        <v>36</v>
      </c>
      <c r="E315" s="44" t="s">
        <v>25</v>
      </c>
      <c r="F315" s="44" t="s">
        <v>132</v>
      </c>
      <c r="G315" s="44" t="s">
        <v>27</v>
      </c>
      <c r="H315" s="44" t="s">
        <v>28</v>
      </c>
      <c r="I315" s="44" t="s">
        <v>40</v>
      </c>
      <c r="J315" s="87">
        <v>17104100700890</v>
      </c>
      <c r="K315" s="87" t="s">
        <v>13</v>
      </c>
      <c r="L315" s="87" t="s">
        <v>1030</v>
      </c>
      <c r="M315" s="87"/>
      <c r="N315" s="87" t="s">
        <v>1031</v>
      </c>
      <c r="O315" s="87" t="s">
        <v>961</v>
      </c>
      <c r="P315" s="90" t="s">
        <v>962</v>
      </c>
      <c r="Q315" s="88">
        <v>31554</v>
      </c>
      <c r="R315" s="44" t="str">
        <f t="shared" si="4"/>
        <v>39 Tahun 7 Bulan</v>
      </c>
      <c r="S315" s="87" t="s">
        <v>33</v>
      </c>
      <c r="T315" s="87" t="s">
        <v>34</v>
      </c>
      <c r="U315" s="41"/>
    </row>
    <row r="316" spans="1:21" x14ac:dyDescent="0.25">
      <c r="A316" s="41">
        <v>312</v>
      </c>
      <c r="B316" s="83">
        <v>510734</v>
      </c>
      <c r="C316" s="41" t="s">
        <v>1032</v>
      </c>
      <c r="D316" s="44" t="s">
        <v>36</v>
      </c>
      <c r="E316" s="44" t="s">
        <v>25</v>
      </c>
      <c r="F316" s="44" t="s">
        <v>89</v>
      </c>
      <c r="G316" s="44" t="s">
        <v>27</v>
      </c>
      <c r="H316" s="44" t="s">
        <v>28</v>
      </c>
      <c r="I316" s="44" t="s">
        <v>40</v>
      </c>
      <c r="J316" s="87">
        <v>20104100703817</v>
      </c>
      <c r="K316" s="87" t="s">
        <v>13</v>
      </c>
      <c r="L316" s="87" t="s">
        <v>1033</v>
      </c>
      <c r="M316" s="87"/>
      <c r="N316" s="87" t="s">
        <v>1034</v>
      </c>
      <c r="O316" s="87" t="s">
        <v>961</v>
      </c>
      <c r="P316" s="90" t="s">
        <v>962</v>
      </c>
      <c r="Q316" s="88">
        <v>32491</v>
      </c>
      <c r="R316" s="44" t="str">
        <f t="shared" si="4"/>
        <v>37 Tahun 0 Bulan</v>
      </c>
      <c r="S316" s="87" t="s">
        <v>33</v>
      </c>
      <c r="T316" s="87" t="s">
        <v>34</v>
      </c>
      <c r="U316" s="41"/>
    </row>
    <row r="317" spans="1:21" x14ac:dyDescent="0.25">
      <c r="A317" s="41">
        <v>313</v>
      </c>
      <c r="B317" s="83">
        <v>510740</v>
      </c>
      <c r="C317" s="41" t="s">
        <v>1035</v>
      </c>
      <c r="D317" s="44" t="s">
        <v>36</v>
      </c>
      <c r="E317" s="44" t="s">
        <v>25</v>
      </c>
      <c r="F317" s="44" t="s">
        <v>209</v>
      </c>
      <c r="G317" s="44" t="s">
        <v>167</v>
      </c>
      <c r="H317" s="44" t="s">
        <v>28</v>
      </c>
      <c r="I317" s="44" t="s">
        <v>40</v>
      </c>
      <c r="J317" s="87">
        <v>17104100700477</v>
      </c>
      <c r="K317" s="87" t="s">
        <v>13</v>
      </c>
      <c r="L317" s="87" t="s">
        <v>1036</v>
      </c>
      <c r="M317" s="87"/>
      <c r="N317" s="87" t="s">
        <v>1037</v>
      </c>
      <c r="O317" s="87" t="s">
        <v>961</v>
      </c>
      <c r="P317" s="90" t="s">
        <v>962</v>
      </c>
      <c r="Q317" s="88">
        <v>31284</v>
      </c>
      <c r="R317" s="44" t="str">
        <f t="shared" si="4"/>
        <v>40 Tahun 4 Bulan</v>
      </c>
      <c r="S317" s="87" t="s">
        <v>44</v>
      </c>
      <c r="T317" s="87" t="s">
        <v>742</v>
      </c>
      <c r="U317" s="41"/>
    </row>
    <row r="318" spans="1:21" x14ac:dyDescent="0.25">
      <c r="A318" s="41">
        <v>314</v>
      </c>
      <c r="B318" s="83">
        <v>510749</v>
      </c>
      <c r="C318" s="41" t="s">
        <v>1038</v>
      </c>
      <c r="D318" s="44" t="s">
        <v>36</v>
      </c>
      <c r="E318" s="44" t="s">
        <v>25</v>
      </c>
      <c r="F318" s="44" t="s">
        <v>227</v>
      </c>
      <c r="G318" s="44" t="s">
        <v>27</v>
      </c>
      <c r="H318" s="44" t="s">
        <v>28</v>
      </c>
      <c r="I318" s="44" t="s">
        <v>40</v>
      </c>
      <c r="J318" s="87">
        <v>20104100703825</v>
      </c>
      <c r="K318" s="87" t="s">
        <v>13</v>
      </c>
      <c r="L318" s="87" t="s">
        <v>1039</v>
      </c>
      <c r="M318" s="87"/>
      <c r="N318" s="87" t="s">
        <v>1040</v>
      </c>
      <c r="O318" s="87" t="s">
        <v>961</v>
      </c>
      <c r="P318" s="90" t="s">
        <v>962</v>
      </c>
      <c r="Q318" s="88">
        <v>33142</v>
      </c>
      <c r="R318" s="44" t="str">
        <f t="shared" si="4"/>
        <v>35 Tahun 3 Bulan</v>
      </c>
      <c r="S318" s="87" t="s">
        <v>33</v>
      </c>
      <c r="T318" s="87" t="s">
        <v>45</v>
      </c>
      <c r="U318" s="41"/>
    </row>
    <row r="319" spans="1:21" x14ac:dyDescent="0.25">
      <c r="A319" s="41">
        <v>315</v>
      </c>
      <c r="B319" s="83">
        <v>510750</v>
      </c>
      <c r="C319" s="41" t="s">
        <v>1041</v>
      </c>
      <c r="D319" s="44" t="s">
        <v>36</v>
      </c>
      <c r="E319" s="44" t="s">
        <v>25</v>
      </c>
      <c r="F319" s="44" t="s">
        <v>154</v>
      </c>
      <c r="G319" s="44" t="s">
        <v>121</v>
      </c>
      <c r="H319" s="44" t="s">
        <v>28</v>
      </c>
      <c r="I319" s="44" t="s">
        <v>40</v>
      </c>
      <c r="J319" s="87">
        <v>20104100706017</v>
      </c>
      <c r="K319" s="87" t="s">
        <v>13</v>
      </c>
      <c r="L319" s="87" t="s">
        <v>1042</v>
      </c>
      <c r="M319" s="87"/>
      <c r="N319" s="87" t="s">
        <v>1043</v>
      </c>
      <c r="O319" s="87" t="s">
        <v>961</v>
      </c>
      <c r="P319" s="90" t="s">
        <v>962</v>
      </c>
      <c r="Q319" s="88">
        <v>33480</v>
      </c>
      <c r="R319" s="44" t="str">
        <f t="shared" si="4"/>
        <v>34 Tahun 4 Bulan</v>
      </c>
      <c r="S319" s="87" t="s">
        <v>33</v>
      </c>
      <c r="T319" s="87" t="s">
        <v>34</v>
      </c>
      <c r="U319" s="41"/>
    </row>
    <row r="320" spans="1:21" x14ac:dyDescent="0.25">
      <c r="A320" s="41">
        <v>316</v>
      </c>
      <c r="B320" s="83">
        <v>510751</v>
      </c>
      <c r="C320" s="41" t="s">
        <v>1044</v>
      </c>
      <c r="D320" s="44" t="s">
        <v>36</v>
      </c>
      <c r="E320" s="44" t="s">
        <v>25</v>
      </c>
      <c r="F320" s="44" t="s">
        <v>111</v>
      </c>
      <c r="G320" s="44" t="s">
        <v>121</v>
      </c>
      <c r="H320" s="44" t="s">
        <v>28</v>
      </c>
      <c r="I320" s="44" t="s">
        <v>40</v>
      </c>
      <c r="J320" s="87">
        <v>15104100709628</v>
      </c>
      <c r="K320" s="87" t="s">
        <v>13</v>
      </c>
      <c r="L320" s="87" t="s">
        <v>1045</v>
      </c>
      <c r="M320" s="87"/>
      <c r="N320" s="87" t="s">
        <v>1046</v>
      </c>
      <c r="O320" s="87" t="s">
        <v>961</v>
      </c>
      <c r="P320" s="90" t="s">
        <v>962</v>
      </c>
      <c r="Q320" s="88">
        <v>33387</v>
      </c>
      <c r="R320" s="44" t="str">
        <f t="shared" si="4"/>
        <v>34 Tahun 7 Bulan</v>
      </c>
      <c r="S320" s="87" t="s">
        <v>33</v>
      </c>
      <c r="T320" s="87" t="s">
        <v>45</v>
      </c>
      <c r="U320" s="41"/>
    </row>
    <row r="321" spans="1:21" x14ac:dyDescent="0.25">
      <c r="A321" s="41">
        <v>317</v>
      </c>
      <c r="B321" s="83">
        <v>520015</v>
      </c>
      <c r="C321" s="41" t="s">
        <v>1047</v>
      </c>
      <c r="D321" s="44" t="s">
        <v>36</v>
      </c>
      <c r="E321" s="44" t="s">
        <v>37</v>
      </c>
      <c r="F321" s="44" t="s">
        <v>989</v>
      </c>
      <c r="G321" s="44" t="s">
        <v>39</v>
      </c>
      <c r="H321" s="44" t="s">
        <v>28</v>
      </c>
      <c r="I321" s="44" t="s">
        <v>40</v>
      </c>
      <c r="J321" s="87">
        <v>12104100702683</v>
      </c>
      <c r="K321" s="87" t="s">
        <v>13</v>
      </c>
      <c r="L321" s="87" t="s">
        <v>1048</v>
      </c>
      <c r="M321" s="87"/>
      <c r="N321" s="87" t="s">
        <v>1049</v>
      </c>
      <c r="O321" s="87" t="s">
        <v>961</v>
      </c>
      <c r="P321" s="90" t="s">
        <v>1050</v>
      </c>
      <c r="Q321" s="88">
        <v>23563</v>
      </c>
      <c r="R321" s="44" t="str">
        <f t="shared" si="4"/>
        <v>61 Tahun 5 Bulan</v>
      </c>
      <c r="S321" s="87" t="s">
        <v>44</v>
      </c>
      <c r="T321" s="87" t="s">
        <v>34</v>
      </c>
      <c r="U321" s="41"/>
    </row>
    <row r="322" spans="1:21" x14ac:dyDescent="0.25">
      <c r="A322" s="41">
        <v>318</v>
      </c>
      <c r="B322" s="83">
        <v>520016</v>
      </c>
      <c r="C322" s="41" t="s">
        <v>1051</v>
      </c>
      <c r="D322" s="44" t="s">
        <v>36</v>
      </c>
      <c r="E322" s="44" t="s">
        <v>25</v>
      </c>
      <c r="F322" s="44" t="s">
        <v>553</v>
      </c>
      <c r="G322" s="44" t="s">
        <v>39</v>
      </c>
      <c r="H322" s="44" t="s">
        <v>60</v>
      </c>
      <c r="I322" s="44" t="s">
        <v>40</v>
      </c>
      <c r="J322" s="87">
        <v>17104100704759</v>
      </c>
      <c r="K322" s="87" t="s">
        <v>13</v>
      </c>
      <c r="L322" s="87" t="s">
        <v>1052</v>
      </c>
      <c r="M322" s="87"/>
      <c r="N322" s="87" t="s">
        <v>1053</v>
      </c>
      <c r="O322" s="87" t="s">
        <v>961</v>
      </c>
      <c r="P322" s="90" t="s">
        <v>1050</v>
      </c>
      <c r="Q322" s="88">
        <v>26139</v>
      </c>
      <c r="R322" s="44" t="str">
        <f t="shared" si="4"/>
        <v>54 Tahun 5 Bulan</v>
      </c>
      <c r="S322" s="87" t="s">
        <v>44</v>
      </c>
      <c r="T322" s="87" t="s">
        <v>45</v>
      </c>
      <c r="U322" s="41"/>
    </row>
    <row r="323" spans="1:21" x14ac:dyDescent="0.25">
      <c r="A323" s="41">
        <v>319</v>
      </c>
      <c r="B323" s="83">
        <v>520017</v>
      </c>
      <c r="C323" s="41" t="s">
        <v>1054</v>
      </c>
      <c r="D323" s="44" t="s">
        <v>36</v>
      </c>
      <c r="E323" s="44" t="s">
        <v>25</v>
      </c>
      <c r="F323" s="44" t="s">
        <v>778</v>
      </c>
      <c r="G323" s="44" t="s">
        <v>39</v>
      </c>
      <c r="H323" s="44" t="s">
        <v>60</v>
      </c>
      <c r="I323" s="44" t="s">
        <v>40</v>
      </c>
      <c r="J323" s="87">
        <v>18104100703769</v>
      </c>
      <c r="K323" s="87" t="s">
        <v>13</v>
      </c>
      <c r="L323" s="87" t="s">
        <v>1055</v>
      </c>
      <c r="M323" s="87"/>
      <c r="N323" s="87" t="s">
        <v>1056</v>
      </c>
      <c r="O323" s="87" t="s">
        <v>961</v>
      </c>
      <c r="P323" s="90" t="s">
        <v>1057</v>
      </c>
      <c r="Q323" s="88">
        <v>24418</v>
      </c>
      <c r="R323" s="44" t="str">
        <f t="shared" ref="R323:R386" si="5">DATEDIF(Q323,$Q$3,"y")&amp;" Tahun"&amp;" "&amp;DATEDIF(Q323,$Q$3,"ym")&amp;" Bulan"</f>
        <v>59 Tahun 1 Bulan</v>
      </c>
      <c r="S323" s="87" t="s">
        <v>33</v>
      </c>
      <c r="T323" s="87" t="s">
        <v>34</v>
      </c>
      <c r="U323" s="41"/>
    </row>
    <row r="324" spans="1:21" x14ac:dyDescent="0.25">
      <c r="A324" s="41">
        <v>320</v>
      </c>
      <c r="B324" s="83">
        <v>520018</v>
      </c>
      <c r="C324" s="41" t="s">
        <v>1058</v>
      </c>
      <c r="D324" s="44" t="s">
        <v>36</v>
      </c>
      <c r="E324" s="44" t="s">
        <v>25</v>
      </c>
      <c r="F324" s="44" t="s">
        <v>77</v>
      </c>
      <c r="G324" s="44" t="s">
        <v>39</v>
      </c>
      <c r="H324" s="44" t="s">
        <v>28</v>
      </c>
      <c r="I324" s="44" t="s">
        <v>40</v>
      </c>
      <c r="J324" s="87">
        <v>11104100716489</v>
      </c>
      <c r="K324" s="87" t="s">
        <v>13</v>
      </c>
      <c r="L324" s="87" t="s">
        <v>1059</v>
      </c>
      <c r="M324" s="87"/>
      <c r="N324" s="87" t="s">
        <v>1060</v>
      </c>
      <c r="O324" s="87" t="s">
        <v>961</v>
      </c>
      <c r="P324" s="90" t="s">
        <v>1050</v>
      </c>
      <c r="Q324" s="88">
        <v>25193</v>
      </c>
      <c r="R324" s="44" t="str">
        <f t="shared" si="5"/>
        <v>57 Tahun 0 Bulan</v>
      </c>
      <c r="S324" s="87" t="s">
        <v>33</v>
      </c>
      <c r="T324" s="87" t="s">
        <v>45</v>
      </c>
      <c r="U324" s="41"/>
    </row>
    <row r="325" spans="1:21" x14ac:dyDescent="0.25">
      <c r="A325" s="41">
        <v>321</v>
      </c>
      <c r="B325" s="83">
        <v>520021</v>
      </c>
      <c r="C325" s="41" t="s">
        <v>1061</v>
      </c>
      <c r="D325" s="44" t="s">
        <v>36</v>
      </c>
      <c r="E325" s="44" t="s">
        <v>52</v>
      </c>
      <c r="F325" s="44" t="s">
        <v>209</v>
      </c>
      <c r="G325" s="44" t="s">
        <v>39</v>
      </c>
      <c r="H325" s="44" t="s">
        <v>28</v>
      </c>
      <c r="I325" s="44" t="s">
        <v>40</v>
      </c>
      <c r="J325" s="87">
        <v>11104100707209</v>
      </c>
      <c r="K325" s="87" t="s">
        <v>13</v>
      </c>
      <c r="L325" s="87" t="s">
        <v>1062</v>
      </c>
      <c r="M325" s="87"/>
      <c r="N325" s="87" t="s">
        <v>1063</v>
      </c>
      <c r="O325" s="87" t="s">
        <v>961</v>
      </c>
      <c r="P325" s="90" t="s">
        <v>1050</v>
      </c>
      <c r="Q325" s="88">
        <v>28286</v>
      </c>
      <c r="R325" s="44" t="str">
        <f t="shared" si="5"/>
        <v>48 Tahun 6 Bulan</v>
      </c>
      <c r="S325" s="87" t="s">
        <v>33</v>
      </c>
      <c r="T325" s="87" t="s">
        <v>34</v>
      </c>
      <c r="U325" s="41"/>
    </row>
    <row r="326" spans="1:21" x14ac:dyDescent="0.25">
      <c r="A326" s="41">
        <v>322</v>
      </c>
      <c r="B326" s="83">
        <v>520022</v>
      </c>
      <c r="C326" s="41" t="s">
        <v>1064</v>
      </c>
      <c r="D326" s="44" t="s">
        <v>36</v>
      </c>
      <c r="E326" s="44" t="s">
        <v>57</v>
      </c>
      <c r="F326" s="44" t="s">
        <v>194</v>
      </c>
      <c r="G326" s="44" t="s">
        <v>59</v>
      </c>
      <c r="H326" s="44" t="s">
        <v>60</v>
      </c>
      <c r="I326" s="44" t="s">
        <v>40</v>
      </c>
      <c r="J326" s="87">
        <v>12104100711940</v>
      </c>
      <c r="K326" s="87" t="s">
        <v>13</v>
      </c>
      <c r="L326" s="87" t="s">
        <v>1065</v>
      </c>
      <c r="M326" s="87"/>
      <c r="N326" s="87" t="s">
        <v>1066</v>
      </c>
      <c r="O326" s="87" t="s">
        <v>961</v>
      </c>
      <c r="P326" s="90" t="s">
        <v>1067</v>
      </c>
      <c r="Q326" s="88">
        <v>28418</v>
      </c>
      <c r="R326" s="44" t="str">
        <f t="shared" si="5"/>
        <v>48 Tahun 2 Bulan</v>
      </c>
      <c r="S326" s="87" t="s">
        <v>33</v>
      </c>
      <c r="T326" s="87" t="s">
        <v>45</v>
      </c>
      <c r="U326" s="41"/>
    </row>
    <row r="327" spans="1:21" x14ac:dyDescent="0.25">
      <c r="A327" s="41">
        <v>323</v>
      </c>
      <c r="B327" s="83">
        <v>520023</v>
      </c>
      <c r="C327" s="41" t="s">
        <v>1068</v>
      </c>
      <c r="D327" s="44" t="s">
        <v>36</v>
      </c>
      <c r="E327" s="44" t="s">
        <v>25</v>
      </c>
      <c r="F327" s="44" t="s">
        <v>132</v>
      </c>
      <c r="G327" s="44" t="s">
        <v>39</v>
      </c>
      <c r="H327" s="44" t="s">
        <v>28</v>
      </c>
      <c r="I327" s="44" t="s">
        <v>40</v>
      </c>
      <c r="J327" s="87">
        <v>14104100704741</v>
      </c>
      <c r="K327" s="87" t="s">
        <v>13</v>
      </c>
      <c r="L327" s="87" t="s">
        <v>1069</v>
      </c>
      <c r="M327" s="87"/>
      <c r="N327" s="87" t="s">
        <v>1070</v>
      </c>
      <c r="O327" s="87" t="s">
        <v>961</v>
      </c>
      <c r="P327" s="90" t="s">
        <v>1050</v>
      </c>
      <c r="Q327" s="88">
        <v>28400</v>
      </c>
      <c r="R327" s="44" t="str">
        <f t="shared" si="5"/>
        <v>48 Tahun 2 Bulan</v>
      </c>
      <c r="S327" s="87" t="s">
        <v>33</v>
      </c>
      <c r="T327" s="87" t="s">
        <v>71</v>
      </c>
      <c r="U327" s="41"/>
    </row>
    <row r="328" spans="1:21" x14ac:dyDescent="0.25">
      <c r="A328" s="41">
        <v>324</v>
      </c>
      <c r="B328" s="83">
        <v>520025</v>
      </c>
      <c r="C328" s="41" t="s">
        <v>1071</v>
      </c>
      <c r="D328" s="44" t="s">
        <v>36</v>
      </c>
      <c r="E328" s="44" t="s">
        <v>52</v>
      </c>
      <c r="F328" s="44" t="s">
        <v>298</v>
      </c>
      <c r="G328" s="44" t="s">
        <v>39</v>
      </c>
      <c r="H328" s="44" t="s">
        <v>60</v>
      </c>
      <c r="I328" s="44" t="s">
        <v>40</v>
      </c>
      <c r="J328" s="87">
        <v>12104100712831</v>
      </c>
      <c r="K328" s="87" t="s">
        <v>13</v>
      </c>
      <c r="L328" s="87" t="s">
        <v>1072</v>
      </c>
      <c r="M328" s="87"/>
      <c r="N328" s="87" t="s">
        <v>1073</v>
      </c>
      <c r="O328" s="87" t="s">
        <v>961</v>
      </c>
      <c r="P328" s="90" t="s">
        <v>1057</v>
      </c>
      <c r="Q328" s="88">
        <v>28599</v>
      </c>
      <c r="R328" s="44" t="str">
        <f t="shared" si="5"/>
        <v>47 Tahun 8 Bulan</v>
      </c>
      <c r="S328" s="87" t="s">
        <v>33</v>
      </c>
      <c r="T328" s="87" t="s">
        <v>34</v>
      </c>
      <c r="U328" s="41"/>
    </row>
    <row r="329" spans="1:21" x14ac:dyDescent="0.25">
      <c r="A329" s="41">
        <v>325</v>
      </c>
      <c r="B329" s="83">
        <v>520026</v>
      </c>
      <c r="C329" s="41" t="s">
        <v>1074</v>
      </c>
      <c r="D329" s="44" t="s">
        <v>36</v>
      </c>
      <c r="E329" s="44" t="s">
        <v>52</v>
      </c>
      <c r="F329" s="44" t="s">
        <v>223</v>
      </c>
      <c r="G329" s="44" t="s">
        <v>39</v>
      </c>
      <c r="H329" s="44" t="s">
        <v>60</v>
      </c>
      <c r="I329" s="44" t="s">
        <v>40</v>
      </c>
      <c r="J329" s="87">
        <v>12104100710004</v>
      </c>
      <c r="K329" s="87" t="s">
        <v>13</v>
      </c>
      <c r="L329" s="87" t="s">
        <v>1075</v>
      </c>
      <c r="M329" s="87"/>
      <c r="N329" s="87" t="s">
        <v>1076</v>
      </c>
      <c r="O329" s="87" t="s">
        <v>961</v>
      </c>
      <c r="P329" s="90" t="s">
        <v>1057</v>
      </c>
      <c r="Q329" s="88">
        <v>27998</v>
      </c>
      <c r="R329" s="44" t="str">
        <f t="shared" si="5"/>
        <v>49 Tahun 4 Bulan</v>
      </c>
      <c r="S329" s="87" t="s">
        <v>44</v>
      </c>
      <c r="T329" s="87" t="s">
        <v>45</v>
      </c>
      <c r="U329" s="41"/>
    </row>
    <row r="330" spans="1:21" x14ac:dyDescent="0.25">
      <c r="A330" s="41">
        <v>326</v>
      </c>
      <c r="B330" s="83">
        <v>520027</v>
      </c>
      <c r="C330" s="41" t="s">
        <v>1077</v>
      </c>
      <c r="D330" s="44" t="s">
        <v>36</v>
      </c>
      <c r="E330" s="44" t="s">
        <v>25</v>
      </c>
      <c r="F330" s="44" t="s">
        <v>500</v>
      </c>
      <c r="G330" s="44" t="s">
        <v>27</v>
      </c>
      <c r="H330" s="44" t="s">
        <v>28</v>
      </c>
      <c r="I330" s="44" t="s">
        <v>40</v>
      </c>
      <c r="J330" s="87">
        <v>14104100703576</v>
      </c>
      <c r="K330" s="87" t="s">
        <v>13</v>
      </c>
      <c r="L330" s="87" t="s">
        <v>1078</v>
      </c>
      <c r="M330" s="87"/>
      <c r="N330" s="87" t="s">
        <v>1079</v>
      </c>
      <c r="O330" s="87" t="s">
        <v>961</v>
      </c>
      <c r="P330" s="90" t="s">
        <v>1050</v>
      </c>
      <c r="Q330" s="88">
        <v>28001</v>
      </c>
      <c r="R330" s="44" t="str">
        <f t="shared" si="5"/>
        <v>49 Tahun 4 Bulan</v>
      </c>
      <c r="S330" s="87" t="s">
        <v>44</v>
      </c>
      <c r="T330" s="87" t="s">
        <v>34</v>
      </c>
      <c r="U330" s="41"/>
    </row>
    <row r="331" spans="1:21" x14ac:dyDescent="0.25">
      <c r="A331" s="41">
        <v>327</v>
      </c>
      <c r="B331" s="83">
        <v>520031</v>
      </c>
      <c r="C331" s="41" t="s">
        <v>1080</v>
      </c>
      <c r="D331" s="44" t="s">
        <v>36</v>
      </c>
      <c r="E331" s="44" t="s">
        <v>52</v>
      </c>
      <c r="F331" s="44" t="s">
        <v>89</v>
      </c>
      <c r="G331" s="44" t="s">
        <v>599</v>
      </c>
      <c r="H331" s="44" t="s">
        <v>60</v>
      </c>
      <c r="I331" s="44" t="s">
        <v>40</v>
      </c>
      <c r="J331" s="87">
        <v>15104100710157</v>
      </c>
      <c r="K331" s="87" t="s">
        <v>13</v>
      </c>
      <c r="L331" s="87" t="s">
        <v>1081</v>
      </c>
      <c r="M331" s="87"/>
      <c r="N331" s="87" t="s">
        <v>1082</v>
      </c>
      <c r="O331" s="87" t="s">
        <v>961</v>
      </c>
      <c r="P331" s="90" t="s">
        <v>1050</v>
      </c>
      <c r="Q331" s="88">
        <v>28914</v>
      </c>
      <c r="R331" s="44" t="str">
        <f t="shared" si="5"/>
        <v>46 Tahun 10 Bulan</v>
      </c>
      <c r="S331" s="87" t="s">
        <v>44</v>
      </c>
      <c r="T331" s="87" t="s">
        <v>45</v>
      </c>
      <c r="U331" s="41"/>
    </row>
    <row r="332" spans="1:21" x14ac:dyDescent="0.25">
      <c r="A332" s="41">
        <v>328</v>
      </c>
      <c r="B332" s="83">
        <v>520032</v>
      </c>
      <c r="C332" s="41" t="s">
        <v>1083</v>
      </c>
      <c r="D332" s="44" t="s">
        <v>36</v>
      </c>
      <c r="E332" s="44" t="s">
        <v>25</v>
      </c>
      <c r="F332" s="44" t="s">
        <v>26</v>
      </c>
      <c r="G332" s="44" t="s">
        <v>27</v>
      </c>
      <c r="H332" s="44" t="s">
        <v>28</v>
      </c>
      <c r="I332" s="44" t="s">
        <v>40</v>
      </c>
      <c r="J332" s="87">
        <v>12104100711905</v>
      </c>
      <c r="K332" s="87" t="s">
        <v>13</v>
      </c>
      <c r="L332" s="87" t="s">
        <v>1084</v>
      </c>
      <c r="M332" s="87"/>
      <c r="N332" s="87" t="s">
        <v>1085</v>
      </c>
      <c r="O332" s="87" t="s">
        <v>961</v>
      </c>
      <c r="P332" s="90" t="s">
        <v>1050</v>
      </c>
      <c r="Q332" s="88">
        <v>28596</v>
      </c>
      <c r="R332" s="44" t="str">
        <f t="shared" si="5"/>
        <v>47 Tahun 8 Bulan</v>
      </c>
      <c r="S332" s="87" t="s">
        <v>44</v>
      </c>
      <c r="T332" s="87" t="s">
        <v>45</v>
      </c>
      <c r="U332" s="41"/>
    </row>
    <row r="333" spans="1:21" x14ac:dyDescent="0.25">
      <c r="A333" s="41">
        <v>329</v>
      </c>
      <c r="B333" s="83">
        <v>520033</v>
      </c>
      <c r="C333" s="41" t="s">
        <v>1086</v>
      </c>
      <c r="D333" s="44" t="s">
        <v>36</v>
      </c>
      <c r="E333" s="44" t="s">
        <v>25</v>
      </c>
      <c r="F333" s="44" t="s">
        <v>704</v>
      </c>
      <c r="G333" s="44" t="s">
        <v>27</v>
      </c>
      <c r="H333" s="44" t="s">
        <v>28</v>
      </c>
      <c r="I333" s="44" t="s">
        <v>40</v>
      </c>
      <c r="J333" s="87">
        <v>18104100701561</v>
      </c>
      <c r="K333" s="87" t="s">
        <v>13</v>
      </c>
      <c r="L333" s="87" t="s">
        <v>1087</v>
      </c>
      <c r="M333" s="87"/>
      <c r="N333" s="87" t="s">
        <v>1088</v>
      </c>
      <c r="O333" s="87" t="s">
        <v>961</v>
      </c>
      <c r="P333" s="90" t="s">
        <v>1050</v>
      </c>
      <c r="Q333" s="88">
        <v>29014</v>
      </c>
      <c r="R333" s="44" t="str">
        <f t="shared" si="5"/>
        <v>46 Tahun 6 Bulan</v>
      </c>
      <c r="S333" s="87" t="s">
        <v>33</v>
      </c>
      <c r="T333" s="87" t="s">
        <v>45</v>
      </c>
      <c r="U333" s="41"/>
    </row>
    <row r="334" spans="1:21" x14ac:dyDescent="0.25">
      <c r="A334" s="41">
        <v>330</v>
      </c>
      <c r="B334" s="83">
        <v>520034</v>
      </c>
      <c r="C334" s="41" t="s">
        <v>1089</v>
      </c>
      <c r="D334" s="44" t="s">
        <v>36</v>
      </c>
      <c r="E334" s="44" t="s">
        <v>25</v>
      </c>
      <c r="F334" s="44" t="s">
        <v>77</v>
      </c>
      <c r="G334" s="44" t="s">
        <v>27</v>
      </c>
      <c r="H334" s="44" t="s">
        <v>28</v>
      </c>
      <c r="I334" s="44" t="s">
        <v>40</v>
      </c>
      <c r="J334" s="87">
        <v>19104100700256</v>
      </c>
      <c r="K334" s="87" t="s">
        <v>13</v>
      </c>
      <c r="L334" s="87" t="s">
        <v>1090</v>
      </c>
      <c r="M334" s="87"/>
      <c r="N334" s="87" t="s">
        <v>1091</v>
      </c>
      <c r="O334" s="87" t="s">
        <v>961</v>
      </c>
      <c r="P334" s="90" t="s">
        <v>1050</v>
      </c>
      <c r="Q334" s="88">
        <v>28250</v>
      </c>
      <c r="R334" s="44" t="str">
        <f t="shared" si="5"/>
        <v>48 Tahun 7 Bulan</v>
      </c>
      <c r="S334" s="87" t="s">
        <v>33</v>
      </c>
      <c r="T334" s="87" t="s">
        <v>34</v>
      </c>
      <c r="U334" s="41"/>
    </row>
    <row r="335" spans="1:21" x14ac:dyDescent="0.25">
      <c r="A335" s="41">
        <v>331</v>
      </c>
      <c r="B335" s="83">
        <v>520035</v>
      </c>
      <c r="C335" s="41" t="s">
        <v>1092</v>
      </c>
      <c r="D335" s="44" t="s">
        <v>36</v>
      </c>
      <c r="E335" s="44" t="s">
        <v>52</v>
      </c>
      <c r="F335" s="44" t="s">
        <v>298</v>
      </c>
      <c r="G335" s="44" t="s">
        <v>599</v>
      </c>
      <c r="H335" s="44" t="s">
        <v>60</v>
      </c>
      <c r="I335" s="44" t="s">
        <v>40</v>
      </c>
      <c r="J335" s="87">
        <v>12104100709622</v>
      </c>
      <c r="K335" s="87" t="s">
        <v>13</v>
      </c>
      <c r="L335" s="87" t="s">
        <v>1093</v>
      </c>
      <c r="M335" s="87"/>
      <c r="N335" s="87" t="s">
        <v>1094</v>
      </c>
      <c r="O335" s="87" t="s">
        <v>961</v>
      </c>
      <c r="P335" s="90" t="s">
        <v>1057</v>
      </c>
      <c r="Q335" s="88">
        <v>28509</v>
      </c>
      <c r="R335" s="44" t="str">
        <f t="shared" si="5"/>
        <v>47 Tahun 11 Bulan</v>
      </c>
      <c r="S335" s="87" t="s">
        <v>33</v>
      </c>
      <c r="T335" s="87" t="s">
        <v>45</v>
      </c>
      <c r="U335" s="41"/>
    </row>
    <row r="336" spans="1:21" x14ac:dyDescent="0.25">
      <c r="A336" s="41">
        <v>332</v>
      </c>
      <c r="B336" s="83">
        <v>520036</v>
      </c>
      <c r="C336" s="41" t="s">
        <v>1095</v>
      </c>
      <c r="D336" s="44" t="s">
        <v>36</v>
      </c>
      <c r="E336" s="44" t="s">
        <v>25</v>
      </c>
      <c r="F336" s="44" t="s">
        <v>26</v>
      </c>
      <c r="G336" s="44" t="s">
        <v>27</v>
      </c>
      <c r="H336" s="44" t="s">
        <v>28</v>
      </c>
      <c r="I336" s="44" t="s">
        <v>40</v>
      </c>
      <c r="J336" s="87">
        <v>12104100713604</v>
      </c>
      <c r="K336" s="87" t="s">
        <v>13</v>
      </c>
      <c r="L336" s="87" t="s">
        <v>1096</v>
      </c>
      <c r="M336" s="87"/>
      <c r="N336" s="87" t="s">
        <v>1097</v>
      </c>
      <c r="O336" s="87" t="s">
        <v>961</v>
      </c>
      <c r="P336" s="90" t="s">
        <v>1050</v>
      </c>
      <c r="Q336" s="88">
        <v>29255</v>
      </c>
      <c r="R336" s="44" t="str">
        <f t="shared" si="5"/>
        <v>45 Tahun 10 Bulan</v>
      </c>
      <c r="S336" s="87" t="s">
        <v>33</v>
      </c>
      <c r="T336" s="87" t="s">
        <v>45</v>
      </c>
      <c r="U336" s="41"/>
    </row>
    <row r="337" spans="1:21" x14ac:dyDescent="0.25">
      <c r="A337" s="41">
        <v>333</v>
      </c>
      <c r="B337" s="83">
        <v>520040</v>
      </c>
      <c r="C337" s="41" t="s">
        <v>1098</v>
      </c>
      <c r="D337" s="44" t="s">
        <v>36</v>
      </c>
      <c r="E337" s="44" t="s">
        <v>25</v>
      </c>
      <c r="F337" s="44" t="s">
        <v>205</v>
      </c>
      <c r="G337" s="44" t="s">
        <v>27</v>
      </c>
      <c r="H337" s="44" t="s">
        <v>28</v>
      </c>
      <c r="I337" s="44" t="s">
        <v>40</v>
      </c>
      <c r="J337" s="87">
        <v>11104100707240</v>
      </c>
      <c r="K337" s="87" t="s">
        <v>13</v>
      </c>
      <c r="L337" s="87" t="s">
        <v>1099</v>
      </c>
      <c r="M337" s="87"/>
      <c r="N337" s="87" t="s">
        <v>1100</v>
      </c>
      <c r="O337" s="87" t="s">
        <v>961</v>
      </c>
      <c r="P337" s="90" t="s">
        <v>1050</v>
      </c>
      <c r="Q337" s="88">
        <v>29322</v>
      </c>
      <c r="R337" s="44" t="str">
        <f t="shared" si="5"/>
        <v>45 Tahun 8 Bulan</v>
      </c>
      <c r="S337" s="87" t="s">
        <v>33</v>
      </c>
      <c r="T337" s="87" t="s">
        <v>45</v>
      </c>
      <c r="U337" s="41"/>
    </row>
    <row r="338" spans="1:21" x14ac:dyDescent="0.25">
      <c r="A338" s="41">
        <v>334</v>
      </c>
      <c r="B338" s="83">
        <v>520069</v>
      </c>
      <c r="C338" s="41" t="s">
        <v>1101</v>
      </c>
      <c r="D338" s="44" t="s">
        <v>36</v>
      </c>
      <c r="E338" s="44" t="s">
        <v>52</v>
      </c>
      <c r="F338" s="44" t="s">
        <v>194</v>
      </c>
      <c r="G338" s="44" t="s">
        <v>39</v>
      </c>
      <c r="H338" s="44" t="s">
        <v>28</v>
      </c>
      <c r="I338" s="44" t="s">
        <v>40</v>
      </c>
      <c r="J338" s="87">
        <v>9118760500</v>
      </c>
      <c r="K338" s="87" t="s">
        <v>13</v>
      </c>
      <c r="L338" s="87" t="s">
        <v>1102</v>
      </c>
      <c r="M338" s="87"/>
      <c r="N338" s="87" t="s">
        <v>1103</v>
      </c>
      <c r="O338" s="87" t="s">
        <v>961</v>
      </c>
      <c r="P338" s="90" t="s">
        <v>1050</v>
      </c>
      <c r="Q338" s="88">
        <v>29715</v>
      </c>
      <c r="R338" s="44" t="str">
        <f t="shared" si="5"/>
        <v>44 Tahun 7 Bulan</v>
      </c>
      <c r="S338" s="87" t="s">
        <v>33</v>
      </c>
      <c r="T338" s="87" t="s">
        <v>45</v>
      </c>
      <c r="U338" s="41"/>
    </row>
    <row r="339" spans="1:21" x14ac:dyDescent="0.25">
      <c r="A339" s="41">
        <v>335</v>
      </c>
      <c r="B339" s="83">
        <v>520086</v>
      </c>
      <c r="C339" s="41" t="s">
        <v>1104</v>
      </c>
      <c r="D339" s="44" t="s">
        <v>36</v>
      </c>
      <c r="E339" s="44" t="s">
        <v>57</v>
      </c>
      <c r="F339" s="44" t="s">
        <v>1105</v>
      </c>
      <c r="G339" s="44" t="s">
        <v>358</v>
      </c>
      <c r="H339" s="44" t="s">
        <v>60</v>
      </c>
      <c r="I339" s="44" t="s">
        <v>40</v>
      </c>
      <c r="J339" s="87">
        <v>14104100703883</v>
      </c>
      <c r="K339" s="87" t="s">
        <v>13</v>
      </c>
      <c r="L339" s="87" t="s">
        <v>1106</v>
      </c>
      <c r="M339" s="87"/>
      <c r="N339" s="87" t="s">
        <v>1107</v>
      </c>
      <c r="O339" s="87" t="s">
        <v>961</v>
      </c>
      <c r="P339" s="90" t="s">
        <v>1067</v>
      </c>
      <c r="Q339" s="88">
        <v>23407</v>
      </c>
      <c r="R339" s="44" t="str">
        <f t="shared" si="5"/>
        <v>61 Tahun 11 Bulan</v>
      </c>
      <c r="S339" s="87" t="s">
        <v>44</v>
      </c>
      <c r="T339" s="87" t="s">
        <v>45</v>
      </c>
      <c r="U339" s="41"/>
    </row>
    <row r="340" spans="1:21" x14ac:dyDescent="0.25">
      <c r="A340" s="41">
        <v>336</v>
      </c>
      <c r="B340" s="83">
        <v>520092</v>
      </c>
      <c r="C340" s="41" t="s">
        <v>1108</v>
      </c>
      <c r="D340" s="44" t="s">
        <v>36</v>
      </c>
      <c r="E340" s="44" t="s">
        <v>25</v>
      </c>
      <c r="F340" s="44" t="s">
        <v>945</v>
      </c>
      <c r="G340" s="44" t="s">
        <v>27</v>
      </c>
      <c r="H340" s="44" t="s">
        <v>60</v>
      </c>
      <c r="I340" s="44" t="s">
        <v>40</v>
      </c>
      <c r="J340" s="87">
        <v>12104100714986</v>
      </c>
      <c r="K340" s="87" t="s">
        <v>13</v>
      </c>
      <c r="L340" s="87" t="s">
        <v>1109</v>
      </c>
      <c r="M340" s="87"/>
      <c r="N340" s="87" t="s">
        <v>1110</v>
      </c>
      <c r="O340" s="87" t="s">
        <v>961</v>
      </c>
      <c r="P340" s="90" t="s">
        <v>1050</v>
      </c>
      <c r="Q340" s="88">
        <v>29439</v>
      </c>
      <c r="R340" s="44" t="str">
        <f t="shared" si="5"/>
        <v>45 Tahun 4 Bulan</v>
      </c>
      <c r="S340" s="87" t="s">
        <v>44</v>
      </c>
      <c r="T340" s="87" t="s">
        <v>45</v>
      </c>
      <c r="U340" s="41"/>
    </row>
    <row r="341" spans="1:21" x14ac:dyDescent="0.25">
      <c r="A341" s="41">
        <v>337</v>
      </c>
      <c r="B341" s="83">
        <v>520122</v>
      </c>
      <c r="C341" s="41" t="s">
        <v>1111</v>
      </c>
      <c r="D341" s="44" t="s">
        <v>36</v>
      </c>
      <c r="E341" s="44" t="s">
        <v>25</v>
      </c>
      <c r="F341" s="44" t="s">
        <v>1112</v>
      </c>
      <c r="G341" s="44" t="s">
        <v>27</v>
      </c>
      <c r="H341" s="44" t="s">
        <v>28</v>
      </c>
      <c r="I341" s="44" t="s">
        <v>40</v>
      </c>
      <c r="J341" s="87">
        <v>13104100701512</v>
      </c>
      <c r="K341" s="87" t="s">
        <v>13</v>
      </c>
      <c r="L341" s="87" t="s">
        <v>1113</v>
      </c>
      <c r="M341" s="87"/>
      <c r="N341" s="87" t="s">
        <v>1114</v>
      </c>
      <c r="O341" s="87" t="s">
        <v>961</v>
      </c>
      <c r="P341" s="90" t="s">
        <v>1050</v>
      </c>
      <c r="Q341" s="88">
        <v>28281</v>
      </c>
      <c r="R341" s="44" t="str">
        <f t="shared" si="5"/>
        <v>48 Tahun 6 Bulan</v>
      </c>
      <c r="S341" s="87" t="s">
        <v>33</v>
      </c>
      <c r="T341" s="87" t="s">
        <v>71</v>
      </c>
      <c r="U341" s="41"/>
    </row>
    <row r="342" spans="1:21" x14ac:dyDescent="0.25">
      <c r="A342" s="41">
        <v>338</v>
      </c>
      <c r="B342" s="83">
        <v>520123</v>
      </c>
      <c r="C342" s="41" t="s">
        <v>1115</v>
      </c>
      <c r="D342" s="44" t="s">
        <v>36</v>
      </c>
      <c r="E342" s="44" t="s">
        <v>25</v>
      </c>
      <c r="F342" s="44" t="s">
        <v>150</v>
      </c>
      <c r="G342" s="44" t="s">
        <v>27</v>
      </c>
      <c r="H342" s="44" t="s">
        <v>60</v>
      </c>
      <c r="I342" s="44" t="s">
        <v>40</v>
      </c>
      <c r="J342" s="87">
        <v>14104100703229</v>
      </c>
      <c r="K342" s="87" t="s">
        <v>13</v>
      </c>
      <c r="L342" s="87" t="s">
        <v>1116</v>
      </c>
      <c r="M342" s="87"/>
      <c r="N342" s="87" t="s">
        <v>1117</v>
      </c>
      <c r="O342" s="87" t="s">
        <v>961</v>
      </c>
      <c r="P342" s="90" t="s">
        <v>1050</v>
      </c>
      <c r="Q342" s="88">
        <v>29692</v>
      </c>
      <c r="R342" s="44" t="str">
        <f t="shared" si="5"/>
        <v>44 Tahun 8 Bulan</v>
      </c>
      <c r="S342" s="87" t="s">
        <v>33</v>
      </c>
      <c r="T342" s="87" t="s">
        <v>45</v>
      </c>
      <c r="U342" s="41"/>
    </row>
    <row r="343" spans="1:21" x14ac:dyDescent="0.25">
      <c r="A343" s="41">
        <v>339</v>
      </c>
      <c r="B343" s="83">
        <v>520125</v>
      </c>
      <c r="C343" s="41" t="s">
        <v>1118</v>
      </c>
      <c r="D343" s="44" t="s">
        <v>36</v>
      </c>
      <c r="E343" s="44" t="s">
        <v>25</v>
      </c>
      <c r="F343" s="44" t="s">
        <v>1119</v>
      </c>
      <c r="G343" s="44" t="s">
        <v>121</v>
      </c>
      <c r="H343" s="44" t="s">
        <v>28</v>
      </c>
      <c r="I343" s="44" t="s">
        <v>40</v>
      </c>
      <c r="J343" s="87">
        <v>12104100714898</v>
      </c>
      <c r="K343" s="87" t="s">
        <v>13</v>
      </c>
      <c r="L343" s="87" t="s">
        <v>1120</v>
      </c>
      <c r="M343" s="87"/>
      <c r="N343" s="87" t="s">
        <v>1121</v>
      </c>
      <c r="O343" s="87" t="s">
        <v>961</v>
      </c>
      <c r="P343" s="90" t="s">
        <v>1050</v>
      </c>
      <c r="Q343" s="88">
        <v>27057</v>
      </c>
      <c r="R343" s="44" t="str">
        <f t="shared" si="5"/>
        <v>51 Tahun 11 Bulan</v>
      </c>
      <c r="S343" s="87" t="s">
        <v>33</v>
      </c>
      <c r="T343" s="87" t="s">
        <v>45</v>
      </c>
      <c r="U343" s="41"/>
    </row>
    <row r="344" spans="1:21" x14ac:dyDescent="0.25">
      <c r="A344" s="41">
        <v>340</v>
      </c>
      <c r="B344" s="83">
        <v>520126</v>
      </c>
      <c r="C344" s="41" t="s">
        <v>1122</v>
      </c>
      <c r="D344" s="44" t="s">
        <v>36</v>
      </c>
      <c r="E344" s="44" t="s">
        <v>52</v>
      </c>
      <c r="F344" s="44" t="s">
        <v>53</v>
      </c>
      <c r="G344" s="44" t="s">
        <v>27</v>
      </c>
      <c r="H344" s="44" t="s">
        <v>60</v>
      </c>
      <c r="I344" s="44" t="s">
        <v>40</v>
      </c>
      <c r="J344" s="87">
        <v>12104100714058</v>
      </c>
      <c r="K344" s="87" t="s">
        <v>13</v>
      </c>
      <c r="L344" s="87" t="s">
        <v>1123</v>
      </c>
      <c r="M344" s="87"/>
      <c r="N344" s="87" t="s">
        <v>1124</v>
      </c>
      <c r="O344" s="87" t="s">
        <v>961</v>
      </c>
      <c r="P344" s="90" t="s">
        <v>1050</v>
      </c>
      <c r="Q344" s="88">
        <v>30032</v>
      </c>
      <c r="R344" s="44" t="str">
        <f t="shared" si="5"/>
        <v>43 Tahun 9 Bulan</v>
      </c>
      <c r="S344" s="87" t="s">
        <v>33</v>
      </c>
      <c r="T344" s="87" t="s">
        <v>45</v>
      </c>
      <c r="U344" s="41"/>
    </row>
    <row r="345" spans="1:21" x14ac:dyDescent="0.25">
      <c r="A345" s="41">
        <v>341</v>
      </c>
      <c r="B345" s="83">
        <v>520128</v>
      </c>
      <c r="C345" s="41" t="s">
        <v>1125</v>
      </c>
      <c r="D345" s="44" t="s">
        <v>36</v>
      </c>
      <c r="E345" s="44" t="s">
        <v>52</v>
      </c>
      <c r="F345" s="44" t="s">
        <v>194</v>
      </c>
      <c r="G345" s="44" t="s">
        <v>39</v>
      </c>
      <c r="H345" s="44" t="s">
        <v>60</v>
      </c>
      <c r="I345" s="44" t="s">
        <v>40</v>
      </c>
      <c r="J345" s="87">
        <v>14104100705151</v>
      </c>
      <c r="K345" s="87" t="s">
        <v>13</v>
      </c>
      <c r="L345" s="87" t="s">
        <v>1126</v>
      </c>
      <c r="M345" s="87"/>
      <c r="N345" s="87" t="s">
        <v>1127</v>
      </c>
      <c r="O345" s="87" t="s">
        <v>961</v>
      </c>
      <c r="P345" s="90" t="s">
        <v>1050</v>
      </c>
      <c r="Q345" s="88">
        <v>29956</v>
      </c>
      <c r="R345" s="44" t="str">
        <f t="shared" si="5"/>
        <v>43 Tahun 11 Bulan</v>
      </c>
      <c r="S345" s="87" t="s">
        <v>44</v>
      </c>
      <c r="T345" s="87" t="s">
        <v>45</v>
      </c>
      <c r="U345" s="41"/>
    </row>
    <row r="346" spans="1:21" x14ac:dyDescent="0.25">
      <c r="A346" s="41">
        <v>342</v>
      </c>
      <c r="B346" s="83">
        <v>520129</v>
      </c>
      <c r="C346" s="41" t="s">
        <v>1128</v>
      </c>
      <c r="D346" s="44" t="s">
        <v>36</v>
      </c>
      <c r="E346" s="44" t="s">
        <v>25</v>
      </c>
      <c r="F346" s="44" t="s">
        <v>150</v>
      </c>
      <c r="G346" s="44" t="s">
        <v>27</v>
      </c>
      <c r="H346" s="44" t="s">
        <v>28</v>
      </c>
      <c r="I346" s="44" t="s">
        <v>40</v>
      </c>
      <c r="J346" s="87">
        <v>14104100701069</v>
      </c>
      <c r="K346" s="87" t="s">
        <v>13</v>
      </c>
      <c r="L346" s="87" t="s">
        <v>1129</v>
      </c>
      <c r="M346" s="87"/>
      <c r="N346" s="87" t="s">
        <v>1130</v>
      </c>
      <c r="O346" s="87" t="s">
        <v>961</v>
      </c>
      <c r="P346" s="90" t="s">
        <v>1050</v>
      </c>
      <c r="Q346" s="88">
        <v>30488</v>
      </c>
      <c r="R346" s="44" t="str">
        <f t="shared" si="5"/>
        <v>42 Tahun 6 Bulan</v>
      </c>
      <c r="S346" s="87" t="s">
        <v>44</v>
      </c>
      <c r="T346" s="87" t="s">
        <v>45</v>
      </c>
      <c r="U346" s="41"/>
    </row>
    <row r="347" spans="1:21" x14ac:dyDescent="0.25">
      <c r="A347" s="41">
        <v>343</v>
      </c>
      <c r="B347" s="83">
        <v>520130</v>
      </c>
      <c r="C347" s="41" t="s">
        <v>1131</v>
      </c>
      <c r="D347" s="44" t="s">
        <v>36</v>
      </c>
      <c r="E347" s="44" t="s">
        <v>52</v>
      </c>
      <c r="F347" s="44" t="s">
        <v>89</v>
      </c>
      <c r="G347" s="44" t="s">
        <v>39</v>
      </c>
      <c r="H347" s="44" t="s">
        <v>60</v>
      </c>
      <c r="I347" s="44" t="s">
        <v>40</v>
      </c>
      <c r="J347" s="87">
        <v>18104100705500</v>
      </c>
      <c r="K347" s="87" t="s">
        <v>13</v>
      </c>
      <c r="L347" s="87" t="s">
        <v>1132</v>
      </c>
      <c r="M347" s="87"/>
      <c r="N347" s="87" t="s">
        <v>1133</v>
      </c>
      <c r="O347" s="87" t="s">
        <v>961</v>
      </c>
      <c r="P347" s="90" t="s">
        <v>1050</v>
      </c>
      <c r="Q347" s="88">
        <v>30386</v>
      </c>
      <c r="R347" s="44" t="str">
        <f t="shared" si="5"/>
        <v>42 Tahun 9 Bulan</v>
      </c>
      <c r="S347" s="87" t="s">
        <v>33</v>
      </c>
      <c r="T347" s="87" t="s">
        <v>34</v>
      </c>
      <c r="U347" s="41"/>
    </row>
    <row r="348" spans="1:21" x14ac:dyDescent="0.25">
      <c r="A348" s="41">
        <v>344</v>
      </c>
      <c r="B348" s="83">
        <v>520143</v>
      </c>
      <c r="C348" s="41" t="s">
        <v>1134</v>
      </c>
      <c r="D348" s="44" t="s">
        <v>36</v>
      </c>
      <c r="E348" s="44" t="s">
        <v>25</v>
      </c>
      <c r="F348" s="44" t="s">
        <v>205</v>
      </c>
      <c r="G348" s="44" t="s">
        <v>121</v>
      </c>
      <c r="H348" s="44" t="s">
        <v>60</v>
      </c>
      <c r="I348" s="44" t="s">
        <v>40</v>
      </c>
      <c r="J348" s="87">
        <v>14104100702148</v>
      </c>
      <c r="K348" s="87" t="s">
        <v>13</v>
      </c>
      <c r="L348" s="87" t="s">
        <v>1135</v>
      </c>
      <c r="M348" s="87"/>
      <c r="N348" s="87" t="s">
        <v>1136</v>
      </c>
      <c r="O348" s="87" t="s">
        <v>961</v>
      </c>
      <c r="P348" s="90" t="s">
        <v>1050</v>
      </c>
      <c r="Q348" s="88">
        <v>30543</v>
      </c>
      <c r="R348" s="44" t="str">
        <f t="shared" si="5"/>
        <v>42 Tahun 4 Bulan</v>
      </c>
      <c r="S348" s="87" t="s">
        <v>44</v>
      </c>
      <c r="T348" s="87" t="s">
        <v>34</v>
      </c>
      <c r="U348" s="41"/>
    </row>
    <row r="349" spans="1:21" x14ac:dyDescent="0.25">
      <c r="A349" s="41">
        <v>345</v>
      </c>
      <c r="B349" s="83">
        <v>520150</v>
      </c>
      <c r="C349" s="41" t="s">
        <v>1137</v>
      </c>
      <c r="D349" s="44" t="s">
        <v>36</v>
      </c>
      <c r="E349" s="44" t="s">
        <v>25</v>
      </c>
      <c r="F349" s="44" t="s">
        <v>205</v>
      </c>
      <c r="G349" s="44" t="s">
        <v>121</v>
      </c>
      <c r="H349" s="44" t="s">
        <v>28</v>
      </c>
      <c r="I349" s="44" t="s">
        <v>40</v>
      </c>
      <c r="J349" s="87">
        <v>19104100700270</v>
      </c>
      <c r="K349" s="87" t="s">
        <v>13</v>
      </c>
      <c r="L349" s="87" t="s">
        <v>1138</v>
      </c>
      <c r="M349" s="87"/>
      <c r="N349" s="87" t="s">
        <v>1139</v>
      </c>
      <c r="O349" s="87" t="s">
        <v>961</v>
      </c>
      <c r="P349" s="90" t="s">
        <v>1050</v>
      </c>
      <c r="Q349" s="88">
        <v>30760</v>
      </c>
      <c r="R349" s="44" t="str">
        <f t="shared" si="5"/>
        <v>41 Tahun 9 Bulan</v>
      </c>
      <c r="S349" s="87" t="s">
        <v>44</v>
      </c>
      <c r="T349" s="87" t="s">
        <v>45</v>
      </c>
      <c r="U349" s="41"/>
    </row>
    <row r="350" spans="1:21" x14ac:dyDescent="0.25">
      <c r="A350" s="41">
        <v>346</v>
      </c>
      <c r="B350" s="83">
        <v>520152</v>
      </c>
      <c r="C350" s="41" t="s">
        <v>1140</v>
      </c>
      <c r="D350" s="44" t="s">
        <v>36</v>
      </c>
      <c r="E350" s="44" t="s">
        <v>25</v>
      </c>
      <c r="F350" s="44" t="s">
        <v>1141</v>
      </c>
      <c r="G350" s="44" t="s">
        <v>27</v>
      </c>
      <c r="H350" s="44" t="s">
        <v>60</v>
      </c>
      <c r="I350" s="44" t="s">
        <v>40</v>
      </c>
      <c r="J350" s="87">
        <v>16104100700241</v>
      </c>
      <c r="K350" s="87" t="s">
        <v>13</v>
      </c>
      <c r="L350" s="87" t="s">
        <v>1142</v>
      </c>
      <c r="M350" s="87"/>
      <c r="N350" s="87" t="s">
        <v>1143</v>
      </c>
      <c r="O350" s="87" t="s">
        <v>961</v>
      </c>
      <c r="P350" s="90" t="s">
        <v>1050</v>
      </c>
      <c r="Q350" s="88">
        <v>23778</v>
      </c>
      <c r="R350" s="44" t="str">
        <f t="shared" si="5"/>
        <v>60 Tahun 10 Bulan</v>
      </c>
      <c r="S350" s="87" t="s">
        <v>44</v>
      </c>
      <c r="T350" s="87" t="s">
        <v>45</v>
      </c>
      <c r="U350" s="41"/>
    </row>
    <row r="351" spans="1:21" x14ac:dyDescent="0.25">
      <c r="A351" s="41">
        <v>347</v>
      </c>
      <c r="B351" s="83">
        <v>520153</v>
      </c>
      <c r="C351" s="41" t="s">
        <v>1144</v>
      </c>
      <c r="D351" s="44" t="s">
        <v>36</v>
      </c>
      <c r="E351" s="44" t="s">
        <v>25</v>
      </c>
      <c r="F351" s="44" t="s">
        <v>1145</v>
      </c>
      <c r="G351" s="44" t="s">
        <v>27</v>
      </c>
      <c r="H351" s="44" t="s">
        <v>60</v>
      </c>
      <c r="I351" s="44" t="s">
        <v>40</v>
      </c>
      <c r="J351" s="87">
        <v>15104100704944</v>
      </c>
      <c r="K351" s="87" t="s">
        <v>13</v>
      </c>
      <c r="L351" s="87" t="s">
        <v>1146</v>
      </c>
      <c r="M351" s="87"/>
      <c r="N351" s="87" t="s">
        <v>1147</v>
      </c>
      <c r="O351" s="87" t="s">
        <v>961</v>
      </c>
      <c r="P351" s="90" t="s">
        <v>1057</v>
      </c>
      <c r="Q351" s="88">
        <v>26532</v>
      </c>
      <c r="R351" s="44" t="str">
        <f t="shared" si="5"/>
        <v>53 Tahun 4 Bulan</v>
      </c>
      <c r="S351" s="87" t="s">
        <v>44</v>
      </c>
      <c r="T351" s="87" t="s">
        <v>45</v>
      </c>
      <c r="U351" s="41"/>
    </row>
    <row r="352" spans="1:21" x14ac:dyDescent="0.25">
      <c r="A352" s="41">
        <v>348</v>
      </c>
      <c r="B352" s="83">
        <v>520166</v>
      </c>
      <c r="C352" s="41" t="s">
        <v>1148</v>
      </c>
      <c r="D352" s="44" t="s">
        <v>36</v>
      </c>
      <c r="E352" s="44" t="s">
        <v>57</v>
      </c>
      <c r="F352" s="44" t="s">
        <v>194</v>
      </c>
      <c r="G352" s="44" t="s">
        <v>59</v>
      </c>
      <c r="H352" s="44" t="s">
        <v>60</v>
      </c>
      <c r="I352" s="44" t="s">
        <v>40</v>
      </c>
      <c r="J352" s="87">
        <v>14104100701007</v>
      </c>
      <c r="K352" s="87" t="s">
        <v>13</v>
      </c>
      <c r="L352" s="87" t="s">
        <v>1149</v>
      </c>
      <c r="M352" s="87"/>
      <c r="N352" s="87" t="s">
        <v>1150</v>
      </c>
      <c r="O352" s="87" t="s">
        <v>961</v>
      </c>
      <c r="P352" s="90" t="s">
        <v>1067</v>
      </c>
      <c r="Q352" s="88">
        <v>26450</v>
      </c>
      <c r="R352" s="44" t="str">
        <f t="shared" si="5"/>
        <v>53 Tahun 7 Bulan</v>
      </c>
      <c r="S352" s="87" t="s">
        <v>44</v>
      </c>
      <c r="T352" s="87" t="s">
        <v>34</v>
      </c>
      <c r="U352" s="41"/>
    </row>
    <row r="353" spans="1:21" x14ac:dyDescent="0.25">
      <c r="A353" s="41">
        <v>349</v>
      </c>
      <c r="B353" s="83">
        <v>520182</v>
      </c>
      <c r="C353" s="41" t="s">
        <v>1151</v>
      </c>
      <c r="D353" s="44" t="s">
        <v>36</v>
      </c>
      <c r="E353" s="44" t="s">
        <v>52</v>
      </c>
      <c r="F353" s="44" t="s">
        <v>77</v>
      </c>
      <c r="G353" s="44" t="s">
        <v>121</v>
      </c>
      <c r="H353" s="44" t="s">
        <v>60</v>
      </c>
      <c r="I353" s="44" t="s">
        <v>40</v>
      </c>
      <c r="J353" s="87">
        <v>19104100701731</v>
      </c>
      <c r="K353" s="87" t="s">
        <v>13</v>
      </c>
      <c r="L353" s="87" t="s">
        <v>1152</v>
      </c>
      <c r="M353" s="87"/>
      <c r="N353" s="87" t="s">
        <v>1153</v>
      </c>
      <c r="O353" s="87" t="s">
        <v>961</v>
      </c>
      <c r="P353" s="90" t="s">
        <v>1050</v>
      </c>
      <c r="Q353" s="88">
        <v>31124</v>
      </c>
      <c r="R353" s="44" t="str">
        <f t="shared" si="5"/>
        <v>40 Tahun 9 Bulan</v>
      </c>
      <c r="S353" s="87" t="s">
        <v>33</v>
      </c>
      <c r="T353" s="87" t="s">
        <v>45</v>
      </c>
      <c r="U353" s="41"/>
    </row>
    <row r="354" spans="1:21" x14ac:dyDescent="0.25">
      <c r="A354" s="41">
        <v>350</v>
      </c>
      <c r="B354" s="83">
        <v>520186</v>
      </c>
      <c r="C354" s="41" t="s">
        <v>1154</v>
      </c>
      <c r="D354" s="44" t="s">
        <v>36</v>
      </c>
      <c r="E354" s="44" t="s">
        <v>25</v>
      </c>
      <c r="F354" s="44" t="s">
        <v>205</v>
      </c>
      <c r="G354" s="44" t="s">
        <v>121</v>
      </c>
      <c r="H354" s="44" t="s">
        <v>28</v>
      </c>
      <c r="I354" s="44" t="s">
        <v>40</v>
      </c>
      <c r="J354" s="87">
        <v>14104100704064</v>
      </c>
      <c r="K354" s="87" t="s">
        <v>13</v>
      </c>
      <c r="L354" s="87" t="s">
        <v>1155</v>
      </c>
      <c r="M354" s="87"/>
      <c r="N354" s="87" t="s">
        <v>1156</v>
      </c>
      <c r="O354" s="87" t="s">
        <v>961</v>
      </c>
      <c r="P354" s="90" t="s">
        <v>1050</v>
      </c>
      <c r="Q354" s="88">
        <v>31248</v>
      </c>
      <c r="R354" s="44" t="str">
        <f t="shared" si="5"/>
        <v>40 Tahun 5 Bulan</v>
      </c>
      <c r="S354" s="87" t="s">
        <v>33</v>
      </c>
      <c r="T354" s="87" t="s">
        <v>45</v>
      </c>
      <c r="U354" s="41"/>
    </row>
    <row r="355" spans="1:21" x14ac:dyDescent="0.25">
      <c r="A355" s="41">
        <v>351</v>
      </c>
      <c r="B355" s="83">
        <v>520190</v>
      </c>
      <c r="C355" s="41" t="s">
        <v>1157</v>
      </c>
      <c r="D355" s="44" t="s">
        <v>36</v>
      </c>
      <c r="E355" s="44" t="s">
        <v>25</v>
      </c>
      <c r="F355" s="44" t="s">
        <v>1158</v>
      </c>
      <c r="G355" s="44" t="s">
        <v>121</v>
      </c>
      <c r="H355" s="44" t="s">
        <v>28</v>
      </c>
      <c r="I355" s="44" t="s">
        <v>40</v>
      </c>
      <c r="J355" s="87">
        <v>19104100702429</v>
      </c>
      <c r="K355" s="87" t="s">
        <v>13</v>
      </c>
      <c r="L355" s="87" t="s">
        <v>1159</v>
      </c>
      <c r="M355" s="87"/>
      <c r="N355" s="87" t="s">
        <v>1160</v>
      </c>
      <c r="O355" s="87" t="s">
        <v>961</v>
      </c>
      <c r="P355" s="90" t="s">
        <v>1050</v>
      </c>
      <c r="Q355" s="88">
        <v>31216</v>
      </c>
      <c r="R355" s="44" t="str">
        <f t="shared" si="5"/>
        <v>40 Tahun 6 Bulan</v>
      </c>
      <c r="S355" s="87" t="s">
        <v>33</v>
      </c>
      <c r="T355" s="87" t="s">
        <v>45</v>
      </c>
      <c r="U355" s="41"/>
    </row>
    <row r="356" spans="1:21" x14ac:dyDescent="0.25">
      <c r="A356" s="41">
        <v>352</v>
      </c>
      <c r="B356" s="83">
        <v>520207</v>
      </c>
      <c r="C356" s="41" t="s">
        <v>1161</v>
      </c>
      <c r="D356" s="44" t="s">
        <v>36</v>
      </c>
      <c r="E356" s="44" t="s">
        <v>25</v>
      </c>
      <c r="F356" s="44" t="s">
        <v>154</v>
      </c>
      <c r="G356" s="44" t="s">
        <v>121</v>
      </c>
      <c r="H356" s="44" t="s">
        <v>28</v>
      </c>
      <c r="I356" s="44" t="s">
        <v>40</v>
      </c>
      <c r="J356" s="87">
        <v>17104100701860</v>
      </c>
      <c r="K356" s="87" t="s">
        <v>13</v>
      </c>
      <c r="L356" s="87" t="s">
        <v>1162</v>
      </c>
      <c r="M356" s="87"/>
      <c r="N356" s="87" t="s">
        <v>1163</v>
      </c>
      <c r="O356" s="87" t="s">
        <v>961</v>
      </c>
      <c r="P356" s="90" t="s">
        <v>1050</v>
      </c>
      <c r="Q356" s="88">
        <v>31287</v>
      </c>
      <c r="R356" s="44" t="str">
        <f t="shared" si="5"/>
        <v>40 Tahun 4 Bulan</v>
      </c>
      <c r="S356" s="87" t="s">
        <v>33</v>
      </c>
      <c r="T356" s="87" t="s">
        <v>118</v>
      </c>
      <c r="U356" s="41"/>
    </row>
    <row r="357" spans="1:21" x14ac:dyDescent="0.25">
      <c r="A357" s="41">
        <v>353</v>
      </c>
      <c r="B357" s="83">
        <v>520211</v>
      </c>
      <c r="C357" s="41" t="s">
        <v>1164</v>
      </c>
      <c r="D357" s="44" t="s">
        <v>36</v>
      </c>
      <c r="E357" s="44" t="s">
        <v>25</v>
      </c>
      <c r="F357" s="44" t="s">
        <v>58</v>
      </c>
      <c r="G357" s="44" t="s">
        <v>121</v>
      </c>
      <c r="H357" s="44" t="s">
        <v>60</v>
      </c>
      <c r="I357" s="44" t="s">
        <v>40</v>
      </c>
      <c r="J357" s="87">
        <v>22104100701998</v>
      </c>
      <c r="K357" s="87" t="s">
        <v>13</v>
      </c>
      <c r="L357" s="87" t="s">
        <v>1165</v>
      </c>
      <c r="M357" s="87"/>
      <c r="N357" s="87" t="s">
        <v>1166</v>
      </c>
      <c r="O357" s="87" t="s">
        <v>961</v>
      </c>
      <c r="P357" s="90" t="s">
        <v>1050</v>
      </c>
      <c r="Q357" s="88">
        <v>30563</v>
      </c>
      <c r="R357" s="44" t="str">
        <f t="shared" si="5"/>
        <v>42 Tahun 3 Bulan</v>
      </c>
      <c r="S357" s="87" t="s">
        <v>33</v>
      </c>
      <c r="T357" s="87" t="s">
        <v>45</v>
      </c>
      <c r="U357" s="41"/>
    </row>
    <row r="358" spans="1:21" x14ac:dyDescent="0.25">
      <c r="A358" s="41">
        <v>354</v>
      </c>
      <c r="B358" s="83">
        <v>520217</v>
      </c>
      <c r="C358" s="41" t="s">
        <v>1167</v>
      </c>
      <c r="D358" s="44" t="s">
        <v>36</v>
      </c>
      <c r="E358" s="44" t="s">
        <v>25</v>
      </c>
      <c r="F358" s="44" t="s">
        <v>209</v>
      </c>
      <c r="G358" s="44" t="s">
        <v>121</v>
      </c>
      <c r="H358" s="44" t="s">
        <v>28</v>
      </c>
      <c r="I358" s="44" t="s">
        <v>40</v>
      </c>
      <c r="J358" s="87">
        <v>13104100700979</v>
      </c>
      <c r="K358" s="87" t="s">
        <v>13</v>
      </c>
      <c r="L358" s="87" t="s">
        <v>1168</v>
      </c>
      <c r="M358" s="87"/>
      <c r="N358" s="87" t="s">
        <v>1169</v>
      </c>
      <c r="O358" s="87" t="s">
        <v>961</v>
      </c>
      <c r="P358" s="90" t="s">
        <v>1050</v>
      </c>
      <c r="Q358" s="88">
        <v>28820</v>
      </c>
      <c r="R358" s="44" t="str">
        <f t="shared" si="5"/>
        <v>47 Tahun 1 Bulan</v>
      </c>
      <c r="S358" s="87" t="s">
        <v>33</v>
      </c>
      <c r="T358" s="87" t="s">
        <v>45</v>
      </c>
      <c r="U358" s="41"/>
    </row>
    <row r="359" spans="1:21" x14ac:dyDescent="0.25">
      <c r="A359" s="41">
        <v>355</v>
      </c>
      <c r="B359" s="83">
        <v>530044</v>
      </c>
      <c r="C359" s="41" t="s">
        <v>1170</v>
      </c>
      <c r="D359" s="44" t="s">
        <v>36</v>
      </c>
      <c r="E359" s="44" t="s">
        <v>25</v>
      </c>
      <c r="F359" s="44" t="s">
        <v>1171</v>
      </c>
      <c r="G359" s="44" t="s">
        <v>27</v>
      </c>
      <c r="H359" s="44" t="s">
        <v>28</v>
      </c>
      <c r="I359" s="44" t="s">
        <v>40</v>
      </c>
      <c r="J359" s="87">
        <v>101187603593</v>
      </c>
      <c r="K359" s="87" t="s">
        <v>13</v>
      </c>
      <c r="L359" s="87" t="s">
        <v>1172</v>
      </c>
      <c r="M359" s="87"/>
      <c r="N359" s="87" t="s">
        <v>1173</v>
      </c>
      <c r="O359" s="87" t="s">
        <v>961</v>
      </c>
      <c r="P359" s="90" t="s">
        <v>1050</v>
      </c>
      <c r="Q359" s="88">
        <v>28398</v>
      </c>
      <c r="R359" s="44" t="str">
        <f t="shared" si="5"/>
        <v>48 Tahun 3 Bulan</v>
      </c>
      <c r="S359" s="87" t="s">
        <v>33</v>
      </c>
      <c r="T359" s="87" t="s">
        <v>45</v>
      </c>
      <c r="U359" s="41"/>
    </row>
    <row r="360" spans="1:21" x14ac:dyDescent="0.25">
      <c r="A360" s="41">
        <v>356</v>
      </c>
      <c r="B360" s="83">
        <v>530045</v>
      </c>
      <c r="C360" s="41" t="s">
        <v>1174</v>
      </c>
      <c r="D360" s="44" t="s">
        <v>720</v>
      </c>
      <c r="E360" s="44" t="s">
        <v>52</v>
      </c>
      <c r="F360" s="44" t="s">
        <v>154</v>
      </c>
      <c r="G360" s="44" t="s">
        <v>27</v>
      </c>
      <c r="H360" s="44" t="s">
        <v>60</v>
      </c>
      <c r="I360" s="44" t="s">
        <v>40</v>
      </c>
      <c r="J360" s="87">
        <v>12104100714722</v>
      </c>
      <c r="K360" s="87" t="s">
        <v>13</v>
      </c>
      <c r="L360" s="87" t="s">
        <v>1175</v>
      </c>
      <c r="M360" s="87"/>
      <c r="N360" s="87" t="s">
        <v>1176</v>
      </c>
      <c r="O360" s="87" t="s">
        <v>961</v>
      </c>
      <c r="P360" s="90" t="s">
        <v>1067</v>
      </c>
      <c r="Q360" s="88">
        <v>22472</v>
      </c>
      <c r="R360" s="44" t="str">
        <f t="shared" si="5"/>
        <v>64 Tahun 5 Bulan</v>
      </c>
      <c r="S360" s="87" t="s">
        <v>33</v>
      </c>
      <c r="T360" s="87" t="s">
        <v>118</v>
      </c>
      <c r="U360" s="41"/>
    </row>
    <row r="361" spans="1:21" x14ac:dyDescent="0.25">
      <c r="A361" s="41">
        <v>357</v>
      </c>
      <c r="B361" s="83">
        <v>530047</v>
      </c>
      <c r="C361" s="41" t="s">
        <v>1177</v>
      </c>
      <c r="D361" s="44" t="s">
        <v>36</v>
      </c>
      <c r="E361" s="44" t="s">
        <v>25</v>
      </c>
      <c r="F361" s="44" t="s">
        <v>1158</v>
      </c>
      <c r="G361" s="44" t="s">
        <v>27</v>
      </c>
      <c r="H361" s="44" t="s">
        <v>28</v>
      </c>
      <c r="I361" s="44" t="s">
        <v>40</v>
      </c>
      <c r="J361" s="87">
        <v>8187608727</v>
      </c>
      <c r="K361" s="87" t="s">
        <v>13</v>
      </c>
      <c r="L361" s="87" t="s">
        <v>1178</v>
      </c>
      <c r="M361" s="87"/>
      <c r="N361" s="87" t="s">
        <v>1179</v>
      </c>
      <c r="O361" s="87" t="s">
        <v>961</v>
      </c>
      <c r="P361" s="90" t="s">
        <v>1050</v>
      </c>
      <c r="Q361" s="88">
        <v>29011</v>
      </c>
      <c r="R361" s="44" t="str">
        <f t="shared" si="5"/>
        <v>46 Tahun 6 Bulan</v>
      </c>
      <c r="S361" s="87" t="s">
        <v>44</v>
      </c>
      <c r="T361" s="87" t="s">
        <v>45</v>
      </c>
      <c r="U361" s="41"/>
    </row>
    <row r="362" spans="1:21" x14ac:dyDescent="0.25">
      <c r="A362" s="41">
        <v>358</v>
      </c>
      <c r="B362" s="83">
        <v>530070</v>
      </c>
      <c r="C362" s="41" t="s">
        <v>1180</v>
      </c>
      <c r="D362" s="44" t="s">
        <v>36</v>
      </c>
      <c r="E362" s="44" t="s">
        <v>57</v>
      </c>
      <c r="F362" s="44" t="s">
        <v>1181</v>
      </c>
      <c r="G362" s="44" t="s">
        <v>59</v>
      </c>
      <c r="H362" s="44" t="s">
        <v>60</v>
      </c>
      <c r="I362" s="44" t="s">
        <v>40</v>
      </c>
      <c r="J362" s="87">
        <v>12104100712907</v>
      </c>
      <c r="K362" s="87" t="s">
        <v>13</v>
      </c>
      <c r="L362" s="87" t="s">
        <v>1182</v>
      </c>
      <c r="M362" s="87"/>
      <c r="N362" s="87" t="s">
        <v>1183</v>
      </c>
      <c r="O362" s="87" t="s">
        <v>961</v>
      </c>
      <c r="P362" s="90" t="s">
        <v>1067</v>
      </c>
      <c r="Q362" s="88">
        <v>23632</v>
      </c>
      <c r="R362" s="44" t="str">
        <f t="shared" si="5"/>
        <v>61 Tahun 3 Bulan</v>
      </c>
      <c r="S362" s="87" t="s">
        <v>33</v>
      </c>
      <c r="T362" s="87" t="s">
        <v>34</v>
      </c>
      <c r="U362" s="41"/>
    </row>
    <row r="363" spans="1:21" x14ac:dyDescent="0.25">
      <c r="A363" s="41">
        <v>359</v>
      </c>
      <c r="B363" s="83">
        <v>560001</v>
      </c>
      <c r="C363" s="41" t="s">
        <v>1184</v>
      </c>
      <c r="D363" s="44" t="s">
        <v>36</v>
      </c>
      <c r="E363" s="44" t="s">
        <v>52</v>
      </c>
      <c r="F363" s="44" t="s">
        <v>223</v>
      </c>
      <c r="G363" s="44" t="s">
        <v>39</v>
      </c>
      <c r="H363" s="44" t="s">
        <v>60</v>
      </c>
      <c r="I363" s="44" t="s">
        <v>40</v>
      </c>
      <c r="J363" s="87">
        <v>11104100707294</v>
      </c>
      <c r="K363" s="87" t="s">
        <v>13</v>
      </c>
      <c r="L363" s="87" t="s">
        <v>1185</v>
      </c>
      <c r="M363" s="87"/>
      <c r="N363" s="87" t="s">
        <v>1186</v>
      </c>
      <c r="O363" s="87" t="s">
        <v>961</v>
      </c>
      <c r="P363" s="90" t="s">
        <v>962</v>
      </c>
      <c r="Q363" s="88">
        <v>28040</v>
      </c>
      <c r="R363" s="44" t="str">
        <f t="shared" si="5"/>
        <v>49 Tahun 2 Bulan</v>
      </c>
      <c r="S363" s="87" t="s">
        <v>44</v>
      </c>
      <c r="T363" s="87" t="s">
        <v>45</v>
      </c>
      <c r="U363" s="41"/>
    </row>
    <row r="364" spans="1:21" x14ac:dyDescent="0.25">
      <c r="A364" s="41">
        <v>360</v>
      </c>
      <c r="B364" s="83">
        <v>560002</v>
      </c>
      <c r="C364" s="41" t="s">
        <v>1187</v>
      </c>
      <c r="D364" s="44" t="s">
        <v>36</v>
      </c>
      <c r="E364" s="44" t="s">
        <v>52</v>
      </c>
      <c r="F364" s="44" t="s">
        <v>89</v>
      </c>
      <c r="G364" s="44" t="s">
        <v>599</v>
      </c>
      <c r="H364" s="44" t="s">
        <v>60</v>
      </c>
      <c r="I364" s="44" t="s">
        <v>40</v>
      </c>
      <c r="J364" s="87">
        <v>101187603657</v>
      </c>
      <c r="K364" s="87" t="s">
        <v>13</v>
      </c>
      <c r="L364" s="87" t="s">
        <v>1188</v>
      </c>
      <c r="M364" s="87"/>
      <c r="N364" s="87" t="s">
        <v>1189</v>
      </c>
      <c r="O364" s="87" t="s">
        <v>961</v>
      </c>
      <c r="P364" s="90" t="s">
        <v>962</v>
      </c>
      <c r="Q364" s="88">
        <v>28903</v>
      </c>
      <c r="R364" s="44" t="str">
        <f t="shared" si="5"/>
        <v>46 Tahun 10 Bulan</v>
      </c>
      <c r="S364" s="87" t="s">
        <v>33</v>
      </c>
      <c r="T364" s="87" t="s">
        <v>45</v>
      </c>
      <c r="U364" s="41"/>
    </row>
    <row r="365" spans="1:21" x14ac:dyDescent="0.25">
      <c r="A365" s="41">
        <v>361</v>
      </c>
      <c r="B365" s="83">
        <v>560003</v>
      </c>
      <c r="C365" s="41" t="s">
        <v>1190</v>
      </c>
      <c r="D365" s="44" t="s">
        <v>36</v>
      </c>
      <c r="E365" s="44" t="s">
        <v>57</v>
      </c>
      <c r="F365" s="44" t="s">
        <v>223</v>
      </c>
      <c r="G365" s="44" t="s">
        <v>59</v>
      </c>
      <c r="H365" s="44" t="s">
        <v>60</v>
      </c>
      <c r="I365" s="44" t="s">
        <v>40</v>
      </c>
      <c r="J365" s="87">
        <v>16104100705367</v>
      </c>
      <c r="K365" s="87" t="s">
        <v>13</v>
      </c>
      <c r="L365" s="87" t="s">
        <v>1191</v>
      </c>
      <c r="M365" s="87"/>
      <c r="N365" s="87" t="s">
        <v>1192</v>
      </c>
      <c r="O365" s="87" t="s">
        <v>961</v>
      </c>
      <c r="P365" s="90" t="s">
        <v>962</v>
      </c>
      <c r="Q365" s="88">
        <v>28102</v>
      </c>
      <c r="R365" s="44" t="str">
        <f t="shared" si="5"/>
        <v>49 Tahun 0 Bulan</v>
      </c>
      <c r="S365" s="87" t="s">
        <v>33</v>
      </c>
      <c r="T365" s="87" t="s">
        <v>45</v>
      </c>
      <c r="U365" s="41"/>
    </row>
    <row r="366" spans="1:21" x14ac:dyDescent="0.25">
      <c r="A366" s="41">
        <v>362</v>
      </c>
      <c r="B366" s="83">
        <v>560011</v>
      </c>
      <c r="C366" s="41" t="s">
        <v>1193</v>
      </c>
      <c r="D366" s="44" t="s">
        <v>36</v>
      </c>
      <c r="E366" s="44" t="s">
        <v>25</v>
      </c>
      <c r="F366" s="44" t="s">
        <v>256</v>
      </c>
      <c r="G366" s="44" t="s">
        <v>27</v>
      </c>
      <c r="H366" s="44" t="s">
        <v>60</v>
      </c>
      <c r="I366" s="44" t="s">
        <v>40</v>
      </c>
      <c r="J366" s="87">
        <v>11104100715659</v>
      </c>
      <c r="K366" s="87" t="s">
        <v>13</v>
      </c>
      <c r="L366" s="87" t="s">
        <v>1194</v>
      </c>
      <c r="M366" s="87"/>
      <c r="N366" s="87" t="s">
        <v>1195</v>
      </c>
      <c r="O366" s="87" t="s">
        <v>961</v>
      </c>
      <c r="P366" s="90" t="s">
        <v>962</v>
      </c>
      <c r="Q366" s="88">
        <v>28989</v>
      </c>
      <c r="R366" s="44" t="str">
        <f t="shared" si="5"/>
        <v>46 Tahun 7 Bulan</v>
      </c>
      <c r="S366" s="87" t="s">
        <v>33</v>
      </c>
      <c r="T366" s="87" t="s">
        <v>45</v>
      </c>
      <c r="U366" s="41"/>
    </row>
    <row r="367" spans="1:21" x14ac:dyDescent="0.25">
      <c r="A367" s="41">
        <v>363</v>
      </c>
      <c r="B367" s="83">
        <v>560012</v>
      </c>
      <c r="C367" s="41" t="s">
        <v>1196</v>
      </c>
      <c r="D367" s="44" t="s">
        <v>36</v>
      </c>
      <c r="E367" s="44" t="s">
        <v>52</v>
      </c>
      <c r="F367" s="44" t="s">
        <v>77</v>
      </c>
      <c r="G367" s="44" t="s">
        <v>27</v>
      </c>
      <c r="H367" s="44" t="s">
        <v>60</v>
      </c>
      <c r="I367" s="44" t="s">
        <v>40</v>
      </c>
      <c r="J367" s="87">
        <v>11104100709652</v>
      </c>
      <c r="K367" s="87" t="s">
        <v>13</v>
      </c>
      <c r="L367" s="87" t="s">
        <v>1197</v>
      </c>
      <c r="M367" s="87"/>
      <c r="N367" s="87" t="s">
        <v>1198</v>
      </c>
      <c r="O367" s="87" t="s">
        <v>961</v>
      </c>
      <c r="P367" s="90" t="s">
        <v>962</v>
      </c>
      <c r="Q367" s="88">
        <v>29150</v>
      </c>
      <c r="R367" s="44" t="str">
        <f t="shared" si="5"/>
        <v>46 Tahun 2 Bulan</v>
      </c>
      <c r="S367" s="87" t="s">
        <v>33</v>
      </c>
      <c r="T367" s="87" t="s">
        <v>45</v>
      </c>
      <c r="U367" s="41"/>
    </row>
    <row r="368" spans="1:21" x14ac:dyDescent="0.25">
      <c r="A368" s="41">
        <v>364</v>
      </c>
      <c r="B368" s="83">
        <v>570001</v>
      </c>
      <c r="C368" s="41" t="s">
        <v>1199</v>
      </c>
      <c r="D368" s="44" t="s">
        <v>36</v>
      </c>
      <c r="E368" s="44" t="s">
        <v>52</v>
      </c>
      <c r="F368" s="44" t="s">
        <v>1200</v>
      </c>
      <c r="G368" s="44" t="s">
        <v>39</v>
      </c>
      <c r="H368" s="44" t="s">
        <v>60</v>
      </c>
      <c r="I368" s="44" t="s">
        <v>40</v>
      </c>
      <c r="J368" s="87">
        <v>12104100712539</v>
      </c>
      <c r="K368" s="87" t="s">
        <v>13</v>
      </c>
      <c r="L368" s="87" t="s">
        <v>1201</v>
      </c>
      <c r="M368" s="87"/>
      <c r="N368" s="87" t="s">
        <v>1202</v>
      </c>
      <c r="O368" s="87" t="s">
        <v>961</v>
      </c>
      <c r="P368" s="90" t="s">
        <v>978</v>
      </c>
      <c r="Q368" s="88">
        <v>28187</v>
      </c>
      <c r="R368" s="44" t="str">
        <f t="shared" si="5"/>
        <v>48 Tahun 9 Bulan</v>
      </c>
      <c r="S368" s="87" t="s">
        <v>44</v>
      </c>
      <c r="T368" s="87" t="s">
        <v>45</v>
      </c>
      <c r="U368" s="41"/>
    </row>
    <row r="369" spans="1:21" x14ac:dyDescent="0.25">
      <c r="A369" s="41">
        <v>365</v>
      </c>
      <c r="B369" s="83">
        <v>570002</v>
      </c>
      <c r="C369" s="41" t="s">
        <v>1203</v>
      </c>
      <c r="D369" s="44" t="s">
        <v>36</v>
      </c>
      <c r="E369" s="44" t="s">
        <v>25</v>
      </c>
      <c r="F369" s="44" t="s">
        <v>1204</v>
      </c>
      <c r="G369" s="44" t="s">
        <v>39</v>
      </c>
      <c r="H369" s="44" t="s">
        <v>28</v>
      </c>
      <c r="I369" s="44" t="s">
        <v>40</v>
      </c>
      <c r="J369" s="87" t="s">
        <v>1205</v>
      </c>
      <c r="K369" s="87" t="s">
        <v>13</v>
      </c>
      <c r="L369" s="87" t="s">
        <v>1206</v>
      </c>
      <c r="M369" s="87"/>
      <c r="N369" s="87" t="s">
        <v>1207</v>
      </c>
      <c r="O369" s="87" t="s">
        <v>961</v>
      </c>
      <c r="P369" s="90" t="s">
        <v>962</v>
      </c>
      <c r="Q369" s="88">
        <v>26851</v>
      </c>
      <c r="R369" s="44" t="str">
        <f t="shared" si="5"/>
        <v>52 Tahun 5 Bulan</v>
      </c>
      <c r="S369" s="87" t="s">
        <v>33</v>
      </c>
      <c r="T369" s="87" t="s">
        <v>45</v>
      </c>
      <c r="U369" s="41"/>
    </row>
    <row r="370" spans="1:21" x14ac:dyDescent="0.25">
      <c r="A370" s="41">
        <v>366</v>
      </c>
      <c r="B370" s="83">
        <v>570005</v>
      </c>
      <c r="C370" s="41" t="s">
        <v>1208</v>
      </c>
      <c r="D370" s="44" t="s">
        <v>36</v>
      </c>
      <c r="E370" s="44" t="s">
        <v>37</v>
      </c>
      <c r="F370" s="44" t="s">
        <v>993</v>
      </c>
      <c r="G370" s="44" t="s">
        <v>39</v>
      </c>
      <c r="H370" s="44" t="s">
        <v>60</v>
      </c>
      <c r="I370" s="44" t="s">
        <v>40</v>
      </c>
      <c r="J370" s="87" t="s">
        <v>1209</v>
      </c>
      <c r="K370" s="87" t="s">
        <v>13</v>
      </c>
      <c r="L370" s="87" t="s">
        <v>1210</v>
      </c>
      <c r="M370" s="87"/>
      <c r="N370" s="87" t="s">
        <v>1211</v>
      </c>
      <c r="O370" s="87" t="s">
        <v>961</v>
      </c>
      <c r="P370" s="90" t="s">
        <v>978</v>
      </c>
      <c r="Q370" s="88">
        <v>28247</v>
      </c>
      <c r="R370" s="44" t="str">
        <f t="shared" si="5"/>
        <v>48 Tahun 7 Bulan</v>
      </c>
      <c r="S370" s="87" t="s">
        <v>44</v>
      </c>
      <c r="T370" s="87" t="s">
        <v>45</v>
      </c>
      <c r="U370" s="41"/>
    </row>
    <row r="371" spans="1:21" x14ac:dyDescent="0.25">
      <c r="A371" s="41">
        <v>367</v>
      </c>
      <c r="B371" s="83">
        <v>570006</v>
      </c>
      <c r="C371" s="41" t="s">
        <v>1212</v>
      </c>
      <c r="D371" s="44" t="s">
        <v>36</v>
      </c>
      <c r="E371" s="44" t="s">
        <v>57</v>
      </c>
      <c r="F371" s="44" t="s">
        <v>111</v>
      </c>
      <c r="G371" s="44" t="s">
        <v>39</v>
      </c>
      <c r="H371" s="44" t="s">
        <v>60</v>
      </c>
      <c r="I371" s="44" t="s">
        <v>40</v>
      </c>
      <c r="J371" s="87"/>
      <c r="K371" s="87" t="s">
        <v>13</v>
      </c>
      <c r="L371" s="87" t="s">
        <v>1213</v>
      </c>
      <c r="M371" s="87"/>
      <c r="N371" s="87" t="s">
        <v>1214</v>
      </c>
      <c r="O371" s="87" t="s">
        <v>961</v>
      </c>
      <c r="P371" s="90" t="s">
        <v>978</v>
      </c>
      <c r="Q371" s="88">
        <v>30108</v>
      </c>
      <c r="R371" s="44" t="str">
        <f t="shared" si="5"/>
        <v>43 Tahun 6 Bulan</v>
      </c>
      <c r="S371" s="87" t="s">
        <v>44</v>
      </c>
      <c r="T371" s="87" t="s">
        <v>45</v>
      </c>
      <c r="U371" s="41"/>
    </row>
    <row r="372" spans="1:21" x14ac:dyDescent="0.25">
      <c r="A372" s="41">
        <v>368</v>
      </c>
      <c r="B372" s="83">
        <v>570036</v>
      </c>
      <c r="C372" s="41" t="s">
        <v>1215</v>
      </c>
      <c r="D372" s="44" t="s">
        <v>24</v>
      </c>
      <c r="E372" s="44" t="s">
        <v>25</v>
      </c>
      <c r="F372" s="44" t="s">
        <v>298</v>
      </c>
      <c r="G372" s="44" t="s">
        <v>121</v>
      </c>
      <c r="H372" s="44" t="s">
        <v>60</v>
      </c>
      <c r="I372" s="44" t="s">
        <v>29</v>
      </c>
      <c r="J372" s="87">
        <v>17104100702487</v>
      </c>
      <c r="K372" s="87" t="s">
        <v>14</v>
      </c>
      <c r="L372" s="87"/>
      <c r="M372" s="87" t="s">
        <v>1216</v>
      </c>
      <c r="N372" s="87" t="s">
        <v>1217</v>
      </c>
      <c r="O372" s="87" t="s">
        <v>961</v>
      </c>
      <c r="P372" s="90" t="s">
        <v>978</v>
      </c>
      <c r="Q372" s="88">
        <v>21833</v>
      </c>
      <c r="R372" s="44" t="str">
        <f t="shared" si="5"/>
        <v>66 Tahun 2 Bulan</v>
      </c>
      <c r="S372" s="87" t="s">
        <v>44</v>
      </c>
      <c r="T372" s="87" t="s">
        <v>34</v>
      </c>
      <c r="U372" s="41"/>
    </row>
    <row r="373" spans="1:21" x14ac:dyDescent="0.25">
      <c r="A373" s="41">
        <v>369</v>
      </c>
      <c r="B373" s="83">
        <v>610135</v>
      </c>
      <c r="C373" s="41" t="s">
        <v>1218</v>
      </c>
      <c r="D373" s="44" t="s">
        <v>36</v>
      </c>
      <c r="E373" s="44" t="s">
        <v>37</v>
      </c>
      <c r="F373" s="44" t="s">
        <v>801</v>
      </c>
      <c r="G373" s="44" t="s">
        <v>167</v>
      </c>
      <c r="H373" s="44" t="s">
        <v>28</v>
      </c>
      <c r="I373" s="44" t="s">
        <v>40</v>
      </c>
      <c r="J373" s="87">
        <v>17104100706111</v>
      </c>
      <c r="K373" s="87" t="s">
        <v>13</v>
      </c>
      <c r="L373" s="87" t="s">
        <v>1219</v>
      </c>
      <c r="M373" s="87"/>
      <c r="N373" s="87" t="s">
        <v>1220</v>
      </c>
      <c r="O373" s="87" t="s">
        <v>863</v>
      </c>
      <c r="P373" s="90" t="s">
        <v>1221</v>
      </c>
      <c r="Q373" s="88">
        <v>26956</v>
      </c>
      <c r="R373" s="44" t="str">
        <f t="shared" si="5"/>
        <v>52 Tahun 2 Bulan</v>
      </c>
      <c r="S373" s="87" t="s">
        <v>44</v>
      </c>
      <c r="T373" s="87" t="s">
        <v>34</v>
      </c>
      <c r="U373" s="41"/>
    </row>
    <row r="374" spans="1:21" x14ac:dyDescent="0.25">
      <c r="A374" s="41">
        <v>370</v>
      </c>
      <c r="B374" s="83">
        <v>610141</v>
      </c>
      <c r="C374" s="41" t="s">
        <v>1222</v>
      </c>
      <c r="D374" s="44" t="s">
        <v>36</v>
      </c>
      <c r="E374" s="44" t="s">
        <v>25</v>
      </c>
      <c r="F374" s="44" t="s">
        <v>115</v>
      </c>
      <c r="G374" s="44" t="s">
        <v>27</v>
      </c>
      <c r="H374" s="44" t="s">
        <v>28</v>
      </c>
      <c r="I374" s="44" t="s">
        <v>40</v>
      </c>
      <c r="J374" s="87">
        <v>19104100702845</v>
      </c>
      <c r="K374" s="87" t="s">
        <v>13</v>
      </c>
      <c r="L374" s="87" t="s">
        <v>1223</v>
      </c>
      <c r="M374" s="87"/>
      <c r="N374" s="87" t="s">
        <v>1224</v>
      </c>
      <c r="O374" s="87" t="s">
        <v>863</v>
      </c>
      <c r="P374" s="90" t="s">
        <v>1225</v>
      </c>
      <c r="Q374" s="88">
        <v>30340</v>
      </c>
      <c r="R374" s="44" t="str">
        <f t="shared" si="5"/>
        <v>42 Tahun 11 Bulan</v>
      </c>
      <c r="S374" s="87" t="s">
        <v>33</v>
      </c>
      <c r="T374" s="87" t="s">
        <v>118</v>
      </c>
      <c r="U374" s="41"/>
    </row>
    <row r="375" spans="1:21" x14ac:dyDescent="0.25">
      <c r="A375" s="41">
        <v>371</v>
      </c>
      <c r="B375" s="83">
        <v>610353</v>
      </c>
      <c r="C375" s="41" t="s">
        <v>1226</v>
      </c>
      <c r="D375" s="44" t="s">
        <v>36</v>
      </c>
      <c r="E375" s="44" t="s">
        <v>25</v>
      </c>
      <c r="F375" s="44" t="s">
        <v>81</v>
      </c>
      <c r="G375" s="44" t="s">
        <v>27</v>
      </c>
      <c r="H375" s="44" t="s">
        <v>28</v>
      </c>
      <c r="I375" s="44" t="s">
        <v>40</v>
      </c>
      <c r="J375" s="87"/>
      <c r="K375" s="87" t="s">
        <v>13</v>
      </c>
      <c r="L375" s="87" t="s">
        <v>1227</v>
      </c>
      <c r="M375" s="87"/>
      <c r="N375" s="87" t="s">
        <v>1228</v>
      </c>
      <c r="O375" s="87" t="s">
        <v>863</v>
      </c>
      <c r="P375" s="90" t="s">
        <v>1229</v>
      </c>
      <c r="Q375" s="88">
        <v>31646</v>
      </c>
      <c r="R375" s="44" t="str">
        <f t="shared" si="5"/>
        <v>39 Tahun 4 Bulan</v>
      </c>
      <c r="S375" s="87" t="s">
        <v>33</v>
      </c>
      <c r="T375" s="87" t="s">
        <v>34</v>
      </c>
      <c r="U375" s="41"/>
    </row>
    <row r="376" spans="1:21" x14ac:dyDescent="0.25">
      <c r="A376" s="41">
        <v>372</v>
      </c>
      <c r="B376" s="83">
        <v>610354</v>
      </c>
      <c r="C376" s="41" t="s">
        <v>1230</v>
      </c>
      <c r="D376" s="44" t="s">
        <v>1231</v>
      </c>
      <c r="E376" s="44" t="s">
        <v>281</v>
      </c>
      <c r="F376" s="44" t="s">
        <v>260</v>
      </c>
      <c r="G376" s="44" t="s">
        <v>329</v>
      </c>
      <c r="H376" s="44" t="s">
        <v>330</v>
      </c>
      <c r="I376" s="44" t="s">
        <v>29</v>
      </c>
      <c r="J376" s="87"/>
      <c r="K376" s="87" t="s">
        <v>13</v>
      </c>
      <c r="L376" s="87" t="s">
        <v>1232</v>
      </c>
      <c r="M376" s="87"/>
      <c r="N376" s="87" t="s">
        <v>1233</v>
      </c>
      <c r="O376" s="87" t="s">
        <v>863</v>
      </c>
      <c r="P376" s="90" t="s">
        <v>1221</v>
      </c>
      <c r="Q376" s="88">
        <v>24629</v>
      </c>
      <c r="R376" s="44" t="str">
        <f t="shared" si="5"/>
        <v>58 Tahun 6 Bulan</v>
      </c>
      <c r="S376" s="87" t="s">
        <v>33</v>
      </c>
      <c r="T376" s="87" t="s">
        <v>45</v>
      </c>
      <c r="U376" s="41"/>
    </row>
    <row r="377" spans="1:21" x14ac:dyDescent="0.25">
      <c r="A377" s="41">
        <v>373</v>
      </c>
      <c r="B377" s="83">
        <v>610363</v>
      </c>
      <c r="C377" s="41" t="s">
        <v>1234</v>
      </c>
      <c r="D377" s="44" t="s">
        <v>36</v>
      </c>
      <c r="E377" s="44" t="s">
        <v>25</v>
      </c>
      <c r="F377" s="44" t="s">
        <v>77</v>
      </c>
      <c r="G377" s="44" t="s">
        <v>167</v>
      </c>
      <c r="H377" s="44" t="s">
        <v>28</v>
      </c>
      <c r="I377" s="44" t="s">
        <v>29</v>
      </c>
      <c r="J377" s="87"/>
      <c r="K377" s="87" t="s">
        <v>13</v>
      </c>
      <c r="L377" s="87" t="s">
        <v>1235</v>
      </c>
      <c r="M377" s="87"/>
      <c r="N377" s="87" t="s">
        <v>1236</v>
      </c>
      <c r="O377" s="87" t="s">
        <v>863</v>
      </c>
      <c r="P377" s="90" t="s">
        <v>1229</v>
      </c>
      <c r="Q377" s="88">
        <v>31338</v>
      </c>
      <c r="R377" s="44" t="str">
        <f t="shared" si="5"/>
        <v>40 Tahun 2 Bulan</v>
      </c>
      <c r="S377" s="87" t="s">
        <v>33</v>
      </c>
      <c r="T377" s="87" t="s">
        <v>45</v>
      </c>
      <c r="U377" s="41"/>
    </row>
    <row r="378" spans="1:21" x14ac:dyDescent="0.25">
      <c r="A378" s="41">
        <v>374</v>
      </c>
      <c r="B378" s="83">
        <v>610364</v>
      </c>
      <c r="C378" s="41" t="s">
        <v>1237</v>
      </c>
      <c r="D378" s="44" t="s">
        <v>36</v>
      </c>
      <c r="E378" s="44" t="s">
        <v>25</v>
      </c>
      <c r="F378" s="44" t="s">
        <v>205</v>
      </c>
      <c r="G378" s="44" t="s">
        <v>167</v>
      </c>
      <c r="H378" s="44" t="s">
        <v>28</v>
      </c>
      <c r="I378" s="44" t="s">
        <v>29</v>
      </c>
      <c r="J378" s="87"/>
      <c r="K378" s="87" t="s">
        <v>13</v>
      </c>
      <c r="L378" s="87" t="s">
        <v>1238</v>
      </c>
      <c r="M378" s="87"/>
      <c r="N378" s="87" t="s">
        <v>1239</v>
      </c>
      <c r="O378" s="87" t="s">
        <v>863</v>
      </c>
      <c r="P378" s="90" t="s">
        <v>1221</v>
      </c>
      <c r="Q378" s="88">
        <v>32683</v>
      </c>
      <c r="R378" s="44" t="str">
        <f t="shared" si="5"/>
        <v>36 Tahun 6 Bulan</v>
      </c>
      <c r="S378" s="87" t="s">
        <v>33</v>
      </c>
      <c r="T378" s="87" t="s">
        <v>118</v>
      </c>
      <c r="U378" s="41"/>
    </row>
    <row r="379" spans="1:21" x14ac:dyDescent="0.25">
      <c r="A379" s="41">
        <v>375</v>
      </c>
      <c r="B379" s="83">
        <v>610366</v>
      </c>
      <c r="C379" s="41" t="s">
        <v>1240</v>
      </c>
      <c r="D379" s="44" t="s">
        <v>36</v>
      </c>
      <c r="E379" s="44" t="s">
        <v>25</v>
      </c>
      <c r="F379" s="44" t="s">
        <v>209</v>
      </c>
      <c r="G379" s="44" t="s">
        <v>121</v>
      </c>
      <c r="H379" s="44" t="s">
        <v>28</v>
      </c>
      <c r="I379" s="44" t="s">
        <v>29</v>
      </c>
      <c r="J379" s="87"/>
      <c r="K379" s="87" t="s">
        <v>13</v>
      </c>
      <c r="L379" s="87" t="s">
        <v>1241</v>
      </c>
      <c r="M379" s="87"/>
      <c r="N379" s="87" t="s">
        <v>1242</v>
      </c>
      <c r="O379" s="87" t="s">
        <v>863</v>
      </c>
      <c r="P379" s="90" t="s">
        <v>1229</v>
      </c>
      <c r="Q379" s="88">
        <v>33587</v>
      </c>
      <c r="R379" s="44" t="str">
        <f t="shared" si="5"/>
        <v>34 Tahun 0 Bulan</v>
      </c>
      <c r="S379" s="87" t="s">
        <v>33</v>
      </c>
      <c r="T379" s="87" t="s">
        <v>34</v>
      </c>
      <c r="U379" s="41"/>
    </row>
    <row r="380" spans="1:21" x14ac:dyDescent="0.25">
      <c r="A380" s="41">
        <v>376</v>
      </c>
      <c r="B380" s="83">
        <v>610369</v>
      </c>
      <c r="C380" s="41" t="s">
        <v>1243</v>
      </c>
      <c r="D380" s="44" t="s">
        <v>24</v>
      </c>
      <c r="E380" s="44" t="s">
        <v>281</v>
      </c>
      <c r="F380" s="44" t="s">
        <v>260</v>
      </c>
      <c r="G380" s="44" t="s">
        <v>167</v>
      </c>
      <c r="H380" s="44" t="s">
        <v>28</v>
      </c>
      <c r="I380" s="44" t="s">
        <v>29</v>
      </c>
      <c r="J380" s="87"/>
      <c r="K380" s="87" t="s">
        <v>29</v>
      </c>
      <c r="L380" s="87"/>
      <c r="M380" s="87"/>
      <c r="N380" s="87"/>
      <c r="O380" s="87" t="s">
        <v>863</v>
      </c>
      <c r="P380" s="90" t="s">
        <v>1229</v>
      </c>
      <c r="Q380" s="88">
        <v>33542</v>
      </c>
      <c r="R380" s="44" t="str">
        <f t="shared" si="5"/>
        <v>34 Tahun 2 Bulan</v>
      </c>
      <c r="S380" s="87" t="s">
        <v>33</v>
      </c>
      <c r="T380" s="87" t="s">
        <v>45</v>
      </c>
      <c r="U380" s="41"/>
    </row>
    <row r="381" spans="1:21" x14ac:dyDescent="0.25">
      <c r="A381" s="41">
        <v>377</v>
      </c>
      <c r="B381" s="83">
        <v>610370</v>
      </c>
      <c r="C381" s="41" t="s">
        <v>1244</v>
      </c>
      <c r="D381" s="44" t="s">
        <v>24</v>
      </c>
      <c r="E381" s="44" t="s">
        <v>281</v>
      </c>
      <c r="F381" s="44" t="s">
        <v>260</v>
      </c>
      <c r="G381" s="44" t="s">
        <v>167</v>
      </c>
      <c r="H381" s="44" t="s">
        <v>28</v>
      </c>
      <c r="I381" s="44" t="s">
        <v>29</v>
      </c>
      <c r="J381" s="87"/>
      <c r="K381" s="87" t="s">
        <v>29</v>
      </c>
      <c r="L381" s="87"/>
      <c r="M381" s="87"/>
      <c r="N381" s="87"/>
      <c r="O381" s="87" t="s">
        <v>863</v>
      </c>
      <c r="P381" s="90" t="s">
        <v>1229</v>
      </c>
      <c r="Q381" s="88">
        <v>33072</v>
      </c>
      <c r="R381" s="44" t="str">
        <f t="shared" si="5"/>
        <v>35 Tahun 5 Bulan</v>
      </c>
      <c r="S381" s="87" t="s">
        <v>33</v>
      </c>
      <c r="T381" s="87" t="s">
        <v>45</v>
      </c>
      <c r="U381" s="41"/>
    </row>
    <row r="382" spans="1:21" x14ac:dyDescent="0.25">
      <c r="A382" s="41">
        <v>378</v>
      </c>
      <c r="B382" s="83">
        <v>620009</v>
      </c>
      <c r="C382" s="41" t="s">
        <v>1245</v>
      </c>
      <c r="D382" s="44" t="s">
        <v>36</v>
      </c>
      <c r="E382" s="44" t="s">
        <v>52</v>
      </c>
      <c r="F382" s="44" t="s">
        <v>81</v>
      </c>
      <c r="G382" s="44" t="s">
        <v>599</v>
      </c>
      <c r="H382" s="44" t="s">
        <v>60</v>
      </c>
      <c r="I382" s="44" t="s">
        <v>40</v>
      </c>
      <c r="J382" s="87">
        <v>16104100701021</v>
      </c>
      <c r="K382" s="87" t="s">
        <v>13</v>
      </c>
      <c r="L382" s="87" t="s">
        <v>1246</v>
      </c>
      <c r="M382" s="87"/>
      <c r="N382" s="87" t="s">
        <v>1247</v>
      </c>
      <c r="O382" s="87" t="s">
        <v>863</v>
      </c>
      <c r="P382" s="90" t="s">
        <v>1248</v>
      </c>
      <c r="Q382" s="88">
        <v>23121</v>
      </c>
      <c r="R382" s="44" t="str">
        <f t="shared" si="5"/>
        <v>62 Tahun 8 Bulan</v>
      </c>
      <c r="S382" s="87" t="s">
        <v>33</v>
      </c>
      <c r="T382" s="87" t="s">
        <v>118</v>
      </c>
      <c r="U382" s="41"/>
    </row>
    <row r="383" spans="1:21" x14ac:dyDescent="0.25">
      <c r="A383" s="41">
        <v>379</v>
      </c>
      <c r="B383" s="83">
        <v>620014</v>
      </c>
      <c r="C383" s="41" t="s">
        <v>1249</v>
      </c>
      <c r="D383" s="44" t="s">
        <v>36</v>
      </c>
      <c r="E383" s="44" t="s">
        <v>25</v>
      </c>
      <c r="F383" s="44" t="s">
        <v>553</v>
      </c>
      <c r="G383" s="44" t="s">
        <v>121</v>
      </c>
      <c r="H383" s="44" t="s">
        <v>28</v>
      </c>
      <c r="I383" s="44" t="s">
        <v>40</v>
      </c>
      <c r="J383" s="87">
        <v>19104100701021</v>
      </c>
      <c r="K383" s="87" t="s">
        <v>13</v>
      </c>
      <c r="L383" s="87" t="s">
        <v>1250</v>
      </c>
      <c r="M383" s="87"/>
      <c r="N383" s="87" t="s">
        <v>1251</v>
      </c>
      <c r="O383" s="87" t="s">
        <v>863</v>
      </c>
      <c r="P383" s="90" t="s">
        <v>1248</v>
      </c>
      <c r="Q383" s="88">
        <v>23644</v>
      </c>
      <c r="R383" s="44" t="str">
        <f t="shared" si="5"/>
        <v>61 Tahun 3 Bulan</v>
      </c>
      <c r="S383" s="87" t="s">
        <v>44</v>
      </c>
      <c r="T383" s="87" t="s">
        <v>118</v>
      </c>
      <c r="U383" s="41"/>
    </row>
    <row r="384" spans="1:21" x14ac:dyDescent="0.25">
      <c r="A384" s="41">
        <v>380</v>
      </c>
      <c r="B384" s="83">
        <v>620020</v>
      </c>
      <c r="C384" s="41" t="s">
        <v>1252</v>
      </c>
      <c r="D384" s="44" t="s">
        <v>36</v>
      </c>
      <c r="E384" s="44" t="s">
        <v>52</v>
      </c>
      <c r="F384" s="44" t="s">
        <v>53</v>
      </c>
      <c r="G384" s="44" t="s">
        <v>27</v>
      </c>
      <c r="H384" s="44" t="s">
        <v>28</v>
      </c>
      <c r="I384" s="44" t="s">
        <v>40</v>
      </c>
      <c r="J384" s="87">
        <v>13104100700840</v>
      </c>
      <c r="K384" s="87" t="s">
        <v>13</v>
      </c>
      <c r="L384" s="87" t="s">
        <v>1253</v>
      </c>
      <c r="M384" s="87"/>
      <c r="N384" s="87" t="s">
        <v>1254</v>
      </c>
      <c r="O384" s="87" t="s">
        <v>863</v>
      </c>
      <c r="P384" s="90" t="s">
        <v>1248</v>
      </c>
      <c r="Q384" s="88">
        <v>29670</v>
      </c>
      <c r="R384" s="44" t="str">
        <f t="shared" si="5"/>
        <v>44 Tahun 9 Bulan</v>
      </c>
      <c r="S384" s="87" t="s">
        <v>44</v>
      </c>
      <c r="T384" s="87" t="s">
        <v>118</v>
      </c>
      <c r="U384" s="41"/>
    </row>
    <row r="385" spans="1:21" x14ac:dyDescent="0.25">
      <c r="A385" s="41">
        <v>381</v>
      </c>
      <c r="B385" s="83">
        <v>620026</v>
      </c>
      <c r="C385" s="41" t="s">
        <v>1255</v>
      </c>
      <c r="D385" s="44" t="s">
        <v>36</v>
      </c>
      <c r="E385" s="44" t="s">
        <v>25</v>
      </c>
      <c r="F385" s="44" t="s">
        <v>154</v>
      </c>
      <c r="G385" s="44" t="s">
        <v>27</v>
      </c>
      <c r="H385" s="44" t="s">
        <v>60</v>
      </c>
      <c r="I385" s="44" t="s">
        <v>40</v>
      </c>
      <c r="J385" s="87">
        <v>15104100707746</v>
      </c>
      <c r="K385" s="87" t="s">
        <v>13</v>
      </c>
      <c r="L385" s="87" t="s">
        <v>1256</v>
      </c>
      <c r="M385" s="87"/>
      <c r="N385" s="87" t="s">
        <v>1257</v>
      </c>
      <c r="O385" s="87" t="s">
        <v>863</v>
      </c>
      <c r="P385" s="90" t="s">
        <v>1248</v>
      </c>
      <c r="Q385" s="88">
        <v>27870</v>
      </c>
      <c r="R385" s="44" t="str">
        <f t="shared" si="5"/>
        <v>49 Tahun 8 Bulan</v>
      </c>
      <c r="S385" s="87" t="s">
        <v>44</v>
      </c>
      <c r="T385" s="87" t="s">
        <v>118</v>
      </c>
      <c r="U385" s="41"/>
    </row>
    <row r="386" spans="1:21" x14ac:dyDescent="0.25">
      <c r="A386" s="41">
        <v>382</v>
      </c>
      <c r="B386" s="83">
        <v>620033</v>
      </c>
      <c r="C386" s="41" t="s">
        <v>1258</v>
      </c>
      <c r="D386" s="44" t="s">
        <v>36</v>
      </c>
      <c r="E386" s="44" t="s">
        <v>37</v>
      </c>
      <c r="F386" s="44" t="s">
        <v>1259</v>
      </c>
      <c r="G386" s="44" t="s">
        <v>167</v>
      </c>
      <c r="H386" s="44" t="s">
        <v>28</v>
      </c>
      <c r="I386" s="44" t="s">
        <v>29</v>
      </c>
      <c r="J386" s="87"/>
      <c r="K386" s="87" t="s">
        <v>13</v>
      </c>
      <c r="L386" s="87" t="s">
        <v>1260</v>
      </c>
      <c r="M386" s="87"/>
      <c r="N386" s="87" t="s">
        <v>1261</v>
      </c>
      <c r="O386" s="87" t="s">
        <v>863</v>
      </c>
      <c r="P386" s="90" t="s">
        <v>1248</v>
      </c>
      <c r="Q386" s="88">
        <v>31433</v>
      </c>
      <c r="R386" s="44" t="str">
        <f t="shared" si="5"/>
        <v>39 Tahun 11 Bulan</v>
      </c>
      <c r="S386" s="87" t="s">
        <v>33</v>
      </c>
      <c r="T386" s="87" t="s">
        <v>118</v>
      </c>
      <c r="U386" s="41"/>
    </row>
    <row r="387" spans="1:21" x14ac:dyDescent="0.25">
      <c r="A387" s="41">
        <v>383</v>
      </c>
      <c r="B387" s="83">
        <v>630006</v>
      </c>
      <c r="C387" s="41" t="s">
        <v>1262</v>
      </c>
      <c r="D387" s="44" t="s">
        <v>36</v>
      </c>
      <c r="E387" s="44" t="s">
        <v>37</v>
      </c>
      <c r="F387" s="44" t="s">
        <v>654</v>
      </c>
      <c r="G387" s="44" t="s">
        <v>27</v>
      </c>
      <c r="H387" s="44" t="s">
        <v>28</v>
      </c>
      <c r="I387" s="44" t="s">
        <v>40</v>
      </c>
      <c r="J387" s="87">
        <v>18104100709516</v>
      </c>
      <c r="K387" s="87" t="s">
        <v>13</v>
      </c>
      <c r="L387" s="87" t="s">
        <v>1263</v>
      </c>
      <c r="M387" s="87"/>
      <c r="N387" s="87" t="s">
        <v>1264</v>
      </c>
      <c r="O387" s="87" t="s">
        <v>863</v>
      </c>
      <c r="P387" s="90" t="s">
        <v>1265</v>
      </c>
      <c r="Q387" s="88">
        <v>22529</v>
      </c>
      <c r="R387" s="44" t="str">
        <f t="shared" ref="R387:R450" si="6">DATEDIF(Q387,$Q$3,"y")&amp;" Tahun"&amp;" "&amp;DATEDIF(Q387,$Q$3,"ym")&amp;" Bulan"</f>
        <v>64 Tahun 3 Bulan</v>
      </c>
      <c r="S387" s="87" t="s">
        <v>33</v>
      </c>
      <c r="T387" s="87" t="s">
        <v>45</v>
      </c>
      <c r="U387" s="41"/>
    </row>
    <row r="388" spans="1:21" x14ac:dyDescent="0.25">
      <c r="A388" s="41">
        <v>384</v>
      </c>
      <c r="B388" s="83">
        <v>630007</v>
      </c>
      <c r="C388" s="41" t="s">
        <v>1266</v>
      </c>
      <c r="D388" s="44" t="s">
        <v>36</v>
      </c>
      <c r="E388" s="44" t="s">
        <v>25</v>
      </c>
      <c r="F388" s="44" t="s">
        <v>256</v>
      </c>
      <c r="G388" s="44" t="s">
        <v>27</v>
      </c>
      <c r="H388" s="44" t="s">
        <v>60</v>
      </c>
      <c r="I388" s="44" t="s">
        <v>40</v>
      </c>
      <c r="J388" s="87">
        <v>18104100707657</v>
      </c>
      <c r="K388" s="87" t="s">
        <v>13</v>
      </c>
      <c r="L388" s="87" t="s">
        <v>1267</v>
      </c>
      <c r="M388" s="87"/>
      <c r="N388" s="87" t="s">
        <v>1268</v>
      </c>
      <c r="O388" s="87" t="s">
        <v>863</v>
      </c>
      <c r="P388" s="90" t="s">
        <v>1265</v>
      </c>
      <c r="Q388" s="88">
        <v>28663</v>
      </c>
      <c r="R388" s="44" t="str">
        <f t="shared" si="6"/>
        <v>47 Tahun 6 Bulan</v>
      </c>
      <c r="S388" s="87" t="s">
        <v>33</v>
      </c>
      <c r="T388" s="87" t="s">
        <v>34</v>
      </c>
      <c r="U388" s="41"/>
    </row>
    <row r="389" spans="1:21" x14ac:dyDescent="0.25">
      <c r="A389" s="41">
        <v>385</v>
      </c>
      <c r="B389" s="83">
        <v>630012</v>
      </c>
      <c r="C389" s="41" t="s">
        <v>1269</v>
      </c>
      <c r="D389" s="44" t="s">
        <v>36</v>
      </c>
      <c r="E389" s="44" t="s">
        <v>52</v>
      </c>
      <c r="F389" s="44" t="s">
        <v>81</v>
      </c>
      <c r="G389" s="44" t="s">
        <v>39</v>
      </c>
      <c r="H389" s="44" t="s">
        <v>60</v>
      </c>
      <c r="I389" s="44" t="s">
        <v>40</v>
      </c>
      <c r="J389" s="87">
        <v>18104100707319</v>
      </c>
      <c r="K389" s="87" t="s">
        <v>13</v>
      </c>
      <c r="L389" s="87" t="s">
        <v>1270</v>
      </c>
      <c r="M389" s="87"/>
      <c r="N389" s="87" t="s">
        <v>1271</v>
      </c>
      <c r="O389" s="87" t="s">
        <v>863</v>
      </c>
      <c r="P389" s="90" t="s">
        <v>1272</v>
      </c>
      <c r="Q389" s="88">
        <v>28908</v>
      </c>
      <c r="R389" s="44" t="str">
        <f t="shared" si="6"/>
        <v>46 Tahun 10 Bulan</v>
      </c>
      <c r="S389" s="87" t="s">
        <v>44</v>
      </c>
      <c r="T389" s="87" t="s">
        <v>34</v>
      </c>
      <c r="U389" s="41"/>
    </row>
    <row r="390" spans="1:21" x14ac:dyDescent="0.25">
      <c r="A390" s="41">
        <v>386</v>
      </c>
      <c r="B390" s="83">
        <v>630037</v>
      </c>
      <c r="C390" s="41" t="s">
        <v>1273</v>
      </c>
      <c r="D390" s="44" t="s">
        <v>36</v>
      </c>
      <c r="E390" s="44" t="s">
        <v>25</v>
      </c>
      <c r="F390" s="44" t="s">
        <v>223</v>
      </c>
      <c r="G390" s="44" t="s">
        <v>121</v>
      </c>
      <c r="H390" s="44" t="s">
        <v>28</v>
      </c>
      <c r="I390" s="44" t="s">
        <v>29</v>
      </c>
      <c r="J390" s="87"/>
      <c r="K390" s="87" t="s">
        <v>13</v>
      </c>
      <c r="L390" s="87" t="s">
        <v>1274</v>
      </c>
      <c r="M390" s="87"/>
      <c r="N390" s="87" t="s">
        <v>1275</v>
      </c>
      <c r="O390" s="87" t="s">
        <v>863</v>
      </c>
      <c r="P390" s="90" t="s">
        <v>1265</v>
      </c>
      <c r="Q390" s="88">
        <v>24411</v>
      </c>
      <c r="R390" s="44" t="str">
        <f t="shared" si="6"/>
        <v>59 Tahun 2 Bulan</v>
      </c>
      <c r="S390" s="87" t="s">
        <v>44</v>
      </c>
      <c r="T390" s="87" t="s">
        <v>118</v>
      </c>
      <c r="U390" s="41"/>
    </row>
    <row r="391" spans="1:21" x14ac:dyDescent="0.25">
      <c r="A391" s="41">
        <v>387</v>
      </c>
      <c r="B391" s="83">
        <v>630039</v>
      </c>
      <c r="C391" s="41" t="s">
        <v>1276</v>
      </c>
      <c r="D391" s="44" t="s">
        <v>36</v>
      </c>
      <c r="E391" s="44" t="s">
        <v>52</v>
      </c>
      <c r="F391" s="44" t="s">
        <v>223</v>
      </c>
      <c r="G391" s="44" t="s">
        <v>39</v>
      </c>
      <c r="H391" s="44" t="s">
        <v>60</v>
      </c>
      <c r="I391" s="44" t="s">
        <v>40</v>
      </c>
      <c r="J391" s="87">
        <v>18104100701956</v>
      </c>
      <c r="K391" s="87" t="s">
        <v>13</v>
      </c>
      <c r="L391" s="87" t="s">
        <v>1277</v>
      </c>
      <c r="M391" s="87"/>
      <c r="N391" s="87" t="s">
        <v>1278</v>
      </c>
      <c r="O391" s="87" t="s">
        <v>863</v>
      </c>
      <c r="P391" s="90" t="s">
        <v>1265</v>
      </c>
      <c r="Q391" s="88">
        <v>30678</v>
      </c>
      <c r="R391" s="44" t="str">
        <f t="shared" si="6"/>
        <v>42 Tahun 0 Bulan</v>
      </c>
      <c r="S391" s="87" t="s">
        <v>44</v>
      </c>
      <c r="T391" s="87" t="s">
        <v>45</v>
      </c>
      <c r="U391" s="41"/>
    </row>
    <row r="392" spans="1:21" x14ac:dyDescent="0.25">
      <c r="A392" s="41">
        <v>388</v>
      </c>
      <c r="B392" s="83">
        <v>630040</v>
      </c>
      <c r="C392" s="41" t="s">
        <v>1279</v>
      </c>
      <c r="D392" s="44" t="s">
        <v>36</v>
      </c>
      <c r="E392" s="44" t="s">
        <v>25</v>
      </c>
      <c r="F392" s="44" t="s">
        <v>223</v>
      </c>
      <c r="G392" s="44" t="s">
        <v>121</v>
      </c>
      <c r="H392" s="44" t="s">
        <v>28</v>
      </c>
      <c r="I392" s="44" t="s">
        <v>40</v>
      </c>
      <c r="J392" s="87">
        <v>14104100703831</v>
      </c>
      <c r="K392" s="87" t="s">
        <v>13</v>
      </c>
      <c r="L392" s="87" t="s">
        <v>1280</v>
      </c>
      <c r="M392" s="87"/>
      <c r="N392" s="87" t="s">
        <v>1281</v>
      </c>
      <c r="O392" s="87" t="s">
        <v>863</v>
      </c>
      <c r="P392" s="90" t="s">
        <v>1265</v>
      </c>
      <c r="Q392" s="88">
        <v>30707</v>
      </c>
      <c r="R392" s="44" t="str">
        <f t="shared" si="6"/>
        <v>41 Tahun 11 Bulan</v>
      </c>
      <c r="S392" s="87" t="s">
        <v>44</v>
      </c>
      <c r="T392" s="87" t="s">
        <v>45</v>
      </c>
      <c r="U392" s="41"/>
    </row>
    <row r="393" spans="1:21" x14ac:dyDescent="0.25">
      <c r="A393" s="41">
        <v>389</v>
      </c>
      <c r="B393" s="83">
        <v>630041</v>
      </c>
      <c r="C393" s="41" t="s">
        <v>1282</v>
      </c>
      <c r="D393" s="44" t="s">
        <v>36</v>
      </c>
      <c r="E393" s="44" t="s">
        <v>25</v>
      </c>
      <c r="F393" s="44" t="s">
        <v>96</v>
      </c>
      <c r="G393" s="44" t="s">
        <v>27</v>
      </c>
      <c r="H393" s="44" t="s">
        <v>28</v>
      </c>
      <c r="I393" s="44" t="s">
        <v>40</v>
      </c>
      <c r="J393" s="87">
        <v>18104100708570</v>
      </c>
      <c r="K393" s="87" t="s">
        <v>13</v>
      </c>
      <c r="L393" s="87" t="s">
        <v>1283</v>
      </c>
      <c r="M393" s="87"/>
      <c r="N393" s="87" t="s">
        <v>1284</v>
      </c>
      <c r="O393" s="87" t="s">
        <v>863</v>
      </c>
      <c r="P393" s="90" t="s">
        <v>1272</v>
      </c>
      <c r="Q393" s="88">
        <v>28129</v>
      </c>
      <c r="R393" s="44" t="str">
        <f t="shared" si="6"/>
        <v>48 Tahun 11 Bulan</v>
      </c>
      <c r="S393" s="87" t="s">
        <v>44</v>
      </c>
      <c r="T393" s="87" t="s">
        <v>45</v>
      </c>
      <c r="U393" s="41"/>
    </row>
    <row r="394" spans="1:21" x14ac:dyDescent="0.25">
      <c r="A394" s="41">
        <v>390</v>
      </c>
      <c r="B394" s="83">
        <v>630042</v>
      </c>
      <c r="C394" s="41" t="s">
        <v>1285</v>
      </c>
      <c r="D394" s="44" t="s">
        <v>36</v>
      </c>
      <c r="E394" s="44" t="s">
        <v>25</v>
      </c>
      <c r="F394" s="44" t="s">
        <v>53</v>
      </c>
      <c r="G394" s="44" t="s">
        <v>121</v>
      </c>
      <c r="H394" s="44" t="s">
        <v>60</v>
      </c>
      <c r="I394" s="44" t="s">
        <v>40</v>
      </c>
      <c r="J394" s="87">
        <v>20104100702273</v>
      </c>
      <c r="K394" s="87" t="s">
        <v>13</v>
      </c>
      <c r="L394" s="87" t="s">
        <v>1286</v>
      </c>
      <c r="M394" s="87"/>
      <c r="N394" s="87" t="s">
        <v>1287</v>
      </c>
      <c r="O394" s="87" t="s">
        <v>863</v>
      </c>
      <c r="P394" s="90" t="s">
        <v>1272</v>
      </c>
      <c r="Q394" s="88">
        <v>30612</v>
      </c>
      <c r="R394" s="44" t="str">
        <f t="shared" si="6"/>
        <v>42 Tahun 2 Bulan</v>
      </c>
      <c r="S394" s="87" t="s">
        <v>33</v>
      </c>
      <c r="T394" s="87" t="s">
        <v>34</v>
      </c>
      <c r="U394" s="41"/>
    </row>
    <row r="395" spans="1:21" x14ac:dyDescent="0.25">
      <c r="A395" s="41">
        <v>391</v>
      </c>
      <c r="B395" s="83">
        <v>630043</v>
      </c>
      <c r="C395" s="41" t="s">
        <v>1288</v>
      </c>
      <c r="D395" s="44" t="s">
        <v>36</v>
      </c>
      <c r="E395" s="44" t="s">
        <v>37</v>
      </c>
      <c r="F395" s="44" t="s">
        <v>801</v>
      </c>
      <c r="G395" s="44" t="s">
        <v>167</v>
      </c>
      <c r="H395" s="44" t="s">
        <v>28</v>
      </c>
      <c r="I395" s="44" t="s">
        <v>40</v>
      </c>
      <c r="J395" s="87">
        <v>18104100708354</v>
      </c>
      <c r="K395" s="87" t="s">
        <v>13</v>
      </c>
      <c r="L395" s="87" t="s">
        <v>1289</v>
      </c>
      <c r="M395" s="87"/>
      <c r="N395" s="87" t="s">
        <v>1290</v>
      </c>
      <c r="O395" s="87" t="s">
        <v>863</v>
      </c>
      <c r="P395" s="90" t="s">
        <v>1265</v>
      </c>
      <c r="Q395" s="88">
        <v>30581</v>
      </c>
      <c r="R395" s="44" t="str">
        <f t="shared" si="6"/>
        <v>42 Tahun 3 Bulan</v>
      </c>
      <c r="S395" s="87" t="s">
        <v>33</v>
      </c>
      <c r="T395" s="87" t="s">
        <v>45</v>
      </c>
      <c r="U395" s="41"/>
    </row>
    <row r="396" spans="1:21" x14ac:dyDescent="0.25">
      <c r="A396" s="41">
        <v>392</v>
      </c>
      <c r="B396" s="83">
        <v>630048</v>
      </c>
      <c r="C396" s="41" t="s">
        <v>1291</v>
      </c>
      <c r="D396" s="44" t="s">
        <v>36</v>
      </c>
      <c r="E396" s="44" t="s">
        <v>25</v>
      </c>
      <c r="F396" s="44" t="s">
        <v>462</v>
      </c>
      <c r="G396" s="44" t="s">
        <v>27</v>
      </c>
      <c r="H396" s="44" t="s">
        <v>28</v>
      </c>
      <c r="I396" s="44" t="s">
        <v>40</v>
      </c>
      <c r="J396" s="87">
        <v>18104100703009</v>
      </c>
      <c r="K396" s="87" t="s">
        <v>13</v>
      </c>
      <c r="L396" s="87" t="s">
        <v>1292</v>
      </c>
      <c r="M396" s="87"/>
      <c r="N396" s="87" t="s">
        <v>1293</v>
      </c>
      <c r="O396" s="87" t="s">
        <v>863</v>
      </c>
      <c r="P396" s="90" t="s">
        <v>1265</v>
      </c>
      <c r="Q396" s="88">
        <v>27631</v>
      </c>
      <c r="R396" s="44" t="str">
        <f t="shared" si="6"/>
        <v>50 Tahun 4 Bulan</v>
      </c>
      <c r="S396" s="87" t="s">
        <v>33</v>
      </c>
      <c r="T396" s="87" t="s">
        <v>45</v>
      </c>
      <c r="U396" s="41"/>
    </row>
    <row r="397" spans="1:21" x14ac:dyDescent="0.25">
      <c r="A397" s="41">
        <v>393</v>
      </c>
      <c r="B397" s="83">
        <v>630049</v>
      </c>
      <c r="C397" s="41" t="s">
        <v>1294</v>
      </c>
      <c r="D397" s="44" t="s">
        <v>36</v>
      </c>
      <c r="E397" s="44" t="s">
        <v>25</v>
      </c>
      <c r="F397" s="44" t="s">
        <v>150</v>
      </c>
      <c r="G397" s="44" t="s">
        <v>27</v>
      </c>
      <c r="H397" s="44" t="s">
        <v>28</v>
      </c>
      <c r="I397" s="44" t="s">
        <v>40</v>
      </c>
      <c r="J397" s="87">
        <v>13104100702279</v>
      </c>
      <c r="K397" s="87" t="s">
        <v>13</v>
      </c>
      <c r="L397" s="87" t="s">
        <v>1295</v>
      </c>
      <c r="M397" s="87"/>
      <c r="N397" s="87" t="s">
        <v>1296</v>
      </c>
      <c r="O397" s="87" t="s">
        <v>863</v>
      </c>
      <c r="P397" s="90" t="s">
        <v>1265</v>
      </c>
      <c r="Q397" s="88">
        <v>26786</v>
      </c>
      <c r="R397" s="44" t="str">
        <f t="shared" si="6"/>
        <v>52 Tahun 7 Bulan</v>
      </c>
      <c r="S397" s="87" t="s">
        <v>44</v>
      </c>
      <c r="T397" s="87" t="s">
        <v>118</v>
      </c>
      <c r="U397" s="41"/>
    </row>
    <row r="398" spans="1:21" x14ac:dyDescent="0.25">
      <c r="A398" s="41">
        <v>394</v>
      </c>
      <c r="B398" s="83">
        <v>630057</v>
      </c>
      <c r="C398" s="41" t="s">
        <v>1297</v>
      </c>
      <c r="D398" s="44" t="s">
        <v>36</v>
      </c>
      <c r="E398" s="44" t="s">
        <v>25</v>
      </c>
      <c r="F398" s="44" t="s">
        <v>237</v>
      </c>
      <c r="G398" s="44" t="s">
        <v>121</v>
      </c>
      <c r="H398" s="44" t="s">
        <v>28</v>
      </c>
      <c r="I398" s="44" t="s">
        <v>40</v>
      </c>
      <c r="J398" s="87">
        <v>18104100708483</v>
      </c>
      <c r="K398" s="87" t="s">
        <v>13</v>
      </c>
      <c r="L398" s="87" t="s">
        <v>1298</v>
      </c>
      <c r="M398" s="87"/>
      <c r="N398" s="87" t="s">
        <v>1299</v>
      </c>
      <c r="O398" s="87" t="s">
        <v>863</v>
      </c>
      <c r="P398" s="90" t="s">
        <v>1265</v>
      </c>
      <c r="Q398" s="88">
        <v>29034</v>
      </c>
      <c r="R398" s="44" t="str">
        <f t="shared" si="6"/>
        <v>46 Tahun 6 Bulan</v>
      </c>
      <c r="S398" s="87" t="s">
        <v>33</v>
      </c>
      <c r="T398" s="87" t="s">
        <v>34</v>
      </c>
      <c r="U398" s="41"/>
    </row>
    <row r="399" spans="1:21" x14ac:dyDescent="0.25">
      <c r="A399" s="41">
        <v>395</v>
      </c>
      <c r="B399" s="83">
        <v>630061</v>
      </c>
      <c r="C399" s="41" t="s">
        <v>1300</v>
      </c>
      <c r="D399" s="44" t="s">
        <v>36</v>
      </c>
      <c r="E399" s="44" t="s">
        <v>37</v>
      </c>
      <c r="F399" s="44" t="s">
        <v>1301</v>
      </c>
      <c r="G399" s="44" t="s">
        <v>167</v>
      </c>
      <c r="H399" s="44" t="s">
        <v>28</v>
      </c>
      <c r="I399" s="44" t="s">
        <v>40</v>
      </c>
      <c r="J399" s="87">
        <v>24104100701052</v>
      </c>
      <c r="K399" s="87" t="s">
        <v>13</v>
      </c>
      <c r="L399" s="87" t="s">
        <v>1302</v>
      </c>
      <c r="M399" s="87"/>
      <c r="N399" s="87" t="s">
        <v>1303</v>
      </c>
      <c r="O399" s="87" t="s">
        <v>863</v>
      </c>
      <c r="P399" s="90" t="s">
        <v>1265</v>
      </c>
      <c r="Q399" s="88">
        <v>31030</v>
      </c>
      <c r="R399" s="44" t="str">
        <f t="shared" si="6"/>
        <v>41 Tahun 0 Bulan</v>
      </c>
      <c r="S399" s="87" t="s">
        <v>33</v>
      </c>
      <c r="T399" s="87" t="s">
        <v>45</v>
      </c>
      <c r="U399" s="41"/>
    </row>
    <row r="400" spans="1:21" x14ac:dyDescent="0.25">
      <c r="A400" s="41">
        <v>396</v>
      </c>
      <c r="B400" s="83">
        <v>630063</v>
      </c>
      <c r="C400" s="41" t="s">
        <v>1304</v>
      </c>
      <c r="D400" s="44" t="s">
        <v>36</v>
      </c>
      <c r="E400" s="44" t="s">
        <v>25</v>
      </c>
      <c r="F400" s="44" t="s">
        <v>1305</v>
      </c>
      <c r="G400" s="44" t="s">
        <v>27</v>
      </c>
      <c r="H400" s="44" t="s">
        <v>60</v>
      </c>
      <c r="I400" s="44" t="s">
        <v>40</v>
      </c>
      <c r="J400" s="87">
        <v>18104100708586</v>
      </c>
      <c r="K400" s="87" t="s">
        <v>13</v>
      </c>
      <c r="L400" s="87" t="s">
        <v>1306</v>
      </c>
      <c r="M400" s="87"/>
      <c r="N400" s="87" t="s">
        <v>1307</v>
      </c>
      <c r="O400" s="87" t="s">
        <v>863</v>
      </c>
      <c r="P400" s="90" t="s">
        <v>1265</v>
      </c>
      <c r="Q400" s="88">
        <v>29863</v>
      </c>
      <c r="R400" s="44" t="str">
        <f t="shared" si="6"/>
        <v>44 Tahun 2 Bulan</v>
      </c>
      <c r="S400" s="87" t="s">
        <v>33</v>
      </c>
      <c r="T400" s="87" t="s">
        <v>34</v>
      </c>
      <c r="U400" s="41"/>
    </row>
    <row r="401" spans="1:21" x14ac:dyDescent="0.25">
      <c r="A401" s="41">
        <v>397</v>
      </c>
      <c r="B401" s="83">
        <v>630068</v>
      </c>
      <c r="C401" s="41" t="s">
        <v>1308</v>
      </c>
      <c r="D401" s="44" t="s">
        <v>36</v>
      </c>
      <c r="E401" s="44" t="s">
        <v>25</v>
      </c>
      <c r="F401" s="44" t="s">
        <v>1309</v>
      </c>
      <c r="G401" s="44" t="s">
        <v>27</v>
      </c>
      <c r="H401" s="44" t="s">
        <v>60</v>
      </c>
      <c r="I401" s="44" t="s">
        <v>40</v>
      </c>
      <c r="J401" s="87">
        <v>18104100707415</v>
      </c>
      <c r="K401" s="87" t="s">
        <v>13</v>
      </c>
      <c r="L401" s="87" t="s">
        <v>1310</v>
      </c>
      <c r="M401" s="87"/>
      <c r="N401" s="87" t="s">
        <v>1311</v>
      </c>
      <c r="O401" s="87" t="s">
        <v>863</v>
      </c>
      <c r="P401" s="90" t="s">
        <v>1272</v>
      </c>
      <c r="Q401" s="88">
        <v>28944</v>
      </c>
      <c r="R401" s="44" t="str">
        <f t="shared" si="6"/>
        <v>46 Tahun 9 Bulan</v>
      </c>
      <c r="S401" s="87" t="s">
        <v>33</v>
      </c>
      <c r="T401" s="87" t="s">
        <v>45</v>
      </c>
      <c r="U401" s="41"/>
    </row>
    <row r="402" spans="1:21" x14ac:dyDescent="0.25">
      <c r="A402" s="41">
        <v>398</v>
      </c>
      <c r="B402" s="83">
        <v>630070</v>
      </c>
      <c r="C402" s="41" t="s">
        <v>1312</v>
      </c>
      <c r="D402" s="44" t="s">
        <v>36</v>
      </c>
      <c r="E402" s="44" t="s">
        <v>37</v>
      </c>
      <c r="F402" s="44" t="s">
        <v>201</v>
      </c>
      <c r="G402" s="44" t="s">
        <v>167</v>
      </c>
      <c r="H402" s="44" t="s">
        <v>28</v>
      </c>
      <c r="I402" s="44" t="s">
        <v>29</v>
      </c>
      <c r="J402" s="87">
        <v>18104100707338</v>
      </c>
      <c r="K402" s="87" t="s">
        <v>13</v>
      </c>
      <c r="L402" s="87" t="s">
        <v>1313</v>
      </c>
      <c r="M402" s="87"/>
      <c r="N402" s="87" t="s">
        <v>1314</v>
      </c>
      <c r="O402" s="87" t="s">
        <v>863</v>
      </c>
      <c r="P402" s="90" t="s">
        <v>1265</v>
      </c>
      <c r="Q402" s="88">
        <v>31038</v>
      </c>
      <c r="R402" s="44" t="str">
        <f t="shared" si="6"/>
        <v>41 Tahun 0 Bulan</v>
      </c>
      <c r="S402" s="87" t="s">
        <v>33</v>
      </c>
      <c r="T402" s="87" t="s">
        <v>45</v>
      </c>
      <c r="U402" s="41"/>
    </row>
    <row r="403" spans="1:21" x14ac:dyDescent="0.25">
      <c r="A403" s="41">
        <v>399</v>
      </c>
      <c r="B403" s="83">
        <v>630073</v>
      </c>
      <c r="C403" s="41" t="s">
        <v>1315</v>
      </c>
      <c r="D403" s="44" t="s">
        <v>36</v>
      </c>
      <c r="E403" s="44" t="s">
        <v>37</v>
      </c>
      <c r="F403" s="44" t="s">
        <v>89</v>
      </c>
      <c r="G403" s="44" t="s">
        <v>167</v>
      </c>
      <c r="H403" s="44" t="s">
        <v>28</v>
      </c>
      <c r="I403" s="44" t="s">
        <v>29</v>
      </c>
      <c r="J403" s="87"/>
      <c r="K403" s="87" t="s">
        <v>13</v>
      </c>
      <c r="L403" s="87" t="s">
        <v>1316</v>
      </c>
      <c r="M403" s="87"/>
      <c r="N403" s="87" t="s">
        <v>1317</v>
      </c>
      <c r="O403" s="87" t="s">
        <v>863</v>
      </c>
      <c r="P403" s="90" t="s">
        <v>1265</v>
      </c>
      <c r="Q403" s="88">
        <v>31439</v>
      </c>
      <c r="R403" s="44" t="str">
        <f t="shared" si="6"/>
        <v>39 Tahun 11 Bulan</v>
      </c>
      <c r="S403" s="87" t="s">
        <v>44</v>
      </c>
      <c r="T403" s="87" t="s">
        <v>34</v>
      </c>
      <c r="U403" s="41"/>
    </row>
    <row r="404" spans="1:21" x14ac:dyDescent="0.25">
      <c r="A404" s="41">
        <v>400</v>
      </c>
      <c r="B404" s="83">
        <v>630080</v>
      </c>
      <c r="C404" s="41" t="s">
        <v>1318</v>
      </c>
      <c r="D404" s="44" t="s">
        <v>36</v>
      </c>
      <c r="E404" s="44" t="s">
        <v>37</v>
      </c>
      <c r="F404" s="44" t="s">
        <v>65</v>
      </c>
      <c r="G404" s="44" t="s">
        <v>167</v>
      </c>
      <c r="H404" s="44" t="s">
        <v>28</v>
      </c>
      <c r="I404" s="44" t="s">
        <v>29</v>
      </c>
      <c r="J404" s="87"/>
      <c r="K404" s="87" t="s">
        <v>13</v>
      </c>
      <c r="L404" s="87" t="s">
        <v>1319</v>
      </c>
      <c r="M404" s="87"/>
      <c r="N404" s="87" t="s">
        <v>1320</v>
      </c>
      <c r="O404" s="87" t="s">
        <v>863</v>
      </c>
      <c r="P404" s="90" t="s">
        <v>1272</v>
      </c>
      <c r="Q404" s="88">
        <v>29134</v>
      </c>
      <c r="R404" s="44" t="str">
        <f t="shared" si="6"/>
        <v>46 Tahun 2 Bulan</v>
      </c>
      <c r="S404" s="87" t="s">
        <v>33</v>
      </c>
      <c r="T404" s="87" t="s">
        <v>71</v>
      </c>
      <c r="U404" s="41"/>
    </row>
    <row r="405" spans="1:21" x14ac:dyDescent="0.25">
      <c r="A405" s="41">
        <v>401</v>
      </c>
      <c r="B405" s="83">
        <v>630082</v>
      </c>
      <c r="C405" s="41" t="s">
        <v>1321</v>
      </c>
      <c r="D405" s="44" t="s">
        <v>36</v>
      </c>
      <c r="E405" s="44" t="s">
        <v>25</v>
      </c>
      <c r="F405" s="44" t="s">
        <v>286</v>
      </c>
      <c r="G405" s="44" t="s">
        <v>121</v>
      </c>
      <c r="H405" s="44" t="s">
        <v>60</v>
      </c>
      <c r="I405" s="44" t="s">
        <v>29</v>
      </c>
      <c r="J405" s="87"/>
      <c r="K405" s="87" t="s">
        <v>13</v>
      </c>
      <c r="L405" s="87" t="s">
        <v>1322</v>
      </c>
      <c r="M405" s="87"/>
      <c r="N405" s="87" t="s">
        <v>1323</v>
      </c>
      <c r="O405" s="87" t="s">
        <v>863</v>
      </c>
      <c r="P405" s="90" t="s">
        <v>1272</v>
      </c>
      <c r="Q405" s="88">
        <v>28793</v>
      </c>
      <c r="R405" s="44" t="str">
        <f t="shared" si="6"/>
        <v>47 Tahun 2 Bulan</v>
      </c>
      <c r="S405" s="87" t="s">
        <v>33</v>
      </c>
      <c r="T405" s="87" t="s">
        <v>45</v>
      </c>
      <c r="U405" s="41"/>
    </row>
    <row r="406" spans="1:21" x14ac:dyDescent="0.25">
      <c r="A406" s="41">
        <v>402</v>
      </c>
      <c r="B406" s="83">
        <v>630083</v>
      </c>
      <c r="C406" s="41" t="s">
        <v>1324</v>
      </c>
      <c r="D406" s="44" t="s">
        <v>36</v>
      </c>
      <c r="E406" s="44" t="s">
        <v>37</v>
      </c>
      <c r="F406" s="44" t="s">
        <v>378</v>
      </c>
      <c r="G406" s="44" t="s">
        <v>167</v>
      </c>
      <c r="H406" s="44" t="s">
        <v>28</v>
      </c>
      <c r="I406" s="44" t="s">
        <v>29</v>
      </c>
      <c r="J406" s="87"/>
      <c r="K406" s="87" t="s">
        <v>13</v>
      </c>
      <c r="L406" s="87" t="s">
        <v>1325</v>
      </c>
      <c r="M406" s="87"/>
      <c r="N406" s="87" t="s">
        <v>1326</v>
      </c>
      <c r="O406" s="87" t="s">
        <v>863</v>
      </c>
      <c r="P406" s="90" t="s">
        <v>1265</v>
      </c>
      <c r="Q406" s="88">
        <v>32438</v>
      </c>
      <c r="R406" s="44" t="str">
        <f t="shared" si="6"/>
        <v>37 Tahun 2 Bulan</v>
      </c>
      <c r="S406" s="87" t="s">
        <v>33</v>
      </c>
      <c r="T406" s="87" t="s">
        <v>45</v>
      </c>
      <c r="U406" s="41"/>
    </row>
    <row r="407" spans="1:21" x14ac:dyDescent="0.25">
      <c r="A407" s="41">
        <v>403</v>
      </c>
      <c r="B407" s="83">
        <v>630089</v>
      </c>
      <c r="C407" s="41" t="s">
        <v>1327</v>
      </c>
      <c r="D407" s="44" t="s">
        <v>36</v>
      </c>
      <c r="E407" s="44" t="s">
        <v>37</v>
      </c>
      <c r="F407" s="44" t="s">
        <v>378</v>
      </c>
      <c r="G407" s="44" t="s">
        <v>167</v>
      </c>
      <c r="H407" s="44" t="s">
        <v>28</v>
      </c>
      <c r="I407" s="44" t="s">
        <v>29</v>
      </c>
      <c r="J407" s="87"/>
      <c r="K407" s="87" t="s">
        <v>13</v>
      </c>
      <c r="L407" s="87" t="s">
        <v>1328</v>
      </c>
      <c r="M407" s="87"/>
      <c r="N407" s="87" t="s">
        <v>1329</v>
      </c>
      <c r="O407" s="87" t="s">
        <v>863</v>
      </c>
      <c r="P407" s="90" t="s">
        <v>1272</v>
      </c>
      <c r="Q407" s="88">
        <v>33757</v>
      </c>
      <c r="R407" s="44" t="str">
        <f t="shared" si="6"/>
        <v>33 Tahun 6 Bulan</v>
      </c>
      <c r="S407" s="87" t="s">
        <v>33</v>
      </c>
      <c r="T407" s="87" t="s">
        <v>45</v>
      </c>
      <c r="U407" s="41"/>
    </row>
    <row r="408" spans="1:21" x14ac:dyDescent="0.25">
      <c r="A408" s="41">
        <v>404</v>
      </c>
      <c r="B408" s="83">
        <v>640001</v>
      </c>
      <c r="C408" s="41" t="s">
        <v>1330</v>
      </c>
      <c r="D408" s="44" t="s">
        <v>36</v>
      </c>
      <c r="E408" s="44" t="s">
        <v>52</v>
      </c>
      <c r="F408" s="44" t="s">
        <v>237</v>
      </c>
      <c r="G408" s="44" t="s">
        <v>566</v>
      </c>
      <c r="H408" s="44" t="s">
        <v>60</v>
      </c>
      <c r="I408" s="44" t="s">
        <v>40</v>
      </c>
      <c r="J408" s="87"/>
      <c r="K408" s="87" t="s">
        <v>13</v>
      </c>
      <c r="L408" s="87" t="s">
        <v>1331</v>
      </c>
      <c r="M408" s="87"/>
      <c r="N408" s="87" t="s">
        <v>1332</v>
      </c>
      <c r="O408" s="87" t="s">
        <v>863</v>
      </c>
      <c r="P408" s="90" t="s">
        <v>1225</v>
      </c>
      <c r="Q408" s="88">
        <v>22583</v>
      </c>
      <c r="R408" s="44" t="str">
        <f t="shared" si="6"/>
        <v>64 Tahun 2 Bulan</v>
      </c>
      <c r="S408" s="87" t="s">
        <v>33</v>
      </c>
      <c r="T408" s="87" t="s">
        <v>45</v>
      </c>
      <c r="U408" s="41"/>
    </row>
    <row r="409" spans="1:21" x14ac:dyDescent="0.25">
      <c r="A409" s="41">
        <v>405</v>
      </c>
      <c r="B409" s="83">
        <v>640003</v>
      </c>
      <c r="C409" s="41" t="s">
        <v>1333</v>
      </c>
      <c r="D409" s="44" t="s">
        <v>36</v>
      </c>
      <c r="E409" s="44" t="s">
        <v>25</v>
      </c>
      <c r="F409" s="44" t="s">
        <v>77</v>
      </c>
      <c r="G409" s="44" t="s">
        <v>167</v>
      </c>
      <c r="H409" s="44" t="s">
        <v>28</v>
      </c>
      <c r="I409" s="44" t="s">
        <v>40</v>
      </c>
      <c r="J409" s="87">
        <v>18104100707299</v>
      </c>
      <c r="K409" s="87" t="s">
        <v>13</v>
      </c>
      <c r="L409" s="87" t="s">
        <v>1334</v>
      </c>
      <c r="M409" s="87"/>
      <c r="N409" s="87" t="s">
        <v>1335</v>
      </c>
      <c r="O409" s="87" t="s">
        <v>863</v>
      </c>
      <c r="P409" s="90" t="s">
        <v>1225</v>
      </c>
      <c r="Q409" s="88">
        <v>27982</v>
      </c>
      <c r="R409" s="44" t="str">
        <f t="shared" si="6"/>
        <v>49 Tahun 4 Bulan</v>
      </c>
      <c r="S409" s="87" t="s">
        <v>44</v>
      </c>
      <c r="T409" s="87" t="s">
        <v>45</v>
      </c>
      <c r="U409" s="41"/>
    </row>
    <row r="410" spans="1:21" x14ac:dyDescent="0.25">
      <c r="A410" s="41">
        <v>406</v>
      </c>
      <c r="B410" s="83">
        <v>640010</v>
      </c>
      <c r="C410" s="41" t="s">
        <v>1336</v>
      </c>
      <c r="D410" s="44" t="s">
        <v>36</v>
      </c>
      <c r="E410" s="44" t="s">
        <v>52</v>
      </c>
      <c r="F410" s="44" t="s">
        <v>77</v>
      </c>
      <c r="G410" s="44" t="s">
        <v>27</v>
      </c>
      <c r="H410" s="44" t="s">
        <v>60</v>
      </c>
      <c r="I410" s="44" t="s">
        <v>40</v>
      </c>
      <c r="J410" s="87">
        <v>13104100700783</v>
      </c>
      <c r="K410" s="87" t="s">
        <v>13</v>
      </c>
      <c r="L410" s="87" t="s">
        <v>1337</v>
      </c>
      <c r="M410" s="87"/>
      <c r="N410" s="87" t="s">
        <v>1338</v>
      </c>
      <c r="O410" s="87" t="s">
        <v>863</v>
      </c>
      <c r="P410" s="90" t="s">
        <v>1225</v>
      </c>
      <c r="Q410" s="88">
        <v>27630</v>
      </c>
      <c r="R410" s="44" t="str">
        <f t="shared" si="6"/>
        <v>50 Tahun 4 Bulan</v>
      </c>
      <c r="S410" s="87" t="s">
        <v>44</v>
      </c>
      <c r="T410" s="87" t="s">
        <v>118</v>
      </c>
      <c r="U410" s="41"/>
    </row>
    <row r="411" spans="1:21" x14ac:dyDescent="0.25">
      <c r="A411" s="41">
        <v>407</v>
      </c>
      <c r="B411" s="83">
        <v>640037</v>
      </c>
      <c r="C411" s="41" t="s">
        <v>1339</v>
      </c>
      <c r="D411" s="44" t="s">
        <v>36</v>
      </c>
      <c r="E411" s="44" t="s">
        <v>37</v>
      </c>
      <c r="F411" s="44" t="s">
        <v>1340</v>
      </c>
      <c r="G411" s="44" t="s">
        <v>121</v>
      </c>
      <c r="H411" s="44" t="s">
        <v>28</v>
      </c>
      <c r="I411" s="44" t="s">
        <v>40</v>
      </c>
      <c r="J411" s="87">
        <v>18104100708479</v>
      </c>
      <c r="K411" s="87" t="s">
        <v>13</v>
      </c>
      <c r="L411" s="87" t="s">
        <v>1341</v>
      </c>
      <c r="M411" s="87"/>
      <c r="N411" s="87" t="s">
        <v>1342</v>
      </c>
      <c r="O411" s="87" t="s">
        <v>863</v>
      </c>
      <c r="P411" s="90" t="s">
        <v>1225</v>
      </c>
      <c r="Q411" s="88">
        <v>27533</v>
      </c>
      <c r="R411" s="44" t="str">
        <f t="shared" si="6"/>
        <v>50 Tahun 7 Bulan</v>
      </c>
      <c r="S411" s="87" t="s">
        <v>44</v>
      </c>
      <c r="T411" s="87" t="s">
        <v>45</v>
      </c>
      <c r="U411" s="41"/>
    </row>
    <row r="412" spans="1:21" x14ac:dyDescent="0.25">
      <c r="A412" s="41">
        <v>408</v>
      </c>
      <c r="B412" s="83">
        <v>640053</v>
      </c>
      <c r="C412" s="41" t="s">
        <v>1343</v>
      </c>
      <c r="D412" s="44" t="s">
        <v>36</v>
      </c>
      <c r="E412" s="44" t="s">
        <v>25</v>
      </c>
      <c r="F412" s="44" t="s">
        <v>264</v>
      </c>
      <c r="G412" s="44" t="s">
        <v>121</v>
      </c>
      <c r="H412" s="44" t="s">
        <v>28</v>
      </c>
      <c r="I412" s="44" t="s">
        <v>40</v>
      </c>
      <c r="J412" s="87">
        <v>13104100703766</v>
      </c>
      <c r="K412" s="87" t="s">
        <v>13</v>
      </c>
      <c r="L412" s="87" t="s">
        <v>1344</v>
      </c>
      <c r="M412" s="87"/>
      <c r="N412" s="87" t="s">
        <v>1345</v>
      </c>
      <c r="O412" s="87" t="s">
        <v>863</v>
      </c>
      <c r="P412" s="90" t="s">
        <v>1225</v>
      </c>
      <c r="Q412" s="88">
        <v>30853</v>
      </c>
      <c r="R412" s="44" t="str">
        <f t="shared" si="6"/>
        <v>41 Tahun 6 Bulan</v>
      </c>
      <c r="S412" s="87" t="s">
        <v>33</v>
      </c>
      <c r="T412" s="87" t="s">
        <v>34</v>
      </c>
      <c r="U412" s="41"/>
    </row>
    <row r="413" spans="1:21" x14ac:dyDescent="0.25">
      <c r="A413" s="41">
        <v>409</v>
      </c>
      <c r="B413" s="83">
        <v>640058</v>
      </c>
      <c r="C413" s="41" t="s">
        <v>1346</v>
      </c>
      <c r="D413" s="44" t="s">
        <v>36</v>
      </c>
      <c r="E413" s="44" t="s">
        <v>25</v>
      </c>
      <c r="F413" s="44" t="s">
        <v>150</v>
      </c>
      <c r="G413" s="44" t="s">
        <v>27</v>
      </c>
      <c r="H413" s="44" t="s">
        <v>28</v>
      </c>
      <c r="I413" s="44" t="s">
        <v>40</v>
      </c>
      <c r="J413" s="87">
        <v>17104100701242</v>
      </c>
      <c r="K413" s="87" t="s">
        <v>13</v>
      </c>
      <c r="L413" s="87" t="s">
        <v>1347</v>
      </c>
      <c r="M413" s="87"/>
      <c r="N413" s="87" t="s">
        <v>1348</v>
      </c>
      <c r="O413" s="87" t="s">
        <v>863</v>
      </c>
      <c r="P413" s="90" t="s">
        <v>1225</v>
      </c>
      <c r="Q413" s="88">
        <v>26515</v>
      </c>
      <c r="R413" s="44" t="str">
        <f t="shared" si="6"/>
        <v>53 Tahun 4 Bulan</v>
      </c>
      <c r="S413" s="87" t="s">
        <v>44</v>
      </c>
      <c r="T413" s="87" t="s">
        <v>71</v>
      </c>
      <c r="U413" s="41"/>
    </row>
    <row r="414" spans="1:21" x14ac:dyDescent="0.25">
      <c r="A414" s="41">
        <v>410</v>
      </c>
      <c r="B414" s="83">
        <v>640066</v>
      </c>
      <c r="C414" s="41" t="s">
        <v>1349</v>
      </c>
      <c r="D414" s="44" t="s">
        <v>36</v>
      </c>
      <c r="E414" s="44" t="s">
        <v>37</v>
      </c>
      <c r="F414" s="44" t="s">
        <v>1350</v>
      </c>
      <c r="G414" s="44" t="s">
        <v>167</v>
      </c>
      <c r="H414" s="44" t="s">
        <v>28</v>
      </c>
      <c r="I414" s="44" t="s">
        <v>29</v>
      </c>
      <c r="J414" s="87"/>
      <c r="K414" s="87" t="s">
        <v>13</v>
      </c>
      <c r="L414" s="87" t="s">
        <v>1351</v>
      </c>
      <c r="M414" s="87"/>
      <c r="N414" s="87"/>
      <c r="O414" s="87" t="s">
        <v>863</v>
      </c>
      <c r="P414" s="90" t="s">
        <v>1225</v>
      </c>
      <c r="Q414" s="88">
        <v>22954</v>
      </c>
      <c r="R414" s="44" t="str">
        <f t="shared" si="6"/>
        <v>63 Tahun 1 Bulan</v>
      </c>
      <c r="S414" s="87" t="s">
        <v>33</v>
      </c>
      <c r="T414" s="87" t="s">
        <v>45</v>
      </c>
      <c r="U414" s="41"/>
    </row>
    <row r="415" spans="1:21" x14ac:dyDescent="0.25">
      <c r="A415" s="41">
        <v>411</v>
      </c>
      <c r="B415" s="83">
        <v>640070</v>
      </c>
      <c r="C415" s="41" t="s">
        <v>1352</v>
      </c>
      <c r="D415" s="44" t="s">
        <v>36</v>
      </c>
      <c r="E415" s="44" t="s">
        <v>25</v>
      </c>
      <c r="F415" s="44" t="s">
        <v>213</v>
      </c>
      <c r="G415" s="44" t="s">
        <v>27</v>
      </c>
      <c r="H415" s="44" t="s">
        <v>60</v>
      </c>
      <c r="I415" s="44" t="s">
        <v>40</v>
      </c>
      <c r="J415" s="87"/>
      <c r="K415" s="87" t="s">
        <v>13</v>
      </c>
      <c r="L415" s="87" t="s">
        <v>1353</v>
      </c>
      <c r="M415" s="87"/>
      <c r="N415" s="87" t="s">
        <v>1354</v>
      </c>
      <c r="O415" s="87" t="s">
        <v>863</v>
      </c>
      <c r="P415" s="90" t="s">
        <v>1225</v>
      </c>
      <c r="Q415" s="88">
        <v>28706</v>
      </c>
      <c r="R415" s="44" t="str">
        <f t="shared" si="6"/>
        <v>47 Tahun 4 Bulan</v>
      </c>
      <c r="S415" s="87" t="s">
        <v>33</v>
      </c>
      <c r="T415" s="87" t="s">
        <v>34</v>
      </c>
      <c r="U415" s="41"/>
    </row>
    <row r="416" spans="1:21" x14ac:dyDescent="0.25">
      <c r="A416" s="41">
        <v>412</v>
      </c>
      <c r="B416" s="83">
        <v>640072</v>
      </c>
      <c r="C416" s="41" t="s">
        <v>1355</v>
      </c>
      <c r="D416" s="44" t="s">
        <v>36</v>
      </c>
      <c r="E416" s="44" t="s">
        <v>25</v>
      </c>
      <c r="F416" s="44" t="s">
        <v>237</v>
      </c>
      <c r="G416" s="44" t="s">
        <v>27</v>
      </c>
      <c r="H416" s="44" t="s">
        <v>28</v>
      </c>
      <c r="I416" s="44" t="s">
        <v>40</v>
      </c>
      <c r="J416" s="87">
        <v>17104100701103</v>
      </c>
      <c r="K416" s="87" t="s">
        <v>13</v>
      </c>
      <c r="L416" s="87" t="s">
        <v>1356</v>
      </c>
      <c r="M416" s="87"/>
      <c r="N416" s="87" t="s">
        <v>1357</v>
      </c>
      <c r="O416" s="87" t="s">
        <v>863</v>
      </c>
      <c r="P416" s="90" t="s">
        <v>1225</v>
      </c>
      <c r="Q416" s="88">
        <v>29852</v>
      </c>
      <c r="R416" s="44" t="str">
        <f t="shared" si="6"/>
        <v>44 Tahun 3 Bulan</v>
      </c>
      <c r="S416" s="87" t="s">
        <v>44</v>
      </c>
      <c r="T416" s="87" t="s">
        <v>45</v>
      </c>
      <c r="U416" s="41"/>
    </row>
    <row r="417" spans="1:21" x14ac:dyDescent="0.25">
      <c r="A417" s="41">
        <v>413</v>
      </c>
      <c r="B417" s="83">
        <v>640076</v>
      </c>
      <c r="C417" s="41" t="s">
        <v>1358</v>
      </c>
      <c r="D417" s="44" t="s">
        <v>36</v>
      </c>
      <c r="E417" s="44" t="s">
        <v>52</v>
      </c>
      <c r="F417" s="44" t="s">
        <v>1359</v>
      </c>
      <c r="G417" s="44" t="s">
        <v>39</v>
      </c>
      <c r="H417" s="44" t="s">
        <v>28</v>
      </c>
      <c r="I417" s="44" t="s">
        <v>40</v>
      </c>
      <c r="J417" s="87">
        <v>18104100709216</v>
      </c>
      <c r="K417" s="87" t="s">
        <v>13</v>
      </c>
      <c r="L417" s="87" t="s">
        <v>1360</v>
      </c>
      <c r="M417" s="87"/>
      <c r="N417" s="87" t="s">
        <v>1361</v>
      </c>
      <c r="O417" s="87" t="s">
        <v>863</v>
      </c>
      <c r="P417" s="90" t="s">
        <v>1225</v>
      </c>
      <c r="Q417" s="88">
        <v>29337</v>
      </c>
      <c r="R417" s="44" t="str">
        <f t="shared" si="6"/>
        <v>45 Tahun 8 Bulan</v>
      </c>
      <c r="S417" s="87" t="s">
        <v>33</v>
      </c>
      <c r="T417" s="87" t="s">
        <v>45</v>
      </c>
      <c r="U417" s="41"/>
    </row>
    <row r="418" spans="1:21" x14ac:dyDescent="0.25">
      <c r="A418" s="41">
        <v>414</v>
      </c>
      <c r="B418" s="83">
        <v>640078</v>
      </c>
      <c r="C418" s="41" t="s">
        <v>1362</v>
      </c>
      <c r="D418" s="44" t="s">
        <v>36</v>
      </c>
      <c r="E418" s="44" t="s">
        <v>37</v>
      </c>
      <c r="F418" s="44" t="s">
        <v>1359</v>
      </c>
      <c r="G418" s="44" t="s">
        <v>167</v>
      </c>
      <c r="H418" s="44" t="s">
        <v>28</v>
      </c>
      <c r="I418" s="44" t="s">
        <v>29</v>
      </c>
      <c r="J418" s="87">
        <v>13104100703451</v>
      </c>
      <c r="K418" s="87" t="s">
        <v>13</v>
      </c>
      <c r="L418" s="87" t="s">
        <v>1363</v>
      </c>
      <c r="M418" s="87"/>
      <c r="N418" s="87" t="s">
        <v>1364</v>
      </c>
      <c r="O418" s="87" t="s">
        <v>863</v>
      </c>
      <c r="P418" s="90" t="s">
        <v>1225</v>
      </c>
      <c r="Q418" s="88">
        <v>27018</v>
      </c>
      <c r="R418" s="44" t="str">
        <f t="shared" si="6"/>
        <v>52 Tahun 0 Bulan</v>
      </c>
      <c r="S418" s="87" t="s">
        <v>44</v>
      </c>
      <c r="T418" s="87" t="s">
        <v>118</v>
      </c>
      <c r="U418" s="41"/>
    </row>
    <row r="419" spans="1:21" x14ac:dyDescent="0.25">
      <c r="A419" s="41">
        <v>415</v>
      </c>
      <c r="B419" s="83">
        <v>640079</v>
      </c>
      <c r="C419" s="41" t="s">
        <v>1365</v>
      </c>
      <c r="D419" s="44" t="s">
        <v>36</v>
      </c>
      <c r="E419" s="44" t="s">
        <v>25</v>
      </c>
      <c r="F419" s="44" t="s">
        <v>209</v>
      </c>
      <c r="G419" s="44" t="s">
        <v>121</v>
      </c>
      <c r="H419" s="44" t="s">
        <v>60</v>
      </c>
      <c r="I419" s="44" t="s">
        <v>40</v>
      </c>
      <c r="J419" s="87"/>
      <c r="K419" s="87" t="s">
        <v>13</v>
      </c>
      <c r="L419" s="87" t="s">
        <v>1366</v>
      </c>
      <c r="M419" s="87"/>
      <c r="N419" s="87" t="s">
        <v>1367</v>
      </c>
      <c r="O419" s="87" t="s">
        <v>863</v>
      </c>
      <c r="P419" s="90" t="s">
        <v>1225</v>
      </c>
      <c r="Q419" s="88">
        <v>30885</v>
      </c>
      <c r="R419" s="44" t="str">
        <f t="shared" si="6"/>
        <v>41 Tahun 5 Bulan</v>
      </c>
      <c r="S419" s="87" t="s">
        <v>33</v>
      </c>
      <c r="T419" s="87" t="s">
        <v>45</v>
      </c>
      <c r="U419" s="41"/>
    </row>
    <row r="420" spans="1:21" x14ac:dyDescent="0.25">
      <c r="A420" s="41">
        <v>416</v>
      </c>
      <c r="B420" s="83">
        <v>640080</v>
      </c>
      <c r="C420" s="41" t="s">
        <v>1368</v>
      </c>
      <c r="D420" s="44" t="s">
        <v>36</v>
      </c>
      <c r="E420" s="44" t="s">
        <v>37</v>
      </c>
      <c r="F420" s="44" t="s">
        <v>1369</v>
      </c>
      <c r="G420" s="44" t="s">
        <v>167</v>
      </c>
      <c r="H420" s="44" t="s">
        <v>28</v>
      </c>
      <c r="I420" s="44" t="s">
        <v>29</v>
      </c>
      <c r="J420" s="87">
        <v>14104100702880</v>
      </c>
      <c r="K420" s="87" t="s">
        <v>13</v>
      </c>
      <c r="L420" s="87" t="s">
        <v>1370</v>
      </c>
      <c r="M420" s="87"/>
      <c r="N420" s="87" t="s">
        <v>1371</v>
      </c>
      <c r="O420" s="87" t="s">
        <v>863</v>
      </c>
      <c r="P420" s="90" t="s">
        <v>1221</v>
      </c>
      <c r="Q420" s="88">
        <v>27402</v>
      </c>
      <c r="R420" s="44" t="str">
        <f t="shared" si="6"/>
        <v>50 Tahun 11 Bulan</v>
      </c>
      <c r="S420" s="87" t="s">
        <v>44</v>
      </c>
      <c r="T420" s="87" t="s">
        <v>118</v>
      </c>
      <c r="U420" s="41"/>
    </row>
    <row r="421" spans="1:21" x14ac:dyDescent="0.25">
      <c r="A421" s="41">
        <v>417</v>
      </c>
      <c r="B421" s="83">
        <v>640082</v>
      </c>
      <c r="C421" s="41" t="s">
        <v>1372</v>
      </c>
      <c r="D421" s="44" t="s">
        <v>36</v>
      </c>
      <c r="E421" s="44" t="s">
        <v>52</v>
      </c>
      <c r="F421" s="44" t="s">
        <v>89</v>
      </c>
      <c r="G421" s="44" t="s">
        <v>39</v>
      </c>
      <c r="H421" s="44" t="s">
        <v>60</v>
      </c>
      <c r="I421" s="44" t="s">
        <v>40</v>
      </c>
      <c r="J421" s="87"/>
      <c r="K421" s="87" t="s">
        <v>13</v>
      </c>
      <c r="L421" s="87" t="s">
        <v>1373</v>
      </c>
      <c r="M421" s="87"/>
      <c r="N421" s="87" t="s">
        <v>1374</v>
      </c>
      <c r="O421" s="87" t="s">
        <v>863</v>
      </c>
      <c r="P421" s="90" t="s">
        <v>1225</v>
      </c>
      <c r="Q421" s="88">
        <v>24704</v>
      </c>
      <c r="R421" s="44" t="str">
        <f t="shared" si="6"/>
        <v>58 Tahun 4 Bulan</v>
      </c>
      <c r="S421" s="87" t="s">
        <v>33</v>
      </c>
      <c r="T421" s="87" t="s">
        <v>45</v>
      </c>
      <c r="U421" s="41"/>
    </row>
    <row r="422" spans="1:21" x14ac:dyDescent="0.25">
      <c r="A422" s="41">
        <v>418</v>
      </c>
      <c r="B422" s="83">
        <v>640084</v>
      </c>
      <c r="C422" s="41" t="s">
        <v>1375</v>
      </c>
      <c r="D422" s="44" t="s">
        <v>36</v>
      </c>
      <c r="E422" s="44" t="s">
        <v>25</v>
      </c>
      <c r="F422" s="44" t="s">
        <v>1376</v>
      </c>
      <c r="G422" s="44" t="s">
        <v>27</v>
      </c>
      <c r="H422" s="44" t="s">
        <v>60</v>
      </c>
      <c r="I422" s="44" t="s">
        <v>40</v>
      </c>
      <c r="J422" s="87" t="s">
        <v>1377</v>
      </c>
      <c r="K422" s="87" t="s">
        <v>13</v>
      </c>
      <c r="L422" s="87" t="s">
        <v>1378</v>
      </c>
      <c r="M422" s="87"/>
      <c r="N422" s="87" t="s">
        <v>1379</v>
      </c>
      <c r="O422" s="87" t="s">
        <v>863</v>
      </c>
      <c r="P422" s="90" t="s">
        <v>1225</v>
      </c>
      <c r="Q422" s="88">
        <v>29707</v>
      </c>
      <c r="R422" s="44" t="str">
        <f t="shared" si="6"/>
        <v>44 Tahun 8 Bulan</v>
      </c>
      <c r="S422" s="87" t="s">
        <v>33</v>
      </c>
      <c r="T422" s="87" t="s">
        <v>118</v>
      </c>
      <c r="U422" s="41"/>
    </row>
    <row r="423" spans="1:21" x14ac:dyDescent="0.25">
      <c r="A423" s="41">
        <v>419</v>
      </c>
      <c r="B423" s="83">
        <v>640087</v>
      </c>
      <c r="C423" s="41" t="s">
        <v>1380</v>
      </c>
      <c r="D423" s="44" t="s">
        <v>36</v>
      </c>
      <c r="E423" s="44" t="s">
        <v>37</v>
      </c>
      <c r="F423" s="44" t="s">
        <v>711</v>
      </c>
      <c r="G423" s="44" t="s">
        <v>167</v>
      </c>
      <c r="H423" s="44" t="s">
        <v>28</v>
      </c>
      <c r="I423" s="44" t="s">
        <v>29</v>
      </c>
      <c r="J423" s="87">
        <v>17104100701959</v>
      </c>
      <c r="K423" s="87" t="s">
        <v>13</v>
      </c>
      <c r="L423" s="87" t="s">
        <v>1381</v>
      </c>
      <c r="M423" s="87"/>
      <c r="N423" s="87" t="s">
        <v>1382</v>
      </c>
      <c r="O423" s="87" t="s">
        <v>863</v>
      </c>
      <c r="P423" s="90" t="s">
        <v>1225</v>
      </c>
      <c r="Q423" s="88">
        <v>28439</v>
      </c>
      <c r="R423" s="44" t="str">
        <f t="shared" si="6"/>
        <v>48 Tahun 1 Bulan</v>
      </c>
      <c r="S423" s="87" t="s">
        <v>33</v>
      </c>
      <c r="T423" s="87" t="s">
        <v>34</v>
      </c>
      <c r="U423" s="41"/>
    </row>
    <row r="424" spans="1:21" x14ac:dyDescent="0.25">
      <c r="A424" s="41">
        <v>420</v>
      </c>
      <c r="B424" s="83">
        <v>640155</v>
      </c>
      <c r="C424" s="41" t="s">
        <v>1383</v>
      </c>
      <c r="D424" s="44" t="s">
        <v>24</v>
      </c>
      <c r="E424" s="44" t="s">
        <v>281</v>
      </c>
      <c r="F424" s="44" t="s">
        <v>260</v>
      </c>
      <c r="G424" s="44" t="s">
        <v>167</v>
      </c>
      <c r="H424" s="44" t="s">
        <v>28</v>
      </c>
      <c r="I424" s="44" t="s">
        <v>29</v>
      </c>
      <c r="J424" s="87"/>
      <c r="K424" s="87" t="s">
        <v>15</v>
      </c>
      <c r="L424" s="87"/>
      <c r="M424" s="87"/>
      <c r="N424" s="87" t="s">
        <v>1384</v>
      </c>
      <c r="O424" s="87" t="s">
        <v>863</v>
      </c>
      <c r="P424" s="90" t="s">
        <v>1225</v>
      </c>
      <c r="Q424" s="88">
        <v>33479</v>
      </c>
      <c r="R424" s="44" t="str">
        <f t="shared" si="6"/>
        <v>34 Tahun 4 Bulan</v>
      </c>
      <c r="S424" s="87" t="s">
        <v>33</v>
      </c>
      <c r="T424" s="87" t="s">
        <v>118</v>
      </c>
      <c r="U424" s="41"/>
    </row>
    <row r="425" spans="1:21" x14ac:dyDescent="0.25">
      <c r="A425" s="41">
        <v>421</v>
      </c>
      <c r="B425" s="83">
        <v>710001</v>
      </c>
      <c r="C425" s="41" t="s">
        <v>1385</v>
      </c>
      <c r="D425" s="44" t="s">
        <v>36</v>
      </c>
      <c r="E425" s="44" t="s">
        <v>37</v>
      </c>
      <c r="F425" s="44" t="s">
        <v>1386</v>
      </c>
      <c r="G425" s="44" t="s">
        <v>27</v>
      </c>
      <c r="H425" s="44" t="s">
        <v>28</v>
      </c>
      <c r="I425" s="44" t="s">
        <v>29</v>
      </c>
      <c r="J425" s="87"/>
      <c r="K425" s="87" t="s">
        <v>13</v>
      </c>
      <c r="L425" s="87" t="s">
        <v>1387</v>
      </c>
      <c r="M425" s="87"/>
      <c r="N425" s="87" t="s">
        <v>1388</v>
      </c>
      <c r="O425" s="87" t="s">
        <v>539</v>
      </c>
      <c r="P425" s="90" t="s">
        <v>1389</v>
      </c>
      <c r="Q425" s="88">
        <v>28491</v>
      </c>
      <c r="R425" s="44" t="str">
        <f t="shared" si="6"/>
        <v>48 Tahun 0 Bulan</v>
      </c>
      <c r="S425" s="87" t="s">
        <v>44</v>
      </c>
      <c r="T425" s="87" t="s">
        <v>34</v>
      </c>
      <c r="U425" s="41"/>
    </row>
    <row r="426" spans="1:21" s="46" customFormat="1" x14ac:dyDescent="0.25">
      <c r="A426" s="41">
        <v>422</v>
      </c>
      <c r="B426" s="83">
        <v>710003</v>
      </c>
      <c r="C426" s="41" t="s">
        <v>1390</v>
      </c>
      <c r="D426" s="44" t="s">
        <v>36</v>
      </c>
      <c r="E426" s="44" t="s">
        <v>25</v>
      </c>
      <c r="F426" s="44" t="s">
        <v>1391</v>
      </c>
      <c r="G426" s="44" t="s">
        <v>27</v>
      </c>
      <c r="H426" s="44" t="s">
        <v>28</v>
      </c>
      <c r="I426" s="44" t="s">
        <v>40</v>
      </c>
      <c r="J426" s="87"/>
      <c r="K426" s="87" t="s">
        <v>13</v>
      </c>
      <c r="L426" s="87" t="s">
        <v>1392</v>
      </c>
      <c r="M426" s="87"/>
      <c r="N426" s="87" t="s">
        <v>1393</v>
      </c>
      <c r="O426" s="87" t="s">
        <v>539</v>
      </c>
      <c r="P426" s="90" t="s">
        <v>1389</v>
      </c>
      <c r="Q426" s="88">
        <v>26455</v>
      </c>
      <c r="R426" s="44" t="str">
        <f t="shared" si="6"/>
        <v>53 Tahun 6 Bulan</v>
      </c>
      <c r="S426" s="87" t="s">
        <v>44</v>
      </c>
      <c r="T426" s="87" t="s">
        <v>45</v>
      </c>
      <c r="U426" s="41"/>
    </row>
    <row r="427" spans="1:21" x14ac:dyDescent="0.25">
      <c r="A427" s="41">
        <v>423</v>
      </c>
      <c r="B427" s="83">
        <v>710004</v>
      </c>
      <c r="C427" s="41" t="s">
        <v>1394</v>
      </c>
      <c r="D427" s="44" t="s">
        <v>36</v>
      </c>
      <c r="E427" s="44" t="s">
        <v>57</v>
      </c>
      <c r="F427" s="44" t="s">
        <v>223</v>
      </c>
      <c r="G427" s="44" t="s">
        <v>59</v>
      </c>
      <c r="H427" s="44" t="s">
        <v>60</v>
      </c>
      <c r="I427" s="44" t="s">
        <v>40</v>
      </c>
      <c r="J427" s="87">
        <v>11104100702810</v>
      </c>
      <c r="K427" s="87" t="s">
        <v>13</v>
      </c>
      <c r="L427" s="87" t="s">
        <v>1395</v>
      </c>
      <c r="M427" s="87"/>
      <c r="N427" s="87" t="s">
        <v>1396</v>
      </c>
      <c r="O427" s="87" t="s">
        <v>539</v>
      </c>
      <c r="P427" s="90" t="s">
        <v>1397</v>
      </c>
      <c r="Q427" s="88">
        <v>28059</v>
      </c>
      <c r="R427" s="44" t="str">
        <f t="shared" si="6"/>
        <v>49 Tahun 2 Bulan</v>
      </c>
      <c r="S427" s="87" t="s">
        <v>44</v>
      </c>
      <c r="T427" s="87" t="s">
        <v>34</v>
      </c>
      <c r="U427" s="41"/>
    </row>
    <row r="428" spans="1:21" x14ac:dyDescent="0.25">
      <c r="A428" s="41">
        <v>424</v>
      </c>
      <c r="B428" s="83">
        <v>710071</v>
      </c>
      <c r="C428" s="41" t="s">
        <v>1398</v>
      </c>
      <c r="D428" s="44" t="s">
        <v>36</v>
      </c>
      <c r="E428" s="44" t="s">
        <v>25</v>
      </c>
      <c r="F428" s="44" t="s">
        <v>704</v>
      </c>
      <c r="G428" s="44" t="s">
        <v>121</v>
      </c>
      <c r="H428" s="44" t="s">
        <v>28</v>
      </c>
      <c r="I428" s="44" t="s">
        <v>40</v>
      </c>
      <c r="J428" s="87">
        <v>16104100700111</v>
      </c>
      <c r="K428" s="87" t="s">
        <v>13</v>
      </c>
      <c r="L428" s="87" t="s">
        <v>1399</v>
      </c>
      <c r="M428" s="87"/>
      <c r="N428" s="87" t="s">
        <v>1400</v>
      </c>
      <c r="O428" s="87" t="s">
        <v>539</v>
      </c>
      <c r="P428" s="90" t="s">
        <v>1401</v>
      </c>
      <c r="Q428" s="88">
        <v>27815</v>
      </c>
      <c r="R428" s="44" t="str">
        <f t="shared" si="6"/>
        <v>49 Tahun 10 Bulan</v>
      </c>
      <c r="S428" s="87" t="s">
        <v>33</v>
      </c>
      <c r="T428" s="87" t="s">
        <v>45</v>
      </c>
      <c r="U428" s="41"/>
    </row>
    <row r="429" spans="1:21" x14ac:dyDescent="0.25">
      <c r="A429" s="41">
        <v>425</v>
      </c>
      <c r="B429" s="83">
        <v>710096</v>
      </c>
      <c r="C429" s="41" t="s">
        <v>1402</v>
      </c>
      <c r="D429" s="44" t="s">
        <v>36</v>
      </c>
      <c r="E429" s="44" t="s">
        <v>25</v>
      </c>
      <c r="F429" s="44" t="s">
        <v>111</v>
      </c>
      <c r="G429" s="44" t="s">
        <v>121</v>
      </c>
      <c r="H429" s="44" t="s">
        <v>28</v>
      </c>
      <c r="I429" s="44" t="s">
        <v>40</v>
      </c>
      <c r="J429" s="87">
        <v>15104100706229</v>
      </c>
      <c r="K429" s="87" t="s">
        <v>13</v>
      </c>
      <c r="L429" s="87" t="s">
        <v>1403</v>
      </c>
      <c r="M429" s="87"/>
      <c r="N429" s="87" t="s">
        <v>1404</v>
      </c>
      <c r="O429" s="87" t="s">
        <v>539</v>
      </c>
      <c r="P429" s="90" t="s">
        <v>1389</v>
      </c>
      <c r="Q429" s="88">
        <v>30452</v>
      </c>
      <c r="R429" s="44" t="str">
        <f t="shared" si="6"/>
        <v>42 Tahun 7 Bulan</v>
      </c>
      <c r="S429" s="87" t="s">
        <v>44</v>
      </c>
      <c r="T429" s="87" t="s">
        <v>45</v>
      </c>
      <c r="U429" s="41"/>
    </row>
    <row r="430" spans="1:21" x14ac:dyDescent="0.25">
      <c r="A430" s="41">
        <v>426</v>
      </c>
      <c r="B430" s="83">
        <v>720001</v>
      </c>
      <c r="C430" s="41" t="s">
        <v>1405</v>
      </c>
      <c r="D430" s="44" t="s">
        <v>36</v>
      </c>
      <c r="E430" s="44" t="s">
        <v>52</v>
      </c>
      <c r="F430" s="44" t="s">
        <v>53</v>
      </c>
      <c r="G430" s="44" t="s">
        <v>121</v>
      </c>
      <c r="H430" s="44" t="s">
        <v>28</v>
      </c>
      <c r="I430" s="44" t="s">
        <v>40</v>
      </c>
      <c r="J430" s="87">
        <v>16104100701941</v>
      </c>
      <c r="K430" s="87" t="s">
        <v>13</v>
      </c>
      <c r="L430" s="87" t="s">
        <v>1406</v>
      </c>
      <c r="M430" s="87"/>
      <c r="N430" s="87" t="s">
        <v>1407</v>
      </c>
      <c r="O430" s="87" t="s">
        <v>539</v>
      </c>
      <c r="P430" s="90" t="s">
        <v>1389</v>
      </c>
      <c r="Q430" s="88">
        <v>28098</v>
      </c>
      <c r="R430" s="44" t="str">
        <f t="shared" si="6"/>
        <v>49 Tahun 0 Bulan</v>
      </c>
      <c r="S430" s="87" t="s">
        <v>44</v>
      </c>
      <c r="T430" s="87" t="s">
        <v>45</v>
      </c>
      <c r="U430" s="41"/>
    </row>
    <row r="431" spans="1:21" x14ac:dyDescent="0.25">
      <c r="A431" s="41">
        <v>427</v>
      </c>
      <c r="B431" s="83">
        <v>720004</v>
      </c>
      <c r="C431" s="41" t="s">
        <v>1408</v>
      </c>
      <c r="D431" s="44" t="s">
        <v>36</v>
      </c>
      <c r="E431" s="44" t="s">
        <v>52</v>
      </c>
      <c r="F431" s="44" t="s">
        <v>1409</v>
      </c>
      <c r="G431" s="44" t="s">
        <v>566</v>
      </c>
      <c r="H431" s="44" t="s">
        <v>28</v>
      </c>
      <c r="I431" s="44" t="s">
        <v>40</v>
      </c>
      <c r="J431" s="87">
        <v>13104100701219</v>
      </c>
      <c r="K431" s="87" t="s">
        <v>13</v>
      </c>
      <c r="L431" s="87" t="s">
        <v>1410</v>
      </c>
      <c r="M431" s="87"/>
      <c r="N431" s="87" t="s">
        <v>1411</v>
      </c>
      <c r="O431" s="87" t="s">
        <v>539</v>
      </c>
      <c r="P431" s="90" t="s">
        <v>1389</v>
      </c>
      <c r="Q431" s="88">
        <v>25280</v>
      </c>
      <c r="R431" s="44" t="str">
        <f t="shared" si="6"/>
        <v>56 Tahun 9 Bulan</v>
      </c>
      <c r="S431" s="87" t="s">
        <v>44</v>
      </c>
      <c r="T431" s="87" t="s">
        <v>45</v>
      </c>
      <c r="U431" s="41"/>
    </row>
    <row r="432" spans="1:21" x14ac:dyDescent="0.25">
      <c r="A432" s="41">
        <v>428</v>
      </c>
      <c r="B432" s="83">
        <v>720062</v>
      </c>
      <c r="C432" s="41" t="s">
        <v>1412</v>
      </c>
      <c r="D432" s="44" t="s">
        <v>36</v>
      </c>
      <c r="E432" s="44" t="s">
        <v>25</v>
      </c>
      <c r="F432" s="44" t="s">
        <v>1413</v>
      </c>
      <c r="G432" s="44" t="s">
        <v>27</v>
      </c>
      <c r="H432" s="44" t="s">
        <v>60</v>
      </c>
      <c r="I432" s="44" t="s">
        <v>40</v>
      </c>
      <c r="J432" s="87">
        <v>101187609171</v>
      </c>
      <c r="K432" s="87" t="s">
        <v>13</v>
      </c>
      <c r="L432" s="87" t="s">
        <v>1414</v>
      </c>
      <c r="M432" s="87"/>
      <c r="N432" s="87" t="s">
        <v>1415</v>
      </c>
      <c r="O432" s="87" t="s">
        <v>539</v>
      </c>
      <c r="P432" s="90" t="s">
        <v>1397</v>
      </c>
      <c r="Q432" s="88">
        <v>29288</v>
      </c>
      <c r="R432" s="44" t="str">
        <f t="shared" si="6"/>
        <v>45 Tahun 9 Bulan</v>
      </c>
      <c r="S432" s="87" t="s">
        <v>44</v>
      </c>
      <c r="T432" s="87" t="s">
        <v>34</v>
      </c>
      <c r="U432" s="41"/>
    </row>
    <row r="433" spans="1:21" x14ac:dyDescent="0.25">
      <c r="A433" s="41">
        <v>429</v>
      </c>
      <c r="B433" s="83">
        <v>720080</v>
      </c>
      <c r="C433" s="41" t="s">
        <v>1416</v>
      </c>
      <c r="D433" s="44" t="s">
        <v>36</v>
      </c>
      <c r="E433" s="44" t="s">
        <v>25</v>
      </c>
      <c r="F433" s="44" t="s">
        <v>1391</v>
      </c>
      <c r="G433" s="44" t="s">
        <v>27</v>
      </c>
      <c r="H433" s="44" t="s">
        <v>28</v>
      </c>
      <c r="I433" s="44" t="s">
        <v>40</v>
      </c>
      <c r="J433" s="87">
        <v>16104100700565</v>
      </c>
      <c r="K433" s="87" t="s">
        <v>13</v>
      </c>
      <c r="L433" s="87" t="s">
        <v>1417</v>
      </c>
      <c r="M433" s="87"/>
      <c r="N433" s="87" t="s">
        <v>1418</v>
      </c>
      <c r="O433" s="87" t="s">
        <v>539</v>
      </c>
      <c r="P433" s="90" t="s">
        <v>1389</v>
      </c>
      <c r="Q433" s="88">
        <v>26213</v>
      </c>
      <c r="R433" s="44" t="str">
        <f t="shared" si="6"/>
        <v>54 Tahun 2 Bulan</v>
      </c>
      <c r="S433" s="87" t="s">
        <v>44</v>
      </c>
      <c r="T433" s="87" t="s">
        <v>45</v>
      </c>
      <c r="U433" s="41"/>
    </row>
    <row r="434" spans="1:21" x14ac:dyDescent="0.25">
      <c r="A434" s="41">
        <v>430</v>
      </c>
      <c r="B434" s="83">
        <v>720140</v>
      </c>
      <c r="C434" s="41" t="s">
        <v>1419</v>
      </c>
      <c r="D434" s="44" t="s">
        <v>36</v>
      </c>
      <c r="E434" s="44" t="s">
        <v>57</v>
      </c>
      <c r="F434" s="44" t="s">
        <v>332</v>
      </c>
      <c r="G434" s="44" t="s">
        <v>59</v>
      </c>
      <c r="H434" s="44" t="s">
        <v>60</v>
      </c>
      <c r="I434" s="44" t="s">
        <v>40</v>
      </c>
      <c r="J434" s="87">
        <v>11104100712127</v>
      </c>
      <c r="K434" s="87" t="s">
        <v>13</v>
      </c>
      <c r="L434" s="87" t="s">
        <v>1420</v>
      </c>
      <c r="M434" s="87"/>
      <c r="N434" s="87" t="s">
        <v>1421</v>
      </c>
      <c r="O434" s="87" t="s">
        <v>539</v>
      </c>
      <c r="P434" s="90" t="s">
        <v>1397</v>
      </c>
      <c r="Q434" s="88">
        <v>22771</v>
      </c>
      <c r="R434" s="44" t="str">
        <f t="shared" si="6"/>
        <v>63 Tahun 7 Bulan</v>
      </c>
      <c r="S434" s="87" t="s">
        <v>33</v>
      </c>
      <c r="T434" s="87" t="s">
        <v>45</v>
      </c>
      <c r="U434" s="41"/>
    </row>
    <row r="435" spans="1:21" x14ac:dyDescent="0.25">
      <c r="A435" s="41">
        <v>431</v>
      </c>
      <c r="B435" s="83">
        <v>720211</v>
      </c>
      <c r="C435" s="41" t="s">
        <v>1422</v>
      </c>
      <c r="D435" s="44" t="s">
        <v>36</v>
      </c>
      <c r="E435" s="44" t="s">
        <v>25</v>
      </c>
      <c r="F435" s="44" t="s">
        <v>178</v>
      </c>
      <c r="G435" s="44" t="s">
        <v>27</v>
      </c>
      <c r="H435" s="44" t="s">
        <v>28</v>
      </c>
      <c r="I435" s="44" t="s">
        <v>40</v>
      </c>
      <c r="J435" s="87">
        <v>91187602389</v>
      </c>
      <c r="K435" s="87" t="s">
        <v>13</v>
      </c>
      <c r="L435" s="87" t="s">
        <v>1423</v>
      </c>
      <c r="M435" s="87"/>
      <c r="N435" s="87" t="s">
        <v>1424</v>
      </c>
      <c r="O435" s="87" t="s">
        <v>539</v>
      </c>
      <c r="P435" s="90" t="s">
        <v>1401</v>
      </c>
      <c r="Q435" s="88">
        <v>29797</v>
      </c>
      <c r="R435" s="44" t="str">
        <f t="shared" si="6"/>
        <v>44 Tahun 5 Bulan</v>
      </c>
      <c r="S435" s="87" t="s">
        <v>33</v>
      </c>
      <c r="T435" s="87" t="s">
        <v>45</v>
      </c>
      <c r="U435" s="41"/>
    </row>
    <row r="436" spans="1:21" x14ac:dyDescent="0.25">
      <c r="A436" s="41">
        <v>432</v>
      </c>
      <c r="B436" s="83">
        <v>720212</v>
      </c>
      <c r="C436" s="41" t="s">
        <v>1425</v>
      </c>
      <c r="D436" s="44" t="s">
        <v>36</v>
      </c>
      <c r="E436" s="44" t="s">
        <v>25</v>
      </c>
      <c r="F436" s="44" t="s">
        <v>89</v>
      </c>
      <c r="G436" s="44" t="s">
        <v>27</v>
      </c>
      <c r="H436" s="44" t="s">
        <v>28</v>
      </c>
      <c r="I436" s="44" t="s">
        <v>40</v>
      </c>
      <c r="J436" s="87">
        <v>13104100700821</v>
      </c>
      <c r="K436" s="87" t="s">
        <v>13</v>
      </c>
      <c r="L436" s="87" t="s">
        <v>1426</v>
      </c>
      <c r="M436" s="87"/>
      <c r="N436" s="87" t="s">
        <v>1427</v>
      </c>
      <c r="O436" s="87" t="s">
        <v>539</v>
      </c>
      <c r="P436" s="90" t="s">
        <v>1389</v>
      </c>
      <c r="Q436" s="88">
        <v>30125</v>
      </c>
      <c r="R436" s="44" t="str">
        <f t="shared" si="6"/>
        <v>43 Tahun 6 Bulan</v>
      </c>
      <c r="S436" s="87" t="s">
        <v>44</v>
      </c>
      <c r="T436" s="87" t="s">
        <v>45</v>
      </c>
      <c r="U436" s="41"/>
    </row>
    <row r="437" spans="1:21" x14ac:dyDescent="0.25">
      <c r="A437" s="41">
        <v>433</v>
      </c>
      <c r="B437" s="83">
        <v>720225</v>
      </c>
      <c r="C437" s="41" t="s">
        <v>1428</v>
      </c>
      <c r="D437" s="44" t="s">
        <v>36</v>
      </c>
      <c r="E437" s="44" t="s">
        <v>25</v>
      </c>
      <c r="F437" s="44" t="s">
        <v>1429</v>
      </c>
      <c r="G437" s="44" t="s">
        <v>27</v>
      </c>
      <c r="H437" s="44" t="s">
        <v>28</v>
      </c>
      <c r="I437" s="44" t="s">
        <v>40</v>
      </c>
      <c r="J437" s="87">
        <v>15104100706015</v>
      </c>
      <c r="K437" s="87" t="s">
        <v>13</v>
      </c>
      <c r="L437" s="87" t="s">
        <v>1430</v>
      </c>
      <c r="M437" s="87"/>
      <c r="N437" s="87" t="s">
        <v>1431</v>
      </c>
      <c r="O437" s="87" t="s">
        <v>539</v>
      </c>
      <c r="P437" s="90" t="s">
        <v>1389</v>
      </c>
      <c r="Q437" s="88">
        <v>30981</v>
      </c>
      <c r="R437" s="44" t="str">
        <f t="shared" si="6"/>
        <v>41 Tahun 2 Bulan</v>
      </c>
      <c r="S437" s="87" t="s">
        <v>33</v>
      </c>
      <c r="T437" s="87" t="s">
        <v>45</v>
      </c>
      <c r="U437" s="41"/>
    </row>
    <row r="438" spans="1:21" x14ac:dyDescent="0.25">
      <c r="A438" s="41">
        <v>434</v>
      </c>
      <c r="B438" s="83">
        <v>720246</v>
      </c>
      <c r="C438" s="41" t="s">
        <v>1432</v>
      </c>
      <c r="D438" s="44" t="s">
        <v>36</v>
      </c>
      <c r="E438" s="44" t="s">
        <v>25</v>
      </c>
      <c r="F438" s="44" t="s">
        <v>875</v>
      </c>
      <c r="G438" s="44" t="s">
        <v>121</v>
      </c>
      <c r="H438" s="44" t="s">
        <v>60</v>
      </c>
      <c r="I438" s="44" t="s">
        <v>40</v>
      </c>
      <c r="J438" s="87">
        <v>13104100704791</v>
      </c>
      <c r="K438" s="87" t="s">
        <v>13</v>
      </c>
      <c r="L438" s="87" t="s">
        <v>1433</v>
      </c>
      <c r="M438" s="87"/>
      <c r="N438" s="87" t="s">
        <v>1434</v>
      </c>
      <c r="O438" s="87" t="s">
        <v>539</v>
      </c>
      <c r="P438" s="90" t="s">
        <v>1389</v>
      </c>
      <c r="Q438" s="88">
        <v>30219</v>
      </c>
      <c r="R438" s="44" t="str">
        <f t="shared" si="6"/>
        <v>43 Tahun 3 Bulan</v>
      </c>
      <c r="S438" s="87" t="s">
        <v>44</v>
      </c>
      <c r="T438" s="87" t="s">
        <v>45</v>
      </c>
      <c r="U438" s="41"/>
    </row>
    <row r="439" spans="1:21" x14ac:dyDescent="0.25">
      <c r="A439" s="41">
        <v>435</v>
      </c>
      <c r="B439" s="83">
        <v>720247</v>
      </c>
      <c r="C439" s="41" t="s">
        <v>1435</v>
      </c>
      <c r="D439" s="44" t="s">
        <v>36</v>
      </c>
      <c r="E439" s="44" t="s">
        <v>25</v>
      </c>
      <c r="F439" s="44" t="s">
        <v>945</v>
      </c>
      <c r="G439" s="44" t="s">
        <v>27</v>
      </c>
      <c r="H439" s="44" t="s">
        <v>28</v>
      </c>
      <c r="I439" s="44" t="s">
        <v>40</v>
      </c>
      <c r="J439" s="87">
        <v>12104100714955</v>
      </c>
      <c r="K439" s="87" t="s">
        <v>13</v>
      </c>
      <c r="L439" s="87" t="s">
        <v>1436</v>
      </c>
      <c r="M439" s="87"/>
      <c r="N439" s="87" t="s">
        <v>1437</v>
      </c>
      <c r="O439" s="87" t="s">
        <v>539</v>
      </c>
      <c r="P439" s="90" t="s">
        <v>1389</v>
      </c>
      <c r="Q439" s="88">
        <v>30349</v>
      </c>
      <c r="R439" s="44" t="str">
        <f t="shared" si="6"/>
        <v>42 Tahun 10 Bulan</v>
      </c>
      <c r="S439" s="87" t="s">
        <v>44</v>
      </c>
      <c r="T439" s="87" t="s">
        <v>45</v>
      </c>
      <c r="U439" s="41"/>
    </row>
    <row r="440" spans="1:21" x14ac:dyDescent="0.25">
      <c r="A440" s="41">
        <v>436</v>
      </c>
      <c r="B440" s="83">
        <v>720282</v>
      </c>
      <c r="C440" s="41" t="s">
        <v>1438</v>
      </c>
      <c r="D440" s="44" t="s">
        <v>36</v>
      </c>
      <c r="E440" s="44" t="s">
        <v>25</v>
      </c>
      <c r="F440" s="44" t="s">
        <v>654</v>
      </c>
      <c r="G440" s="44" t="s">
        <v>121</v>
      </c>
      <c r="H440" s="44" t="s">
        <v>60</v>
      </c>
      <c r="I440" s="44" t="s">
        <v>40</v>
      </c>
      <c r="J440" s="87">
        <v>12104100713918</v>
      </c>
      <c r="K440" s="87" t="s">
        <v>13</v>
      </c>
      <c r="L440" s="87" t="s">
        <v>1439</v>
      </c>
      <c r="M440" s="87"/>
      <c r="N440" s="87" t="s">
        <v>1440</v>
      </c>
      <c r="O440" s="87" t="s">
        <v>539</v>
      </c>
      <c r="P440" s="90" t="s">
        <v>1397</v>
      </c>
      <c r="Q440" s="88">
        <v>26561</v>
      </c>
      <c r="R440" s="44" t="str">
        <f t="shared" si="6"/>
        <v>53 Tahun 3 Bulan</v>
      </c>
      <c r="S440" s="87" t="s">
        <v>44</v>
      </c>
      <c r="T440" s="87" t="s">
        <v>45</v>
      </c>
      <c r="U440" s="41"/>
    </row>
    <row r="441" spans="1:21" x14ac:dyDescent="0.25">
      <c r="A441" s="41">
        <v>437</v>
      </c>
      <c r="B441" s="83">
        <v>720286</v>
      </c>
      <c r="C441" s="41" t="s">
        <v>1441</v>
      </c>
      <c r="D441" s="44" t="s">
        <v>36</v>
      </c>
      <c r="E441" s="44" t="s">
        <v>52</v>
      </c>
      <c r="F441" s="44" t="s">
        <v>223</v>
      </c>
      <c r="G441" s="44" t="s">
        <v>39</v>
      </c>
      <c r="H441" s="44" t="s">
        <v>28</v>
      </c>
      <c r="I441" s="44" t="s">
        <v>40</v>
      </c>
      <c r="J441" s="87">
        <v>17104100704602</v>
      </c>
      <c r="K441" s="87" t="s">
        <v>13</v>
      </c>
      <c r="L441" s="87" t="s">
        <v>1442</v>
      </c>
      <c r="M441" s="87"/>
      <c r="N441" s="87" t="s">
        <v>1443</v>
      </c>
      <c r="O441" s="87" t="s">
        <v>539</v>
      </c>
      <c r="P441" s="90" t="s">
        <v>1389</v>
      </c>
      <c r="Q441" s="88">
        <v>22472</v>
      </c>
      <c r="R441" s="44" t="str">
        <f t="shared" si="6"/>
        <v>64 Tahun 5 Bulan</v>
      </c>
      <c r="S441" s="87" t="s">
        <v>33</v>
      </c>
      <c r="T441" s="87" t="s">
        <v>45</v>
      </c>
      <c r="U441" s="41"/>
    </row>
    <row r="442" spans="1:21" x14ac:dyDescent="0.25">
      <c r="A442" s="41">
        <v>438</v>
      </c>
      <c r="B442" s="83">
        <v>720302</v>
      </c>
      <c r="C442" s="41" t="s">
        <v>1444</v>
      </c>
      <c r="D442" s="44" t="s">
        <v>36</v>
      </c>
      <c r="E442" s="44" t="s">
        <v>25</v>
      </c>
      <c r="F442" s="44" t="s">
        <v>96</v>
      </c>
      <c r="G442" s="44" t="s">
        <v>27</v>
      </c>
      <c r="H442" s="44" t="s">
        <v>60</v>
      </c>
      <c r="I442" s="44" t="s">
        <v>40</v>
      </c>
      <c r="J442" s="87">
        <v>14104100704904</v>
      </c>
      <c r="K442" s="87" t="s">
        <v>13</v>
      </c>
      <c r="L442" s="87" t="s">
        <v>1445</v>
      </c>
      <c r="M442" s="87"/>
      <c r="N442" s="87" t="s">
        <v>1446</v>
      </c>
      <c r="O442" s="87" t="s">
        <v>539</v>
      </c>
      <c r="P442" s="90" t="s">
        <v>1389</v>
      </c>
      <c r="Q442" s="88">
        <v>32456</v>
      </c>
      <c r="R442" s="44" t="str">
        <f t="shared" si="6"/>
        <v>37 Tahun 1 Bulan</v>
      </c>
      <c r="S442" s="87" t="s">
        <v>33</v>
      </c>
      <c r="T442" s="87" t="s">
        <v>45</v>
      </c>
      <c r="U442" s="41"/>
    </row>
    <row r="443" spans="1:21" x14ac:dyDescent="0.25">
      <c r="A443" s="41">
        <v>439</v>
      </c>
      <c r="B443" s="83">
        <v>720303</v>
      </c>
      <c r="C443" s="41" t="s">
        <v>1447</v>
      </c>
      <c r="D443" s="44" t="s">
        <v>36</v>
      </c>
      <c r="E443" s="44" t="s">
        <v>25</v>
      </c>
      <c r="F443" s="44" t="s">
        <v>1448</v>
      </c>
      <c r="G443" s="44" t="s">
        <v>121</v>
      </c>
      <c r="H443" s="44" t="s">
        <v>60</v>
      </c>
      <c r="I443" s="44" t="s">
        <v>40</v>
      </c>
      <c r="J443" s="87">
        <v>17104100701434</v>
      </c>
      <c r="K443" s="87" t="s">
        <v>13</v>
      </c>
      <c r="L443" s="87" t="s">
        <v>1449</v>
      </c>
      <c r="M443" s="87"/>
      <c r="N443" s="87" t="s">
        <v>1450</v>
      </c>
      <c r="O443" s="87" t="s">
        <v>539</v>
      </c>
      <c r="P443" s="90" t="s">
        <v>1389</v>
      </c>
      <c r="Q443" s="88">
        <v>32253</v>
      </c>
      <c r="R443" s="44" t="str">
        <f t="shared" si="6"/>
        <v>37 Tahun 8 Bulan</v>
      </c>
      <c r="S443" s="87" t="s">
        <v>33</v>
      </c>
      <c r="T443" s="87" t="s">
        <v>1451</v>
      </c>
      <c r="U443" s="41"/>
    </row>
    <row r="444" spans="1:21" x14ac:dyDescent="0.25">
      <c r="A444" s="41">
        <v>440</v>
      </c>
      <c r="B444" s="83">
        <v>720307</v>
      </c>
      <c r="C444" s="41" t="s">
        <v>1452</v>
      </c>
      <c r="D444" s="44" t="s">
        <v>36</v>
      </c>
      <c r="E444" s="44" t="s">
        <v>25</v>
      </c>
      <c r="F444" s="44" t="s">
        <v>1359</v>
      </c>
      <c r="G444" s="44" t="s">
        <v>27</v>
      </c>
      <c r="H444" s="44" t="s">
        <v>28</v>
      </c>
      <c r="I444" s="44" t="s">
        <v>40</v>
      </c>
      <c r="J444" s="87">
        <v>16104100704525</v>
      </c>
      <c r="K444" s="87" t="s">
        <v>13</v>
      </c>
      <c r="L444" s="87" t="s">
        <v>1453</v>
      </c>
      <c r="M444" s="87"/>
      <c r="N444" s="87" t="s">
        <v>1454</v>
      </c>
      <c r="O444" s="87" t="s">
        <v>539</v>
      </c>
      <c r="P444" s="90" t="s">
        <v>1389</v>
      </c>
      <c r="Q444" s="88">
        <v>30559</v>
      </c>
      <c r="R444" s="44" t="str">
        <f t="shared" si="6"/>
        <v>42 Tahun 4 Bulan</v>
      </c>
      <c r="S444" s="87" t="s">
        <v>44</v>
      </c>
      <c r="T444" s="87" t="s">
        <v>45</v>
      </c>
      <c r="U444" s="41"/>
    </row>
    <row r="445" spans="1:21" x14ac:dyDescent="0.25">
      <c r="A445" s="41">
        <v>441</v>
      </c>
      <c r="B445" s="83">
        <v>720309</v>
      </c>
      <c r="C445" s="41" t="s">
        <v>1455</v>
      </c>
      <c r="D445" s="44" t="s">
        <v>36</v>
      </c>
      <c r="E445" s="44" t="s">
        <v>52</v>
      </c>
      <c r="F445" s="44" t="s">
        <v>194</v>
      </c>
      <c r="G445" s="44" t="s">
        <v>39</v>
      </c>
      <c r="H445" s="44" t="s">
        <v>60</v>
      </c>
      <c r="I445" s="44" t="s">
        <v>40</v>
      </c>
      <c r="J445" s="87">
        <v>15104100705452</v>
      </c>
      <c r="K445" s="87" t="s">
        <v>13</v>
      </c>
      <c r="L445" s="87" t="s">
        <v>1456</v>
      </c>
      <c r="M445" s="87"/>
      <c r="N445" s="87" t="s">
        <v>1457</v>
      </c>
      <c r="O445" s="87" t="s">
        <v>539</v>
      </c>
      <c r="P445" s="90" t="s">
        <v>1389</v>
      </c>
      <c r="Q445" s="88">
        <v>32362</v>
      </c>
      <c r="R445" s="44" t="str">
        <f t="shared" si="6"/>
        <v>37 Tahun 4 Bulan</v>
      </c>
      <c r="S445" s="87" t="s">
        <v>44</v>
      </c>
      <c r="T445" s="87" t="s">
        <v>45</v>
      </c>
      <c r="U445" s="41"/>
    </row>
    <row r="446" spans="1:21" x14ac:dyDescent="0.25">
      <c r="A446" s="41">
        <v>442</v>
      </c>
      <c r="B446" s="83">
        <v>720317</v>
      </c>
      <c r="C446" s="41" t="s">
        <v>1458</v>
      </c>
      <c r="D446" s="44" t="s">
        <v>36</v>
      </c>
      <c r="E446" s="44" t="s">
        <v>37</v>
      </c>
      <c r="F446" s="44" t="s">
        <v>739</v>
      </c>
      <c r="G446" s="44" t="s">
        <v>27</v>
      </c>
      <c r="H446" s="44" t="s">
        <v>60</v>
      </c>
      <c r="I446" s="44" t="s">
        <v>40</v>
      </c>
      <c r="J446" s="87">
        <v>16104100701294</v>
      </c>
      <c r="K446" s="87" t="s">
        <v>13</v>
      </c>
      <c r="L446" s="87" t="s">
        <v>1459</v>
      </c>
      <c r="M446" s="87"/>
      <c r="N446" s="87" t="s">
        <v>1460</v>
      </c>
      <c r="O446" s="87" t="s">
        <v>539</v>
      </c>
      <c r="P446" s="90" t="s">
        <v>1397</v>
      </c>
      <c r="Q446" s="88">
        <v>25823</v>
      </c>
      <c r="R446" s="44" t="str">
        <f t="shared" si="6"/>
        <v>55 Tahun 3 Bulan</v>
      </c>
      <c r="S446" s="87" t="s">
        <v>33</v>
      </c>
      <c r="T446" s="87" t="s">
        <v>45</v>
      </c>
      <c r="U446" s="41"/>
    </row>
    <row r="447" spans="1:21" x14ac:dyDescent="0.25">
      <c r="A447" s="41">
        <v>443</v>
      </c>
      <c r="B447" s="83">
        <v>720319</v>
      </c>
      <c r="C447" s="41" t="s">
        <v>1461</v>
      </c>
      <c r="D447" s="44" t="s">
        <v>36</v>
      </c>
      <c r="E447" s="44" t="s">
        <v>37</v>
      </c>
      <c r="F447" s="44" t="s">
        <v>378</v>
      </c>
      <c r="G447" s="44" t="s">
        <v>167</v>
      </c>
      <c r="H447" s="44" t="s">
        <v>28</v>
      </c>
      <c r="I447" s="44" t="s">
        <v>29</v>
      </c>
      <c r="J447" s="87">
        <v>24104100706368</v>
      </c>
      <c r="K447" s="87" t="s">
        <v>13</v>
      </c>
      <c r="L447" s="87" t="s">
        <v>1462</v>
      </c>
      <c r="M447" s="87"/>
      <c r="N447" s="87" t="s">
        <v>1463</v>
      </c>
      <c r="O447" s="87" t="s">
        <v>539</v>
      </c>
      <c r="P447" s="90" t="s">
        <v>1389</v>
      </c>
      <c r="Q447" s="88">
        <v>35642</v>
      </c>
      <c r="R447" s="44" t="str">
        <f t="shared" si="6"/>
        <v>28 Tahun 5 Bulan</v>
      </c>
      <c r="S447" s="87" t="s">
        <v>33</v>
      </c>
      <c r="T447" s="87" t="s">
        <v>45</v>
      </c>
      <c r="U447" s="41"/>
    </row>
    <row r="448" spans="1:21" x14ac:dyDescent="0.25">
      <c r="A448" s="41">
        <v>444</v>
      </c>
      <c r="B448" s="83">
        <v>730001</v>
      </c>
      <c r="C448" s="41" t="s">
        <v>1464</v>
      </c>
      <c r="D448" s="44" t="s">
        <v>36</v>
      </c>
      <c r="E448" s="44" t="s">
        <v>52</v>
      </c>
      <c r="F448" s="44" t="s">
        <v>264</v>
      </c>
      <c r="G448" s="44" t="s">
        <v>566</v>
      </c>
      <c r="H448" s="44" t="s">
        <v>60</v>
      </c>
      <c r="I448" s="44" t="s">
        <v>40</v>
      </c>
      <c r="J448" s="87"/>
      <c r="K448" s="87" t="s">
        <v>13</v>
      </c>
      <c r="L448" s="87" t="s">
        <v>1465</v>
      </c>
      <c r="M448" s="87"/>
      <c r="N448" s="87" t="s">
        <v>1466</v>
      </c>
      <c r="O448" s="87" t="s">
        <v>539</v>
      </c>
      <c r="P448" s="90" t="s">
        <v>1401</v>
      </c>
      <c r="Q448" s="88">
        <v>28935</v>
      </c>
      <c r="R448" s="44" t="str">
        <f t="shared" si="6"/>
        <v>46 Tahun 9 Bulan</v>
      </c>
      <c r="S448" s="87" t="s">
        <v>44</v>
      </c>
      <c r="T448" s="87" t="s">
        <v>45</v>
      </c>
      <c r="U448" s="41"/>
    </row>
    <row r="449" spans="1:21" x14ac:dyDescent="0.25">
      <c r="A449" s="41">
        <v>445</v>
      </c>
      <c r="B449" s="83">
        <v>730011</v>
      </c>
      <c r="C449" s="41" t="s">
        <v>1467</v>
      </c>
      <c r="D449" s="44" t="s">
        <v>36</v>
      </c>
      <c r="E449" s="44" t="s">
        <v>25</v>
      </c>
      <c r="F449" s="44" t="s">
        <v>1468</v>
      </c>
      <c r="G449" s="44" t="s">
        <v>27</v>
      </c>
      <c r="H449" s="44" t="s">
        <v>60</v>
      </c>
      <c r="I449" s="44" t="s">
        <v>40</v>
      </c>
      <c r="J449" s="87">
        <v>12104100710229</v>
      </c>
      <c r="K449" s="87" t="s">
        <v>13</v>
      </c>
      <c r="L449" s="87" t="s">
        <v>1469</v>
      </c>
      <c r="M449" s="87"/>
      <c r="N449" s="87" t="s">
        <v>1470</v>
      </c>
      <c r="O449" s="87" t="s">
        <v>539</v>
      </c>
      <c r="P449" s="90" t="s">
        <v>1397</v>
      </c>
      <c r="Q449" s="88">
        <v>29853</v>
      </c>
      <c r="R449" s="44" t="str">
        <f t="shared" si="6"/>
        <v>44 Tahun 3 Bulan</v>
      </c>
      <c r="S449" s="87" t="s">
        <v>44</v>
      </c>
      <c r="T449" s="87" t="s">
        <v>45</v>
      </c>
      <c r="U449" s="41"/>
    </row>
    <row r="450" spans="1:21" x14ac:dyDescent="0.25">
      <c r="A450" s="41">
        <v>446</v>
      </c>
      <c r="B450" s="83">
        <v>730015</v>
      </c>
      <c r="C450" s="41" t="s">
        <v>1471</v>
      </c>
      <c r="D450" s="44" t="s">
        <v>24</v>
      </c>
      <c r="E450" s="44" t="s">
        <v>25</v>
      </c>
      <c r="F450" s="44" t="s">
        <v>989</v>
      </c>
      <c r="G450" s="44" t="s">
        <v>121</v>
      </c>
      <c r="H450" s="44" t="s">
        <v>60</v>
      </c>
      <c r="I450" s="44" t="s">
        <v>40</v>
      </c>
      <c r="J450" s="87">
        <v>20104100708344</v>
      </c>
      <c r="K450" s="87" t="s">
        <v>14</v>
      </c>
      <c r="L450" s="87" t="s">
        <v>1472</v>
      </c>
      <c r="M450" s="87" t="s">
        <v>1473</v>
      </c>
      <c r="N450" s="87" t="s">
        <v>1474</v>
      </c>
      <c r="O450" s="87" t="s">
        <v>539</v>
      </c>
      <c r="P450" s="90" t="s">
        <v>1401</v>
      </c>
      <c r="Q450" s="88">
        <v>29126</v>
      </c>
      <c r="R450" s="44" t="str">
        <f t="shared" si="6"/>
        <v>46 Tahun 3 Bulan</v>
      </c>
      <c r="S450" s="87" t="s">
        <v>44</v>
      </c>
      <c r="T450" s="87" t="s">
        <v>45</v>
      </c>
      <c r="U450" s="41"/>
    </row>
    <row r="451" spans="1:21" x14ac:dyDescent="0.25">
      <c r="A451" s="41">
        <v>447</v>
      </c>
      <c r="B451" s="83">
        <v>730049</v>
      </c>
      <c r="C451" s="41" t="s">
        <v>1475</v>
      </c>
      <c r="D451" s="44" t="s">
        <v>36</v>
      </c>
      <c r="E451" s="44" t="s">
        <v>25</v>
      </c>
      <c r="F451" s="44" t="s">
        <v>154</v>
      </c>
      <c r="G451" s="44" t="s">
        <v>121</v>
      </c>
      <c r="H451" s="44" t="s">
        <v>28</v>
      </c>
      <c r="I451" s="44" t="s">
        <v>40</v>
      </c>
      <c r="J451" s="87"/>
      <c r="K451" s="87" t="s">
        <v>13</v>
      </c>
      <c r="L451" s="87" t="s">
        <v>1476</v>
      </c>
      <c r="M451" s="87"/>
      <c r="N451" s="87" t="s">
        <v>1477</v>
      </c>
      <c r="O451" s="87" t="s">
        <v>539</v>
      </c>
      <c r="P451" s="90" t="s">
        <v>1401</v>
      </c>
      <c r="Q451" s="88">
        <v>31419</v>
      </c>
      <c r="R451" s="44" t="str">
        <f t="shared" ref="R451:R469" si="7">DATEDIF(Q451,$Q$3,"y")&amp;" Tahun"&amp;" "&amp;DATEDIF(Q451,$Q$3,"ym")&amp;" Bulan"</f>
        <v>39 Tahun 11 Bulan</v>
      </c>
      <c r="S451" s="87" t="s">
        <v>33</v>
      </c>
      <c r="T451" s="87" t="s">
        <v>34</v>
      </c>
      <c r="U451" s="41"/>
    </row>
    <row r="452" spans="1:21" x14ac:dyDescent="0.25">
      <c r="A452" s="41">
        <v>448</v>
      </c>
      <c r="B452" s="83">
        <v>730062</v>
      </c>
      <c r="C452" s="41" t="s">
        <v>1478</v>
      </c>
      <c r="D452" s="44" t="s">
        <v>36</v>
      </c>
      <c r="E452" s="44" t="s">
        <v>25</v>
      </c>
      <c r="F452" s="44" t="s">
        <v>223</v>
      </c>
      <c r="G452" s="44" t="s">
        <v>121</v>
      </c>
      <c r="H452" s="44" t="s">
        <v>28</v>
      </c>
      <c r="I452" s="44" t="s">
        <v>40</v>
      </c>
      <c r="J452" s="87">
        <v>18104100708985</v>
      </c>
      <c r="K452" s="87" t="s">
        <v>13</v>
      </c>
      <c r="L452" s="87" t="s">
        <v>1479</v>
      </c>
      <c r="M452" s="87"/>
      <c r="N452" s="87" t="s">
        <v>1480</v>
      </c>
      <c r="O452" s="87" t="s">
        <v>539</v>
      </c>
      <c r="P452" s="90" t="s">
        <v>1401</v>
      </c>
      <c r="Q452" s="88">
        <v>32183</v>
      </c>
      <c r="R452" s="44" t="str">
        <f t="shared" si="7"/>
        <v>37 Tahun 10 Bulan</v>
      </c>
      <c r="S452" s="87" t="s">
        <v>44</v>
      </c>
      <c r="T452" s="87" t="s">
        <v>34</v>
      </c>
      <c r="U452" s="41"/>
    </row>
    <row r="453" spans="1:21" x14ac:dyDescent="0.25">
      <c r="A453" s="41">
        <v>449</v>
      </c>
      <c r="B453" s="44">
        <v>880001</v>
      </c>
      <c r="C453" s="41" t="s">
        <v>1481</v>
      </c>
      <c r="D453" s="44" t="s">
        <v>36</v>
      </c>
      <c r="E453" s="44" t="s">
        <v>57</v>
      </c>
      <c r="F453" s="44" t="s">
        <v>201</v>
      </c>
      <c r="G453" s="44" t="s">
        <v>59</v>
      </c>
      <c r="H453" s="44" t="s">
        <v>60</v>
      </c>
      <c r="I453" s="44" t="s">
        <v>40</v>
      </c>
      <c r="J453" s="87">
        <v>22104100706579</v>
      </c>
      <c r="K453" s="87" t="s">
        <v>13</v>
      </c>
      <c r="L453" s="87" t="s">
        <v>1482</v>
      </c>
      <c r="M453" s="87"/>
      <c r="N453" s="87" t="s">
        <v>1483</v>
      </c>
      <c r="O453" s="87" t="s">
        <v>961</v>
      </c>
      <c r="P453" s="90" t="s">
        <v>1484</v>
      </c>
      <c r="Q453" s="88">
        <v>26326</v>
      </c>
      <c r="R453" s="44" t="str">
        <f t="shared" si="7"/>
        <v>53 Tahun 11 Bulan</v>
      </c>
      <c r="S453" s="87" t="s">
        <v>33</v>
      </c>
      <c r="T453" s="87" t="s">
        <v>45</v>
      </c>
      <c r="U453" s="41"/>
    </row>
    <row r="454" spans="1:21" x14ac:dyDescent="0.25">
      <c r="A454" s="41">
        <v>450</v>
      </c>
      <c r="B454" s="44">
        <v>880018</v>
      </c>
      <c r="C454" s="41" t="s">
        <v>1485</v>
      </c>
      <c r="D454" s="44" t="s">
        <v>36</v>
      </c>
      <c r="E454" s="44" t="s">
        <v>57</v>
      </c>
      <c r="F454" s="44" t="s">
        <v>53</v>
      </c>
      <c r="G454" s="44" t="s">
        <v>39</v>
      </c>
      <c r="H454" s="44" t="s">
        <v>60</v>
      </c>
      <c r="I454" s="44" t="s">
        <v>40</v>
      </c>
      <c r="J454" s="87">
        <v>101187604017</v>
      </c>
      <c r="K454" s="87" t="s">
        <v>13</v>
      </c>
      <c r="L454" s="87" t="s">
        <v>1486</v>
      </c>
      <c r="M454" s="87"/>
      <c r="N454" s="87" t="s">
        <v>1487</v>
      </c>
      <c r="O454" s="87" t="s">
        <v>961</v>
      </c>
      <c r="P454" s="90" t="s">
        <v>1484</v>
      </c>
      <c r="Q454" s="88">
        <v>29037</v>
      </c>
      <c r="R454" s="44" t="str">
        <f t="shared" si="7"/>
        <v>46 Tahun 6 Bulan</v>
      </c>
      <c r="S454" s="87" t="s">
        <v>44</v>
      </c>
      <c r="T454" s="87" t="s">
        <v>118</v>
      </c>
      <c r="U454" s="41"/>
    </row>
    <row r="455" spans="1:21" x14ac:dyDescent="0.25">
      <c r="A455" s="41">
        <v>451</v>
      </c>
      <c r="B455" s="44">
        <v>880021</v>
      </c>
      <c r="C455" s="41" t="s">
        <v>1488</v>
      </c>
      <c r="D455" s="44" t="s">
        <v>1231</v>
      </c>
      <c r="E455" s="44" t="s">
        <v>25</v>
      </c>
      <c r="F455" s="44" t="s">
        <v>89</v>
      </c>
      <c r="G455" s="44" t="s">
        <v>121</v>
      </c>
      <c r="H455" s="44" t="s">
        <v>60</v>
      </c>
      <c r="I455" s="44" t="s">
        <v>29</v>
      </c>
      <c r="J455" s="87">
        <v>13104100700297</v>
      </c>
      <c r="K455" s="87" t="s">
        <v>13</v>
      </c>
      <c r="L455" s="87" t="s">
        <v>1489</v>
      </c>
      <c r="M455" s="87"/>
      <c r="N455" s="87" t="s">
        <v>1490</v>
      </c>
      <c r="O455" s="87" t="s">
        <v>961</v>
      </c>
      <c r="P455" s="90" t="s">
        <v>1484</v>
      </c>
      <c r="Q455" s="88">
        <v>24283</v>
      </c>
      <c r="R455" s="44" t="str">
        <f t="shared" si="7"/>
        <v>59 Tahun 6 Bulan</v>
      </c>
      <c r="S455" s="87" t="s">
        <v>33</v>
      </c>
      <c r="T455" s="87" t="s">
        <v>34</v>
      </c>
      <c r="U455" s="41"/>
    </row>
    <row r="456" spans="1:21" x14ac:dyDescent="0.25">
      <c r="A456" s="41">
        <v>452</v>
      </c>
      <c r="B456" s="44">
        <v>880023</v>
      </c>
      <c r="C456" s="41" t="s">
        <v>1491</v>
      </c>
      <c r="D456" s="44" t="s">
        <v>1231</v>
      </c>
      <c r="E456" s="44" t="s">
        <v>25</v>
      </c>
      <c r="F456" s="44" t="s">
        <v>500</v>
      </c>
      <c r="G456" s="44" t="s">
        <v>121</v>
      </c>
      <c r="H456" s="44" t="s">
        <v>60</v>
      </c>
      <c r="I456" s="44" t="s">
        <v>29</v>
      </c>
      <c r="J456" s="87"/>
      <c r="K456" s="87" t="s">
        <v>13</v>
      </c>
      <c r="L456" s="87" t="s">
        <v>1492</v>
      </c>
      <c r="M456" s="87"/>
      <c r="N456" s="87" t="s">
        <v>1493</v>
      </c>
      <c r="O456" s="87" t="s">
        <v>961</v>
      </c>
      <c r="P456" s="90" t="s">
        <v>1484</v>
      </c>
      <c r="Q456" s="88">
        <v>27255</v>
      </c>
      <c r="R456" s="44" t="str">
        <f t="shared" si="7"/>
        <v>51 Tahun 4 Bulan</v>
      </c>
      <c r="S456" s="87" t="s">
        <v>44</v>
      </c>
      <c r="T456" s="87" t="s">
        <v>45</v>
      </c>
      <c r="U456" s="41"/>
    </row>
    <row r="457" spans="1:21" x14ac:dyDescent="0.25">
      <c r="A457" s="41">
        <v>453</v>
      </c>
      <c r="B457" s="44">
        <v>880037</v>
      </c>
      <c r="C457" s="41" t="s">
        <v>1494</v>
      </c>
      <c r="D457" s="44" t="s">
        <v>36</v>
      </c>
      <c r="E457" s="44" t="s">
        <v>25</v>
      </c>
      <c r="F457" s="44" t="s">
        <v>256</v>
      </c>
      <c r="G457" s="44" t="s">
        <v>121</v>
      </c>
      <c r="H457" s="44" t="s">
        <v>28</v>
      </c>
      <c r="I457" s="44" t="s">
        <v>40</v>
      </c>
      <c r="J457" s="87"/>
      <c r="K457" s="87" t="s">
        <v>13</v>
      </c>
      <c r="L457" s="87" t="s">
        <v>1495</v>
      </c>
      <c r="M457" s="87"/>
      <c r="N457" s="87" t="s">
        <v>1496</v>
      </c>
      <c r="O457" s="87" t="s">
        <v>961</v>
      </c>
      <c r="P457" s="90" t="s">
        <v>1484</v>
      </c>
      <c r="Q457" s="88">
        <v>31071</v>
      </c>
      <c r="R457" s="44" t="str">
        <f t="shared" si="7"/>
        <v>40 Tahun 11 Bulan</v>
      </c>
      <c r="S457" s="87" t="s">
        <v>44</v>
      </c>
      <c r="T457" s="87" t="s">
        <v>45</v>
      </c>
      <c r="U457" s="41"/>
    </row>
    <row r="458" spans="1:21" x14ac:dyDescent="0.25">
      <c r="A458" s="41">
        <v>454</v>
      </c>
      <c r="B458" s="44">
        <v>880061</v>
      </c>
      <c r="C458" s="41" t="s">
        <v>1497</v>
      </c>
      <c r="D458" s="44" t="s">
        <v>36</v>
      </c>
      <c r="E458" s="44" t="s">
        <v>52</v>
      </c>
      <c r="F458" s="44" t="s">
        <v>89</v>
      </c>
      <c r="G458" s="44" t="s">
        <v>39</v>
      </c>
      <c r="H458" s="44" t="s">
        <v>28</v>
      </c>
      <c r="I458" s="44" t="s">
        <v>40</v>
      </c>
      <c r="J458" s="87">
        <v>14104100703722</v>
      </c>
      <c r="K458" s="87" t="s">
        <v>13</v>
      </c>
      <c r="L458" s="87" t="s">
        <v>1498</v>
      </c>
      <c r="M458" s="87"/>
      <c r="N458" s="87" t="s">
        <v>1499</v>
      </c>
      <c r="O458" s="87" t="s">
        <v>961</v>
      </c>
      <c r="P458" s="90" t="s">
        <v>1484</v>
      </c>
      <c r="Q458" s="88">
        <v>32431</v>
      </c>
      <c r="R458" s="44" t="str">
        <f t="shared" si="7"/>
        <v>37 Tahun 2 Bulan</v>
      </c>
      <c r="S458" s="87" t="s">
        <v>33</v>
      </c>
      <c r="T458" s="87" t="s">
        <v>45</v>
      </c>
      <c r="U458" s="41"/>
    </row>
    <row r="459" spans="1:21" x14ac:dyDescent="0.25">
      <c r="A459" s="41">
        <v>455</v>
      </c>
      <c r="B459" s="44">
        <v>880079</v>
      </c>
      <c r="C459" s="41" t="s">
        <v>1500</v>
      </c>
      <c r="D459" s="44" t="s">
        <v>36</v>
      </c>
      <c r="E459" s="44" t="s">
        <v>25</v>
      </c>
      <c r="F459" s="44" t="s">
        <v>154</v>
      </c>
      <c r="G459" s="44" t="s">
        <v>121</v>
      </c>
      <c r="H459" s="44" t="s">
        <v>28</v>
      </c>
      <c r="I459" s="44" t="s">
        <v>40</v>
      </c>
      <c r="J459" s="87">
        <v>17104100700057</v>
      </c>
      <c r="K459" s="87" t="s">
        <v>13</v>
      </c>
      <c r="L459" s="87" t="s">
        <v>1501</v>
      </c>
      <c r="M459" s="87"/>
      <c r="N459" s="87" t="s">
        <v>1502</v>
      </c>
      <c r="O459" s="87" t="s">
        <v>961</v>
      </c>
      <c r="P459" s="90" t="s">
        <v>1484</v>
      </c>
      <c r="Q459" s="88">
        <v>29116</v>
      </c>
      <c r="R459" s="44" t="str">
        <f t="shared" si="7"/>
        <v>46 Tahun 3 Bulan</v>
      </c>
      <c r="S459" s="87" t="s">
        <v>33</v>
      </c>
      <c r="T459" s="87" t="s">
        <v>45</v>
      </c>
      <c r="U459" s="41"/>
    </row>
    <row r="460" spans="1:21" x14ac:dyDescent="0.25">
      <c r="A460" s="41">
        <v>456</v>
      </c>
      <c r="B460" s="44">
        <v>880087</v>
      </c>
      <c r="C460" s="41" t="s">
        <v>1503</v>
      </c>
      <c r="D460" s="44" t="s">
        <v>36</v>
      </c>
      <c r="E460" s="44" t="s">
        <v>37</v>
      </c>
      <c r="F460" s="44" t="s">
        <v>85</v>
      </c>
      <c r="G460" s="44" t="s">
        <v>167</v>
      </c>
      <c r="H460" s="44" t="s">
        <v>28</v>
      </c>
      <c r="I460" s="44" t="s">
        <v>40</v>
      </c>
      <c r="J460" s="87">
        <v>18104100701132</v>
      </c>
      <c r="K460" s="87" t="s">
        <v>14</v>
      </c>
      <c r="L460" s="87"/>
      <c r="M460" s="87" t="s">
        <v>1504</v>
      </c>
      <c r="N460" s="87" t="s">
        <v>1505</v>
      </c>
      <c r="O460" s="87" t="s">
        <v>961</v>
      </c>
      <c r="P460" s="90" t="s">
        <v>1484</v>
      </c>
      <c r="Q460" s="88">
        <v>29885</v>
      </c>
      <c r="R460" s="44" t="str">
        <f t="shared" si="7"/>
        <v>44 Tahun 2 Bulan</v>
      </c>
      <c r="S460" s="87" t="s">
        <v>33</v>
      </c>
      <c r="T460" s="87" t="s">
        <v>45</v>
      </c>
      <c r="U460" s="41"/>
    </row>
    <row r="461" spans="1:21" x14ac:dyDescent="0.25">
      <c r="A461" s="41">
        <v>457</v>
      </c>
      <c r="B461" s="44">
        <v>880088</v>
      </c>
      <c r="C461" s="41" t="s">
        <v>1506</v>
      </c>
      <c r="D461" s="44" t="s">
        <v>36</v>
      </c>
      <c r="E461" s="44" t="s">
        <v>25</v>
      </c>
      <c r="F461" s="44" t="s">
        <v>81</v>
      </c>
      <c r="G461" s="44" t="s">
        <v>27</v>
      </c>
      <c r="H461" s="44" t="s">
        <v>28</v>
      </c>
      <c r="I461" s="44" t="s">
        <v>40</v>
      </c>
      <c r="J461" s="87"/>
      <c r="K461" s="87" t="s">
        <v>13</v>
      </c>
      <c r="L461" s="87" t="s">
        <v>1507</v>
      </c>
      <c r="M461" s="87"/>
      <c r="N461" s="87" t="s">
        <v>1508</v>
      </c>
      <c r="O461" s="87" t="s">
        <v>961</v>
      </c>
      <c r="P461" s="90" t="s">
        <v>1484</v>
      </c>
      <c r="Q461" s="88">
        <v>30546</v>
      </c>
      <c r="R461" s="44" t="str">
        <f t="shared" si="7"/>
        <v>42 Tahun 4 Bulan</v>
      </c>
      <c r="S461" s="87" t="s">
        <v>33</v>
      </c>
      <c r="T461" s="87" t="s">
        <v>45</v>
      </c>
      <c r="U461" s="41"/>
    </row>
    <row r="462" spans="1:21" x14ac:dyDescent="0.25">
      <c r="A462" s="41">
        <v>458</v>
      </c>
      <c r="B462" s="44">
        <v>880089</v>
      </c>
      <c r="C462" s="41" t="s">
        <v>1509</v>
      </c>
      <c r="D462" s="44" t="s">
        <v>36</v>
      </c>
      <c r="E462" s="44" t="s">
        <v>25</v>
      </c>
      <c r="F462" s="44" t="s">
        <v>500</v>
      </c>
      <c r="G462" s="44" t="s">
        <v>27</v>
      </c>
      <c r="H462" s="44" t="s">
        <v>28</v>
      </c>
      <c r="I462" s="44" t="s">
        <v>40</v>
      </c>
      <c r="J462" s="87"/>
      <c r="K462" s="87" t="s">
        <v>13</v>
      </c>
      <c r="L462" s="87" t="s">
        <v>1510</v>
      </c>
      <c r="M462" s="87"/>
      <c r="N462" s="87" t="s">
        <v>1511</v>
      </c>
      <c r="O462" s="87" t="s">
        <v>961</v>
      </c>
      <c r="P462" s="90" t="s">
        <v>1484</v>
      </c>
      <c r="Q462" s="88">
        <v>33201</v>
      </c>
      <c r="R462" s="44" t="str">
        <f t="shared" si="7"/>
        <v>35 Tahun 1 Bulan</v>
      </c>
      <c r="S462" s="87" t="s">
        <v>44</v>
      </c>
      <c r="T462" s="87" t="s">
        <v>45</v>
      </c>
      <c r="U462" s="41"/>
    </row>
    <row r="463" spans="1:21" x14ac:dyDescent="0.25">
      <c r="A463" s="41">
        <v>459</v>
      </c>
      <c r="B463" s="44">
        <v>880090</v>
      </c>
      <c r="C463" s="41" t="s">
        <v>1512</v>
      </c>
      <c r="D463" s="44" t="s">
        <v>36</v>
      </c>
      <c r="E463" s="44" t="s">
        <v>25</v>
      </c>
      <c r="F463" s="44" t="s">
        <v>132</v>
      </c>
      <c r="G463" s="44" t="s">
        <v>27</v>
      </c>
      <c r="H463" s="44" t="s">
        <v>28</v>
      </c>
      <c r="I463" s="44" t="s">
        <v>40</v>
      </c>
      <c r="J463" s="87">
        <v>19104100702534</v>
      </c>
      <c r="K463" s="87" t="s">
        <v>13</v>
      </c>
      <c r="L463" s="87" t="s">
        <v>1513</v>
      </c>
      <c r="M463" s="87"/>
      <c r="N463" s="87" t="s">
        <v>1514</v>
      </c>
      <c r="O463" s="87" t="s">
        <v>961</v>
      </c>
      <c r="P463" s="90" t="s">
        <v>1484</v>
      </c>
      <c r="Q463" s="88">
        <v>29661</v>
      </c>
      <c r="R463" s="44" t="str">
        <f t="shared" si="7"/>
        <v>44 Tahun 9 Bulan</v>
      </c>
      <c r="S463" s="87" t="s">
        <v>44</v>
      </c>
      <c r="T463" s="87" t="s">
        <v>118</v>
      </c>
      <c r="U463" s="41"/>
    </row>
    <row r="464" spans="1:21" x14ac:dyDescent="0.25">
      <c r="A464" s="41">
        <v>460</v>
      </c>
      <c r="B464" s="44">
        <v>880093</v>
      </c>
      <c r="C464" s="41" t="s">
        <v>1515</v>
      </c>
      <c r="D464" s="44" t="s">
        <v>36</v>
      </c>
      <c r="E464" s="44" t="s">
        <v>25</v>
      </c>
      <c r="F464" s="44" t="s">
        <v>128</v>
      </c>
      <c r="G464" s="44" t="s">
        <v>27</v>
      </c>
      <c r="H464" s="44" t="s">
        <v>28</v>
      </c>
      <c r="I464" s="44" t="s">
        <v>40</v>
      </c>
      <c r="J464" s="87"/>
      <c r="K464" s="87" t="s">
        <v>13</v>
      </c>
      <c r="L464" s="87" t="s">
        <v>1516</v>
      </c>
      <c r="M464" s="87"/>
      <c r="N464" s="87" t="s">
        <v>1517</v>
      </c>
      <c r="O464" s="87" t="s">
        <v>961</v>
      </c>
      <c r="P464" s="90" t="s">
        <v>1484</v>
      </c>
      <c r="Q464" s="88">
        <v>32504</v>
      </c>
      <c r="R464" s="44" t="str">
        <f t="shared" si="7"/>
        <v>37 Tahun 0 Bulan</v>
      </c>
      <c r="S464" s="87" t="s">
        <v>44</v>
      </c>
      <c r="T464" s="87" t="s">
        <v>34</v>
      </c>
      <c r="U464" s="41"/>
    </row>
    <row r="465" spans="1:21" x14ac:dyDescent="0.25">
      <c r="A465" s="41">
        <v>461</v>
      </c>
      <c r="B465" s="44">
        <v>880094</v>
      </c>
      <c r="C465" s="41" t="s">
        <v>1518</v>
      </c>
      <c r="D465" s="44" t="s">
        <v>36</v>
      </c>
      <c r="E465" s="44" t="s">
        <v>25</v>
      </c>
      <c r="F465" s="44" t="s">
        <v>227</v>
      </c>
      <c r="G465" s="44" t="s">
        <v>27</v>
      </c>
      <c r="H465" s="44" t="s">
        <v>28</v>
      </c>
      <c r="I465" s="44" t="s">
        <v>40</v>
      </c>
      <c r="J465" s="87">
        <v>18104100706776</v>
      </c>
      <c r="K465" s="87" t="s">
        <v>13</v>
      </c>
      <c r="L465" s="87" t="s">
        <v>1519</v>
      </c>
      <c r="M465" s="87"/>
      <c r="N465" s="87" t="s">
        <v>1520</v>
      </c>
      <c r="O465" s="87" t="s">
        <v>961</v>
      </c>
      <c r="P465" s="90" t="s">
        <v>1484</v>
      </c>
      <c r="Q465" s="88">
        <v>28477</v>
      </c>
      <c r="R465" s="44" t="str">
        <f t="shared" si="7"/>
        <v>48 Tahun 0 Bulan</v>
      </c>
      <c r="S465" s="87" t="s">
        <v>33</v>
      </c>
      <c r="T465" s="87" t="s">
        <v>45</v>
      </c>
      <c r="U465" s="41"/>
    </row>
    <row r="466" spans="1:21" x14ac:dyDescent="0.25">
      <c r="A466" s="41">
        <v>462</v>
      </c>
      <c r="B466" s="44">
        <v>880095</v>
      </c>
      <c r="C466" s="41" t="s">
        <v>1521</v>
      </c>
      <c r="D466" s="44" t="s">
        <v>36</v>
      </c>
      <c r="E466" s="44" t="s">
        <v>25</v>
      </c>
      <c r="F466" s="44" t="s">
        <v>1158</v>
      </c>
      <c r="G466" s="44" t="s">
        <v>27</v>
      </c>
      <c r="H466" s="44" t="s">
        <v>28</v>
      </c>
      <c r="I466" s="44" t="s">
        <v>40</v>
      </c>
      <c r="J466" s="87">
        <v>19104100706715</v>
      </c>
      <c r="K466" s="87" t="s">
        <v>13</v>
      </c>
      <c r="L466" s="87" t="s">
        <v>1522</v>
      </c>
      <c r="M466" s="87"/>
      <c r="N466" s="87" t="s">
        <v>1523</v>
      </c>
      <c r="O466" s="87" t="s">
        <v>961</v>
      </c>
      <c r="P466" s="90" t="s">
        <v>1484</v>
      </c>
      <c r="Q466" s="88">
        <v>34206</v>
      </c>
      <c r="R466" s="44" t="str">
        <f t="shared" si="7"/>
        <v>32 Tahun 4 Bulan</v>
      </c>
      <c r="S466" s="87" t="s">
        <v>33</v>
      </c>
      <c r="T466" s="87" t="s">
        <v>118</v>
      </c>
      <c r="U466" s="41"/>
    </row>
    <row r="467" spans="1:21" x14ac:dyDescent="0.25">
      <c r="A467" s="41">
        <v>463</v>
      </c>
      <c r="B467" s="44">
        <v>880099</v>
      </c>
      <c r="C467" s="41" t="s">
        <v>1524</v>
      </c>
      <c r="D467" s="44" t="s">
        <v>24</v>
      </c>
      <c r="E467" s="44" t="s">
        <v>25</v>
      </c>
      <c r="F467" s="44" t="s">
        <v>1158</v>
      </c>
      <c r="G467" s="44" t="s">
        <v>121</v>
      </c>
      <c r="H467" s="44" t="s">
        <v>60</v>
      </c>
      <c r="I467" s="44" t="s">
        <v>29</v>
      </c>
      <c r="J467" s="87">
        <v>22104100701812</v>
      </c>
      <c r="K467" s="87" t="s">
        <v>14</v>
      </c>
      <c r="L467" s="87"/>
      <c r="M467" s="87" t="s">
        <v>1525</v>
      </c>
      <c r="N467" s="87" t="s">
        <v>1526</v>
      </c>
      <c r="O467" s="87" t="s">
        <v>961</v>
      </c>
      <c r="P467" s="90" t="s">
        <v>1484</v>
      </c>
      <c r="Q467" s="88">
        <v>26519</v>
      </c>
      <c r="R467" s="44" t="str">
        <f t="shared" si="7"/>
        <v>53 Tahun 4 Bulan</v>
      </c>
      <c r="S467" s="87" t="s">
        <v>33</v>
      </c>
      <c r="T467" s="87" t="s">
        <v>34</v>
      </c>
      <c r="U467" s="41"/>
    </row>
    <row r="468" spans="1:21" x14ac:dyDescent="0.25">
      <c r="A468" s="41">
        <v>464</v>
      </c>
      <c r="B468" s="44">
        <v>880100</v>
      </c>
      <c r="C468" s="41" t="s">
        <v>1527</v>
      </c>
      <c r="D468" s="44" t="s">
        <v>24</v>
      </c>
      <c r="E468" s="44" t="s">
        <v>57</v>
      </c>
      <c r="F468" s="44" t="s">
        <v>260</v>
      </c>
      <c r="G468" s="44" t="s">
        <v>358</v>
      </c>
      <c r="H468" s="44" t="s">
        <v>60</v>
      </c>
      <c r="I468" s="44" t="s">
        <v>29</v>
      </c>
      <c r="J468" s="91">
        <v>0</v>
      </c>
      <c r="K468" s="92" t="s">
        <v>14</v>
      </c>
      <c r="L468" s="90"/>
      <c r="M468" s="90" t="s">
        <v>1528</v>
      </c>
      <c r="N468" s="87" t="s">
        <v>1529</v>
      </c>
      <c r="O468" s="87" t="s">
        <v>961</v>
      </c>
      <c r="P468" s="90" t="s">
        <v>1484</v>
      </c>
      <c r="Q468" s="88">
        <v>19310</v>
      </c>
      <c r="R468" s="44" t="str">
        <f t="shared" si="7"/>
        <v>73 Tahun 1 Bulan</v>
      </c>
      <c r="S468" s="87" t="s">
        <v>44</v>
      </c>
      <c r="T468" s="87" t="s">
        <v>34</v>
      </c>
      <c r="U468" s="41"/>
    </row>
    <row r="469" spans="1:21" x14ac:dyDescent="0.25">
      <c r="A469" s="41">
        <v>465</v>
      </c>
      <c r="B469" s="44">
        <v>880101</v>
      </c>
      <c r="C469" s="41" t="s">
        <v>1530</v>
      </c>
      <c r="D469" s="44" t="s">
        <v>24</v>
      </c>
      <c r="E469" s="44" t="s">
        <v>281</v>
      </c>
      <c r="F469" s="44" t="s">
        <v>260</v>
      </c>
      <c r="G469" s="44" t="s">
        <v>167</v>
      </c>
      <c r="H469" s="44" t="s">
        <v>28</v>
      </c>
      <c r="I469" s="44" t="s">
        <v>29</v>
      </c>
      <c r="J469" s="91">
        <v>0</v>
      </c>
      <c r="K469" s="87" t="s">
        <v>15</v>
      </c>
      <c r="L469" s="90"/>
      <c r="M469" s="90"/>
      <c r="N469" s="87" t="s">
        <v>1531</v>
      </c>
      <c r="O469" s="87" t="s">
        <v>961</v>
      </c>
      <c r="P469" s="90" t="s">
        <v>1484</v>
      </c>
      <c r="Q469" s="88">
        <v>36578</v>
      </c>
      <c r="R469" s="44" t="str">
        <f t="shared" si="7"/>
        <v>25 Tahun 10 Bulan</v>
      </c>
      <c r="S469" s="87" t="s">
        <v>33</v>
      </c>
      <c r="T469" s="87" t="s">
        <v>45</v>
      </c>
      <c r="U469" s="41"/>
    </row>
  </sheetData>
  <autoFilter ref="A4:U469" xr:uid="{00000000-0001-0000-0000-000000000000}"/>
  <sortState xmlns:xlrd2="http://schemas.microsoft.com/office/spreadsheetml/2017/richdata2" ref="A5:R447">
    <sortCondition ref="B5:B447"/>
  </sortState>
  <mergeCells count="2">
    <mergeCell ref="A1:G1"/>
    <mergeCell ref="A2:D2"/>
  </mergeCells>
  <phoneticPr fontId="7" type="noConversion"/>
  <conditionalFormatting sqref="B5:B444">
    <cfRule type="duplicateValues" dxfId="10" priority="186"/>
  </conditionalFormatting>
  <conditionalFormatting sqref="B445:B447">
    <cfRule type="duplicateValues" dxfId="9" priority="6"/>
  </conditionalFormatting>
  <conditionalFormatting sqref="B448:B459">
    <cfRule type="duplicateValues" dxfId="8" priority="5"/>
  </conditionalFormatting>
  <conditionalFormatting sqref="B460:B765">
    <cfRule type="duplicateValues" dxfId="7" priority="173"/>
  </conditionalFormatting>
  <conditionalFormatting sqref="V111:XFD111">
    <cfRule type="duplicateValues" dxfId="6" priority="68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4EAD-3382-4191-B32A-88EE52FC87C0}">
  <sheetPr filterMode="1">
    <tabColor theme="6" tint="0.39997558519241921"/>
  </sheetPr>
  <dimension ref="A1:XEN328"/>
  <sheetViews>
    <sheetView workbookViewId="0">
      <selection activeCell="B33" sqref="B33:C235"/>
    </sheetView>
  </sheetViews>
  <sheetFormatPr defaultRowHeight="15" x14ac:dyDescent="0.25"/>
  <cols>
    <col min="1" max="1" width="6.5703125" bestFit="1" customWidth="1"/>
    <col min="2" max="2" width="10.140625" style="3" bestFit="1" customWidth="1"/>
    <col min="3" max="3" width="55.140625" bestFit="1" customWidth="1"/>
    <col min="4" max="4" width="12.28515625" style="3" customWidth="1"/>
    <col min="5" max="5" width="49.7109375" style="36" customWidth="1"/>
    <col min="6" max="6" width="49.7109375" style="37" customWidth="1"/>
    <col min="7" max="7" width="16.85546875" style="37" bestFit="1" customWidth="1"/>
    <col min="8" max="8" width="14.85546875" style="3" customWidth="1"/>
    <col min="9" max="9" width="14.7109375" style="3" bestFit="1" customWidth="1"/>
    <col min="10" max="10" width="24.85546875" bestFit="1" customWidth="1"/>
    <col min="11" max="11" width="13" style="3" bestFit="1" customWidth="1"/>
    <col min="12" max="12" width="12.85546875" style="3" bestFit="1" customWidth="1"/>
    <col min="13" max="13" width="17" style="3" bestFit="1" customWidth="1"/>
  </cols>
  <sheetData>
    <row r="1" spans="1:13" x14ac:dyDescent="0.25">
      <c r="A1" s="75" t="s">
        <v>1532</v>
      </c>
      <c r="B1" s="50"/>
      <c r="C1" s="75"/>
      <c r="D1" s="75"/>
      <c r="E1" s="73"/>
      <c r="G1" s="3"/>
      <c r="J1" s="3"/>
      <c r="M1"/>
    </row>
    <row r="2" spans="1:13" x14ac:dyDescent="0.25">
      <c r="A2" s="95" t="s">
        <v>1</v>
      </c>
      <c r="B2" s="96"/>
      <c r="C2" s="95"/>
      <c r="D2" s="95"/>
      <c r="E2" s="49"/>
      <c r="F2" s="36"/>
      <c r="G2" s="1"/>
      <c r="H2" s="1"/>
      <c r="I2" s="1"/>
      <c r="J2" s="1"/>
      <c r="K2" s="1"/>
      <c r="L2" s="1"/>
      <c r="M2" s="1"/>
    </row>
    <row r="3" spans="1:13" x14ac:dyDescent="0.25">
      <c r="E3" s="37"/>
      <c r="G3" s="3"/>
      <c r="J3" s="4">
        <v>46023</v>
      </c>
      <c r="K3" s="4"/>
      <c r="L3" s="4"/>
      <c r="M3"/>
    </row>
    <row r="4" spans="1:13" s="67" customFormat="1" x14ac:dyDescent="0.25">
      <c r="A4" s="69" t="s">
        <v>2</v>
      </c>
      <c r="B4" s="64" t="s">
        <v>3</v>
      </c>
      <c r="C4" s="69" t="s">
        <v>4</v>
      </c>
      <c r="D4" s="64" t="s">
        <v>5</v>
      </c>
      <c r="E4" s="85" t="s">
        <v>1533</v>
      </c>
      <c r="F4" s="85"/>
      <c r="G4" s="76" t="s">
        <v>1534</v>
      </c>
      <c r="H4" s="76" t="s">
        <v>8</v>
      </c>
      <c r="I4" s="64" t="s">
        <v>18</v>
      </c>
      <c r="J4" s="68" t="s">
        <v>1535</v>
      </c>
      <c r="K4" s="64" t="s">
        <v>20</v>
      </c>
      <c r="L4" s="64" t="s">
        <v>21</v>
      </c>
      <c r="M4" s="77" t="s">
        <v>22</v>
      </c>
    </row>
    <row r="5" spans="1:13" hidden="1" x14ac:dyDescent="0.25">
      <c r="A5" s="41">
        <v>1</v>
      </c>
      <c r="B5" s="83">
        <v>810010</v>
      </c>
      <c r="C5" s="60" t="s">
        <v>1536</v>
      </c>
      <c r="D5" s="44" t="s">
        <v>1537</v>
      </c>
      <c r="E5" s="38" t="s">
        <v>1538</v>
      </c>
      <c r="F5" s="38" t="s">
        <v>1538</v>
      </c>
      <c r="G5" s="44" t="s">
        <v>1539</v>
      </c>
      <c r="H5" s="44" t="s">
        <v>329</v>
      </c>
      <c r="I5" s="51">
        <v>24143</v>
      </c>
      <c r="J5" s="44" t="str">
        <f>DATEDIF(I5,$J$3,"y")&amp;" Tahun"&amp;" "&amp;DATEDIF(I5,$J$3,"ym")&amp;" Bulan"</f>
        <v>59 Tahun 10 Bulan</v>
      </c>
      <c r="K5" s="44" t="s">
        <v>44</v>
      </c>
      <c r="L5" s="44" t="s">
        <v>45</v>
      </c>
      <c r="M5" s="41"/>
    </row>
    <row r="6" spans="1:13" hidden="1" x14ac:dyDescent="0.25">
      <c r="A6" s="41">
        <v>2</v>
      </c>
      <c r="B6" s="83">
        <v>810014</v>
      </c>
      <c r="C6" s="60" t="s">
        <v>1540</v>
      </c>
      <c r="D6" s="44" t="s">
        <v>1537</v>
      </c>
      <c r="E6" s="38" t="s">
        <v>1538</v>
      </c>
      <c r="F6" s="38" t="s">
        <v>1538</v>
      </c>
      <c r="G6" s="44" t="s">
        <v>330</v>
      </c>
      <c r="H6" s="44" t="s">
        <v>167</v>
      </c>
      <c r="I6" s="51">
        <v>24548</v>
      </c>
      <c r="J6" s="44" t="str">
        <f t="shared" ref="J6:J68" si="0">DATEDIF(I6,$J$3,"y")&amp;" Tahun"&amp;" "&amp;DATEDIF(I6,$J$3,"ym")&amp;" Bulan"</f>
        <v>58 Tahun 9 Bulan</v>
      </c>
      <c r="K6" s="44" t="s">
        <v>33</v>
      </c>
      <c r="L6" s="44" t="s">
        <v>45</v>
      </c>
      <c r="M6" s="41"/>
    </row>
    <row r="7" spans="1:13" hidden="1" x14ac:dyDescent="0.25">
      <c r="A7" s="41">
        <v>3</v>
      </c>
      <c r="B7" s="83">
        <v>810038</v>
      </c>
      <c r="C7" s="60" t="s">
        <v>1541</v>
      </c>
      <c r="D7" s="44" t="s">
        <v>1537</v>
      </c>
      <c r="E7" s="38" t="s">
        <v>31</v>
      </c>
      <c r="F7" s="38" t="s">
        <v>31</v>
      </c>
      <c r="G7" s="44" t="s">
        <v>1539</v>
      </c>
      <c r="H7" s="44" t="s">
        <v>329</v>
      </c>
      <c r="I7" s="51">
        <v>24201</v>
      </c>
      <c r="J7" s="44" t="str">
        <f t="shared" si="0"/>
        <v>59 Tahun 8 Bulan</v>
      </c>
      <c r="K7" s="44" t="s">
        <v>44</v>
      </c>
      <c r="L7" s="44" t="s">
        <v>45</v>
      </c>
      <c r="M7" s="41"/>
    </row>
    <row r="8" spans="1:13" hidden="1" x14ac:dyDescent="0.25">
      <c r="A8" s="41">
        <v>4</v>
      </c>
      <c r="B8" s="83">
        <v>810039</v>
      </c>
      <c r="C8" s="60" t="s">
        <v>1542</v>
      </c>
      <c r="D8" s="44" t="s">
        <v>1537</v>
      </c>
      <c r="E8" s="38" t="s">
        <v>31</v>
      </c>
      <c r="F8" s="38" t="s">
        <v>31</v>
      </c>
      <c r="G8" s="44" t="s">
        <v>1539</v>
      </c>
      <c r="H8" s="44" t="s">
        <v>329</v>
      </c>
      <c r="I8" s="51">
        <v>24295</v>
      </c>
      <c r="J8" s="44" t="str">
        <f t="shared" si="0"/>
        <v>59 Tahun 5 Bulan</v>
      </c>
      <c r="K8" s="44" t="s">
        <v>44</v>
      </c>
      <c r="L8" s="44" t="s">
        <v>45</v>
      </c>
      <c r="M8" s="41"/>
    </row>
    <row r="9" spans="1:13" hidden="1" x14ac:dyDescent="0.25">
      <c r="A9" s="41">
        <v>5</v>
      </c>
      <c r="B9" s="83">
        <v>810047</v>
      </c>
      <c r="C9" s="60" t="s">
        <v>1543</v>
      </c>
      <c r="D9" s="44" t="s">
        <v>1537</v>
      </c>
      <c r="E9" s="38" t="s">
        <v>539</v>
      </c>
      <c r="F9" s="38" t="s">
        <v>539</v>
      </c>
      <c r="G9" s="44" t="s">
        <v>1539</v>
      </c>
      <c r="H9" s="44" t="s">
        <v>329</v>
      </c>
      <c r="I9" s="51">
        <v>24393</v>
      </c>
      <c r="J9" s="44" t="str">
        <f t="shared" si="0"/>
        <v>59 Tahun 2 Bulan</v>
      </c>
      <c r="K9" s="44" t="s">
        <v>44</v>
      </c>
      <c r="L9" s="44" t="s">
        <v>45</v>
      </c>
      <c r="M9" s="41"/>
    </row>
    <row r="10" spans="1:13" hidden="1" x14ac:dyDescent="0.25">
      <c r="A10" s="41">
        <v>6</v>
      </c>
      <c r="B10" s="83">
        <v>810050</v>
      </c>
      <c r="C10" s="60" t="s">
        <v>1544</v>
      </c>
      <c r="D10" s="44" t="s">
        <v>1537</v>
      </c>
      <c r="E10" s="38" t="s">
        <v>1545</v>
      </c>
      <c r="F10" s="38" t="s">
        <v>1545</v>
      </c>
      <c r="G10" s="44" t="s">
        <v>330</v>
      </c>
      <c r="H10" s="44" t="s">
        <v>27</v>
      </c>
      <c r="I10" s="51">
        <v>25286</v>
      </c>
      <c r="J10" s="44" t="str">
        <f t="shared" si="0"/>
        <v>56 Tahun 9 Bulan</v>
      </c>
      <c r="K10" s="44" t="s">
        <v>44</v>
      </c>
      <c r="L10" s="44" t="s">
        <v>45</v>
      </c>
      <c r="M10" s="41"/>
    </row>
    <row r="11" spans="1:13" hidden="1" x14ac:dyDescent="0.25">
      <c r="A11" s="41">
        <v>7</v>
      </c>
      <c r="B11" s="83">
        <v>810058</v>
      </c>
      <c r="C11" s="60" t="s">
        <v>1546</v>
      </c>
      <c r="D11" s="44" t="s">
        <v>1537</v>
      </c>
      <c r="E11" s="38" t="s">
        <v>863</v>
      </c>
      <c r="F11" s="38" t="s">
        <v>863</v>
      </c>
      <c r="G11" s="44" t="s">
        <v>330</v>
      </c>
      <c r="H11" s="44" t="s">
        <v>121</v>
      </c>
      <c r="I11" s="51">
        <v>25058</v>
      </c>
      <c r="J11" s="44" t="str">
        <f t="shared" si="0"/>
        <v>57 Tahun 4 Bulan</v>
      </c>
      <c r="K11" s="44" t="s">
        <v>33</v>
      </c>
      <c r="L11" s="44" t="s">
        <v>45</v>
      </c>
      <c r="M11" s="41"/>
    </row>
    <row r="12" spans="1:13" hidden="1" x14ac:dyDescent="0.25">
      <c r="A12" s="41">
        <v>8</v>
      </c>
      <c r="B12" s="83">
        <v>810075</v>
      </c>
      <c r="C12" s="60" t="s">
        <v>1547</v>
      </c>
      <c r="D12" s="44" t="s">
        <v>1537</v>
      </c>
      <c r="E12" s="38" t="s">
        <v>961</v>
      </c>
      <c r="F12" s="38" t="s">
        <v>961</v>
      </c>
      <c r="G12" s="44" t="s">
        <v>1539</v>
      </c>
      <c r="H12" s="44" t="s">
        <v>329</v>
      </c>
      <c r="I12" s="51">
        <v>25176</v>
      </c>
      <c r="J12" s="44" t="str">
        <f t="shared" si="0"/>
        <v>57 Tahun 0 Bulan</v>
      </c>
      <c r="K12" s="44" t="s">
        <v>44</v>
      </c>
      <c r="L12" s="44" t="s">
        <v>45</v>
      </c>
      <c r="M12" s="41"/>
    </row>
    <row r="13" spans="1:13" hidden="1" x14ac:dyDescent="0.25">
      <c r="A13" s="41">
        <v>9</v>
      </c>
      <c r="B13" s="83">
        <v>810085</v>
      </c>
      <c r="C13" s="60" t="s">
        <v>1548</v>
      </c>
      <c r="D13" s="44" t="s">
        <v>1537</v>
      </c>
      <c r="E13" s="38" t="s">
        <v>1549</v>
      </c>
      <c r="F13" s="38" t="s">
        <v>1549</v>
      </c>
      <c r="G13" s="44" t="s">
        <v>1539</v>
      </c>
      <c r="H13" s="44" t="s">
        <v>329</v>
      </c>
      <c r="I13" s="51">
        <v>24740</v>
      </c>
      <c r="J13" s="44" t="str">
        <f t="shared" si="0"/>
        <v>58 Tahun 3 Bulan</v>
      </c>
      <c r="K13" s="44" t="s">
        <v>44</v>
      </c>
      <c r="L13" s="44" t="s">
        <v>45</v>
      </c>
      <c r="M13" s="41"/>
    </row>
    <row r="14" spans="1:13" hidden="1" x14ac:dyDescent="0.25">
      <c r="A14" s="41">
        <v>10</v>
      </c>
      <c r="B14" s="83">
        <v>810088</v>
      </c>
      <c r="C14" s="60" t="s">
        <v>1550</v>
      </c>
      <c r="D14" s="44" t="s">
        <v>1537</v>
      </c>
      <c r="E14" s="38" t="s">
        <v>1551</v>
      </c>
      <c r="F14" s="38" t="s">
        <v>1551</v>
      </c>
      <c r="G14" s="44" t="s">
        <v>1539</v>
      </c>
      <c r="H14" s="44" t="s">
        <v>329</v>
      </c>
      <c r="I14" s="51">
        <v>24780</v>
      </c>
      <c r="J14" s="44" t="str">
        <f t="shared" si="0"/>
        <v>58 Tahun 1 Bulan</v>
      </c>
      <c r="K14" s="44" t="s">
        <v>33</v>
      </c>
      <c r="L14" s="44" t="s">
        <v>45</v>
      </c>
      <c r="M14" s="41"/>
    </row>
    <row r="15" spans="1:13" hidden="1" x14ac:dyDescent="0.25">
      <c r="A15" s="41">
        <v>11</v>
      </c>
      <c r="B15" s="83">
        <v>810090</v>
      </c>
      <c r="C15" s="60" t="s">
        <v>1552</v>
      </c>
      <c r="D15" s="44" t="s">
        <v>1537</v>
      </c>
      <c r="E15" s="38" t="s">
        <v>31</v>
      </c>
      <c r="F15" s="38" t="s">
        <v>31</v>
      </c>
      <c r="G15" s="44" t="s">
        <v>1539</v>
      </c>
      <c r="H15" s="44" t="s">
        <v>329</v>
      </c>
      <c r="I15" s="51">
        <v>25342</v>
      </c>
      <c r="J15" s="44" t="str">
        <f t="shared" si="0"/>
        <v>56 Tahun 7 Bulan</v>
      </c>
      <c r="K15" s="44" t="s">
        <v>44</v>
      </c>
      <c r="L15" s="44" t="s">
        <v>118</v>
      </c>
      <c r="M15" s="41"/>
    </row>
    <row r="16" spans="1:13" hidden="1" x14ac:dyDescent="0.25">
      <c r="A16" s="41">
        <v>12</v>
      </c>
      <c r="B16" s="83">
        <v>810095</v>
      </c>
      <c r="C16" s="60" t="s">
        <v>1553</v>
      </c>
      <c r="D16" s="44" t="s">
        <v>1537</v>
      </c>
      <c r="E16" s="38" t="s">
        <v>863</v>
      </c>
      <c r="F16" s="38" t="s">
        <v>863</v>
      </c>
      <c r="G16" s="44" t="s">
        <v>330</v>
      </c>
      <c r="H16" s="44" t="s">
        <v>27</v>
      </c>
      <c r="I16" s="51">
        <v>25487</v>
      </c>
      <c r="J16" s="44" t="str">
        <f t="shared" si="0"/>
        <v>56 Tahun 2 Bulan</v>
      </c>
      <c r="K16" s="44" t="s">
        <v>33</v>
      </c>
      <c r="L16" s="44" t="s">
        <v>118</v>
      </c>
      <c r="M16" s="41"/>
    </row>
    <row r="17" spans="1:13" hidden="1" x14ac:dyDescent="0.25">
      <c r="A17" s="41">
        <v>13</v>
      </c>
      <c r="B17" s="83">
        <v>810097</v>
      </c>
      <c r="C17" s="60" t="s">
        <v>1554</v>
      </c>
      <c r="D17" s="44" t="s">
        <v>1537</v>
      </c>
      <c r="E17" s="38" t="s">
        <v>539</v>
      </c>
      <c r="F17" s="38" t="s">
        <v>539</v>
      </c>
      <c r="G17" s="44" t="s">
        <v>1539</v>
      </c>
      <c r="H17" s="44" t="s">
        <v>329</v>
      </c>
      <c r="I17" s="51">
        <v>25933</v>
      </c>
      <c r="J17" s="44" t="str">
        <f t="shared" si="0"/>
        <v>55 Tahun 0 Bulan</v>
      </c>
      <c r="K17" s="44" t="s">
        <v>44</v>
      </c>
      <c r="L17" s="44" t="s">
        <v>45</v>
      </c>
      <c r="M17" s="41"/>
    </row>
    <row r="18" spans="1:13" hidden="1" x14ac:dyDescent="0.25">
      <c r="A18" s="41">
        <v>14</v>
      </c>
      <c r="B18" s="83">
        <v>810098</v>
      </c>
      <c r="C18" s="60" t="s">
        <v>1555</v>
      </c>
      <c r="D18" s="44" t="s">
        <v>1537</v>
      </c>
      <c r="E18" s="38" t="s">
        <v>1556</v>
      </c>
      <c r="F18" s="38" t="s">
        <v>1556</v>
      </c>
      <c r="G18" s="44" t="s">
        <v>330</v>
      </c>
      <c r="H18" s="44" t="s">
        <v>27</v>
      </c>
      <c r="I18" s="51">
        <v>24551</v>
      </c>
      <c r="J18" s="44" t="str">
        <f t="shared" si="0"/>
        <v>58 Tahun 9 Bulan</v>
      </c>
      <c r="K18" s="44" t="s">
        <v>33</v>
      </c>
      <c r="L18" s="44" t="s">
        <v>45</v>
      </c>
      <c r="M18" s="41"/>
    </row>
    <row r="19" spans="1:13" hidden="1" x14ac:dyDescent="0.25">
      <c r="A19" s="41">
        <v>15</v>
      </c>
      <c r="B19" s="83">
        <v>810103</v>
      </c>
      <c r="C19" s="60" t="s">
        <v>1557</v>
      </c>
      <c r="D19" s="44" t="s">
        <v>1537</v>
      </c>
      <c r="E19" s="38" t="s">
        <v>31</v>
      </c>
      <c r="F19" s="38" t="s">
        <v>31</v>
      </c>
      <c r="G19" s="44" t="s">
        <v>330</v>
      </c>
      <c r="H19" s="44" t="s">
        <v>27</v>
      </c>
      <c r="I19" s="51">
        <v>25194</v>
      </c>
      <c r="J19" s="44" t="str">
        <f t="shared" si="0"/>
        <v>57 Tahun 0 Bulan</v>
      </c>
      <c r="K19" s="44" t="s">
        <v>33</v>
      </c>
      <c r="L19" s="44" t="s">
        <v>45</v>
      </c>
      <c r="M19" s="41"/>
    </row>
    <row r="20" spans="1:13" hidden="1" x14ac:dyDescent="0.25">
      <c r="A20" s="41">
        <v>16</v>
      </c>
      <c r="B20" s="83">
        <v>810106</v>
      </c>
      <c r="C20" s="60" t="s">
        <v>1558</v>
      </c>
      <c r="D20" s="44" t="s">
        <v>1559</v>
      </c>
      <c r="E20" s="38" t="s">
        <v>1560</v>
      </c>
      <c r="F20" s="38" t="s">
        <v>1560</v>
      </c>
      <c r="G20" s="44" t="s">
        <v>28</v>
      </c>
      <c r="H20" s="44" t="s">
        <v>27</v>
      </c>
      <c r="I20" s="51">
        <v>25509</v>
      </c>
      <c r="J20" s="44" t="str">
        <f t="shared" si="0"/>
        <v>56 Tahun 1 Bulan</v>
      </c>
      <c r="K20" s="44" t="s">
        <v>44</v>
      </c>
      <c r="L20" s="44" t="s">
        <v>45</v>
      </c>
      <c r="M20" s="41"/>
    </row>
    <row r="21" spans="1:13" hidden="1" x14ac:dyDescent="0.25">
      <c r="A21" s="41">
        <v>17</v>
      </c>
      <c r="B21" s="83">
        <v>810110</v>
      </c>
      <c r="C21" s="60" t="s">
        <v>1561</v>
      </c>
      <c r="D21" s="44" t="s">
        <v>1537</v>
      </c>
      <c r="E21" s="38" t="s">
        <v>1549</v>
      </c>
      <c r="F21" s="38" t="s">
        <v>1549</v>
      </c>
      <c r="G21" s="44" t="s">
        <v>1539</v>
      </c>
      <c r="H21" s="44" t="s">
        <v>329</v>
      </c>
      <c r="I21" s="51">
        <v>25637</v>
      </c>
      <c r="J21" s="44" t="str">
        <f t="shared" si="0"/>
        <v>55 Tahun 9 Bulan</v>
      </c>
      <c r="K21" s="44" t="s">
        <v>33</v>
      </c>
      <c r="L21" s="44" t="s">
        <v>118</v>
      </c>
      <c r="M21" s="41"/>
    </row>
    <row r="22" spans="1:13" hidden="1" x14ac:dyDescent="0.25">
      <c r="A22" s="41">
        <v>18</v>
      </c>
      <c r="B22" s="83">
        <v>810111</v>
      </c>
      <c r="C22" s="60" t="s">
        <v>1562</v>
      </c>
      <c r="D22" s="44" t="s">
        <v>1537</v>
      </c>
      <c r="E22" s="38" t="s">
        <v>1563</v>
      </c>
      <c r="F22" s="38" t="s">
        <v>1563</v>
      </c>
      <c r="G22" s="44" t="s">
        <v>1539</v>
      </c>
      <c r="H22" s="44" t="s">
        <v>329</v>
      </c>
      <c r="I22" s="51">
        <v>24442</v>
      </c>
      <c r="J22" s="44" t="str">
        <f t="shared" si="0"/>
        <v>59 Tahun 1 Bulan</v>
      </c>
      <c r="K22" s="44" t="s">
        <v>44</v>
      </c>
      <c r="L22" s="44" t="s">
        <v>45</v>
      </c>
      <c r="M22" s="41"/>
    </row>
    <row r="23" spans="1:13" hidden="1" x14ac:dyDescent="0.25">
      <c r="A23" s="41">
        <v>19</v>
      </c>
      <c r="B23" s="83">
        <v>810112</v>
      </c>
      <c r="C23" s="60" t="s">
        <v>1564</v>
      </c>
      <c r="D23" s="44" t="s">
        <v>1537</v>
      </c>
      <c r="E23" s="38" t="s">
        <v>863</v>
      </c>
      <c r="F23" s="38" t="s">
        <v>863</v>
      </c>
      <c r="G23" s="44" t="s">
        <v>1539</v>
      </c>
      <c r="H23" s="44" t="s">
        <v>329</v>
      </c>
      <c r="I23" s="51">
        <v>24436</v>
      </c>
      <c r="J23" s="44" t="str">
        <f t="shared" si="0"/>
        <v>59 Tahun 1 Bulan</v>
      </c>
      <c r="K23" s="44" t="s">
        <v>44</v>
      </c>
      <c r="L23" s="44" t="s">
        <v>45</v>
      </c>
      <c r="M23" s="41"/>
    </row>
    <row r="24" spans="1:13" hidden="1" x14ac:dyDescent="0.25">
      <c r="A24" s="41">
        <v>20</v>
      </c>
      <c r="B24" s="83">
        <v>810114</v>
      </c>
      <c r="C24" s="60" t="s">
        <v>1565</v>
      </c>
      <c r="D24" s="44" t="s">
        <v>1537</v>
      </c>
      <c r="E24" s="38" t="s">
        <v>539</v>
      </c>
      <c r="F24" s="38" t="s">
        <v>539</v>
      </c>
      <c r="G24" s="44" t="s">
        <v>1539</v>
      </c>
      <c r="H24" s="44" t="s">
        <v>329</v>
      </c>
      <c r="I24" s="51">
        <v>26684</v>
      </c>
      <c r="J24" s="44" t="str">
        <f t="shared" si="0"/>
        <v>52 Tahun 11 Bulan</v>
      </c>
      <c r="K24" s="44" t="s">
        <v>44</v>
      </c>
      <c r="L24" s="44" t="s">
        <v>118</v>
      </c>
      <c r="M24" s="41"/>
    </row>
    <row r="25" spans="1:13" hidden="1" x14ac:dyDescent="0.25">
      <c r="A25" s="41">
        <v>21</v>
      </c>
      <c r="B25" s="83">
        <v>810115</v>
      </c>
      <c r="C25" s="60" t="s">
        <v>1566</v>
      </c>
      <c r="D25" s="44" t="s">
        <v>1537</v>
      </c>
      <c r="E25" s="38" t="s">
        <v>539</v>
      </c>
      <c r="F25" s="38" t="s">
        <v>539</v>
      </c>
      <c r="G25" s="44" t="s">
        <v>1539</v>
      </c>
      <c r="H25" s="44" t="s">
        <v>329</v>
      </c>
      <c r="I25" s="51">
        <v>25053</v>
      </c>
      <c r="J25" s="44" t="str">
        <f t="shared" si="0"/>
        <v>57 Tahun 4 Bulan</v>
      </c>
      <c r="K25" s="44" t="s">
        <v>44</v>
      </c>
      <c r="L25" s="44" t="s">
        <v>45</v>
      </c>
      <c r="M25" s="41"/>
    </row>
    <row r="26" spans="1:13" hidden="1" x14ac:dyDescent="0.25">
      <c r="A26" s="41">
        <v>22</v>
      </c>
      <c r="B26" s="83">
        <v>810117</v>
      </c>
      <c r="C26" s="60" t="s">
        <v>1567</v>
      </c>
      <c r="D26" s="44" t="s">
        <v>1537</v>
      </c>
      <c r="E26" s="38" t="s">
        <v>31</v>
      </c>
      <c r="F26" s="38" t="s">
        <v>31</v>
      </c>
      <c r="G26" s="44" t="s">
        <v>1539</v>
      </c>
      <c r="H26" s="44" t="s">
        <v>329</v>
      </c>
      <c r="I26" s="51">
        <v>27740</v>
      </c>
      <c r="J26" s="44" t="str">
        <f t="shared" si="0"/>
        <v>50 Tahun 0 Bulan</v>
      </c>
      <c r="K26" s="44" t="s">
        <v>33</v>
      </c>
      <c r="L26" s="44" t="s">
        <v>45</v>
      </c>
      <c r="M26" s="41"/>
    </row>
    <row r="27" spans="1:13" hidden="1" x14ac:dyDescent="0.25">
      <c r="A27" s="41">
        <v>23</v>
      </c>
      <c r="B27" s="83">
        <v>810120</v>
      </c>
      <c r="C27" s="60" t="s">
        <v>1568</v>
      </c>
      <c r="D27" s="44" t="s">
        <v>1537</v>
      </c>
      <c r="E27" s="38" t="s">
        <v>31</v>
      </c>
      <c r="F27" s="38" t="s">
        <v>31</v>
      </c>
      <c r="G27" s="44" t="s">
        <v>1569</v>
      </c>
      <c r="H27" s="44" t="s">
        <v>329</v>
      </c>
      <c r="I27" s="51">
        <v>25564</v>
      </c>
      <c r="J27" s="44" t="str">
        <f t="shared" si="0"/>
        <v>56 Tahun 0 Bulan</v>
      </c>
      <c r="K27" s="44" t="s">
        <v>44</v>
      </c>
      <c r="L27" s="44" t="s">
        <v>118</v>
      </c>
      <c r="M27" s="41"/>
    </row>
    <row r="28" spans="1:13" hidden="1" x14ac:dyDescent="0.25">
      <c r="A28" s="41">
        <v>24</v>
      </c>
      <c r="B28" s="83">
        <v>810123</v>
      </c>
      <c r="C28" s="60" t="s">
        <v>1570</v>
      </c>
      <c r="D28" s="44" t="s">
        <v>1537</v>
      </c>
      <c r="E28" s="38" t="s">
        <v>31</v>
      </c>
      <c r="F28" s="38" t="s">
        <v>31</v>
      </c>
      <c r="G28" s="44" t="s">
        <v>330</v>
      </c>
      <c r="H28" s="44" t="s">
        <v>27</v>
      </c>
      <c r="I28" s="51">
        <v>25073</v>
      </c>
      <c r="J28" s="44" t="str">
        <f t="shared" si="0"/>
        <v>57 Tahun 4 Bulan</v>
      </c>
      <c r="K28" s="44" t="s">
        <v>44</v>
      </c>
      <c r="L28" s="44" t="s">
        <v>45</v>
      </c>
      <c r="M28" s="41"/>
    </row>
    <row r="29" spans="1:13" hidden="1" x14ac:dyDescent="0.25">
      <c r="A29" s="41">
        <v>25</v>
      </c>
      <c r="B29" s="83">
        <v>810128</v>
      </c>
      <c r="C29" s="60" t="s">
        <v>1571</v>
      </c>
      <c r="D29" s="44" t="s">
        <v>1537</v>
      </c>
      <c r="E29" s="38" t="s">
        <v>539</v>
      </c>
      <c r="F29" s="38" t="s">
        <v>539</v>
      </c>
      <c r="G29" s="44" t="s">
        <v>1572</v>
      </c>
      <c r="H29" s="44" t="s">
        <v>167</v>
      </c>
      <c r="I29" s="51">
        <v>25902</v>
      </c>
      <c r="J29" s="44" t="str">
        <f t="shared" si="0"/>
        <v>55 Tahun 1 Bulan</v>
      </c>
      <c r="K29" s="44" t="s">
        <v>44</v>
      </c>
      <c r="L29" s="44" t="s">
        <v>45</v>
      </c>
      <c r="M29" s="41"/>
    </row>
    <row r="30" spans="1:13" hidden="1" x14ac:dyDescent="0.25">
      <c r="A30" s="41">
        <v>26</v>
      </c>
      <c r="B30" s="83">
        <v>810129</v>
      </c>
      <c r="C30" s="60" t="s">
        <v>1573</v>
      </c>
      <c r="D30" s="44" t="s">
        <v>1537</v>
      </c>
      <c r="E30" s="38" t="s">
        <v>1574</v>
      </c>
      <c r="F30" s="38" t="s">
        <v>1574</v>
      </c>
      <c r="G30" s="44" t="s">
        <v>1539</v>
      </c>
      <c r="H30" s="44" t="s">
        <v>329</v>
      </c>
      <c r="I30" s="51">
        <v>27629</v>
      </c>
      <c r="J30" s="44" t="str">
        <f t="shared" si="0"/>
        <v>50 Tahun 4 Bulan</v>
      </c>
      <c r="K30" s="44" t="s">
        <v>44</v>
      </c>
      <c r="L30" s="44" t="s">
        <v>118</v>
      </c>
      <c r="M30" s="41"/>
    </row>
    <row r="31" spans="1:13" hidden="1" x14ac:dyDescent="0.25">
      <c r="A31" s="41">
        <v>27</v>
      </c>
      <c r="B31" s="83">
        <v>810135</v>
      </c>
      <c r="C31" s="60" t="s">
        <v>1575</v>
      </c>
      <c r="D31" s="44" t="s">
        <v>1537</v>
      </c>
      <c r="E31" s="38" t="s">
        <v>539</v>
      </c>
      <c r="F31" s="38" t="s">
        <v>539</v>
      </c>
      <c r="G31" s="44" t="s">
        <v>1539</v>
      </c>
      <c r="H31" s="44" t="s">
        <v>329</v>
      </c>
      <c r="I31" s="51">
        <v>26396</v>
      </c>
      <c r="J31" s="44" t="str">
        <f t="shared" si="0"/>
        <v>53 Tahun 8 Bulan</v>
      </c>
      <c r="K31" s="44" t="s">
        <v>44</v>
      </c>
      <c r="L31" s="44" t="s">
        <v>34</v>
      </c>
      <c r="M31" s="41"/>
    </row>
    <row r="32" spans="1:13" hidden="1" x14ac:dyDescent="0.25">
      <c r="A32" s="41">
        <v>28</v>
      </c>
      <c r="B32" s="83">
        <v>810137</v>
      </c>
      <c r="C32" s="60" t="s">
        <v>1576</v>
      </c>
      <c r="D32" s="44" t="s">
        <v>1537</v>
      </c>
      <c r="E32" s="38" t="s">
        <v>1556</v>
      </c>
      <c r="F32" s="38" t="s">
        <v>1556</v>
      </c>
      <c r="G32" s="44" t="s">
        <v>1572</v>
      </c>
      <c r="H32" s="44" t="s">
        <v>167</v>
      </c>
      <c r="I32" s="51">
        <v>28253</v>
      </c>
      <c r="J32" s="44" t="str">
        <f t="shared" si="0"/>
        <v>48 Tahun 7 Bulan</v>
      </c>
      <c r="K32" s="44" t="s">
        <v>33</v>
      </c>
      <c r="L32" s="44" t="s">
        <v>45</v>
      </c>
      <c r="M32" s="41"/>
    </row>
    <row r="33" spans="1:13" x14ac:dyDescent="0.25">
      <c r="A33" s="41">
        <v>29</v>
      </c>
      <c r="B33" s="83">
        <v>810140</v>
      </c>
      <c r="C33" s="60" t="s">
        <v>1577</v>
      </c>
      <c r="D33" s="44" t="s">
        <v>1537</v>
      </c>
      <c r="E33" s="38" t="s">
        <v>1578</v>
      </c>
      <c r="F33" s="38" t="s">
        <v>1578</v>
      </c>
      <c r="G33" s="44" t="s">
        <v>1539</v>
      </c>
      <c r="H33" s="44" t="s">
        <v>329</v>
      </c>
      <c r="I33" s="51">
        <v>24646</v>
      </c>
      <c r="J33" s="44" t="str">
        <f t="shared" si="0"/>
        <v>58 Tahun 6 Bulan</v>
      </c>
      <c r="K33" s="44" t="s">
        <v>33</v>
      </c>
      <c r="L33" s="44" t="s">
        <v>45</v>
      </c>
      <c r="M33" s="41"/>
    </row>
    <row r="34" spans="1:13" hidden="1" x14ac:dyDescent="0.25">
      <c r="A34" s="41">
        <v>30</v>
      </c>
      <c r="B34" s="83">
        <v>810141</v>
      </c>
      <c r="C34" s="60" t="s">
        <v>1579</v>
      </c>
      <c r="D34" s="44" t="s">
        <v>1537</v>
      </c>
      <c r="E34" s="38" t="s">
        <v>1556</v>
      </c>
      <c r="F34" s="38" t="s">
        <v>1556</v>
      </c>
      <c r="G34" s="44" t="s">
        <v>330</v>
      </c>
      <c r="H34" s="44" t="s">
        <v>167</v>
      </c>
      <c r="I34" s="51">
        <v>28041</v>
      </c>
      <c r="J34" s="44" t="str">
        <f t="shared" si="0"/>
        <v>49 Tahun 2 Bulan</v>
      </c>
      <c r="K34" s="44" t="s">
        <v>44</v>
      </c>
      <c r="L34" s="44" t="s">
        <v>118</v>
      </c>
      <c r="M34" s="41"/>
    </row>
    <row r="35" spans="1:13" hidden="1" x14ac:dyDescent="0.25">
      <c r="A35" s="41">
        <v>31</v>
      </c>
      <c r="B35" s="83">
        <v>810149</v>
      </c>
      <c r="C35" s="60" t="s">
        <v>1580</v>
      </c>
      <c r="D35" s="44" t="s">
        <v>1537</v>
      </c>
      <c r="E35" s="38" t="s">
        <v>863</v>
      </c>
      <c r="F35" s="38" t="s">
        <v>863</v>
      </c>
      <c r="G35" s="44" t="s">
        <v>330</v>
      </c>
      <c r="H35" s="44" t="s">
        <v>27</v>
      </c>
      <c r="I35" s="51">
        <v>25185</v>
      </c>
      <c r="J35" s="44" t="str">
        <f t="shared" si="0"/>
        <v>57 Tahun 0 Bulan</v>
      </c>
      <c r="K35" s="44" t="s">
        <v>44</v>
      </c>
      <c r="L35" s="44" t="s">
        <v>45</v>
      </c>
      <c r="M35" s="41"/>
    </row>
    <row r="36" spans="1:13" hidden="1" x14ac:dyDescent="0.25">
      <c r="A36" s="41">
        <v>32</v>
      </c>
      <c r="B36" s="83">
        <v>810156</v>
      </c>
      <c r="C36" s="60" t="s">
        <v>1581</v>
      </c>
      <c r="D36" s="44" t="s">
        <v>1537</v>
      </c>
      <c r="E36" s="38" t="s">
        <v>723</v>
      </c>
      <c r="F36" s="38" t="s">
        <v>723</v>
      </c>
      <c r="G36" s="44" t="s">
        <v>1539</v>
      </c>
      <c r="H36" s="44" t="s">
        <v>329</v>
      </c>
      <c r="I36" s="51">
        <v>24512</v>
      </c>
      <c r="J36" s="44" t="str">
        <f t="shared" si="0"/>
        <v>58 Tahun 10 Bulan</v>
      </c>
      <c r="K36" s="44" t="s">
        <v>44</v>
      </c>
      <c r="L36" s="44" t="s">
        <v>45</v>
      </c>
      <c r="M36" s="41"/>
    </row>
    <row r="37" spans="1:13" hidden="1" x14ac:dyDescent="0.25">
      <c r="A37" s="41">
        <v>33</v>
      </c>
      <c r="B37" s="83">
        <v>810161</v>
      </c>
      <c r="C37" s="60" t="s">
        <v>1582</v>
      </c>
      <c r="D37" s="44" t="s">
        <v>1537</v>
      </c>
      <c r="E37" s="38" t="s">
        <v>1549</v>
      </c>
      <c r="F37" s="38" t="s">
        <v>1549</v>
      </c>
      <c r="G37" s="44" t="s">
        <v>28</v>
      </c>
      <c r="H37" s="44" t="s">
        <v>27</v>
      </c>
      <c r="I37" s="51">
        <v>24999</v>
      </c>
      <c r="J37" s="44" t="str">
        <f t="shared" si="0"/>
        <v>57 Tahun 6 Bulan</v>
      </c>
      <c r="K37" s="44" t="s">
        <v>33</v>
      </c>
      <c r="L37" s="44" t="s">
        <v>45</v>
      </c>
      <c r="M37" s="41"/>
    </row>
    <row r="38" spans="1:13" hidden="1" x14ac:dyDescent="0.25">
      <c r="A38" s="41">
        <v>34</v>
      </c>
      <c r="B38" s="83">
        <v>810182</v>
      </c>
      <c r="C38" s="60" t="s">
        <v>1583</v>
      </c>
      <c r="D38" s="44" t="s">
        <v>1537</v>
      </c>
      <c r="E38" s="38" t="s">
        <v>961</v>
      </c>
      <c r="F38" s="38" t="s">
        <v>961</v>
      </c>
      <c r="G38" s="44" t="s">
        <v>28</v>
      </c>
      <c r="H38" s="44" t="s">
        <v>27</v>
      </c>
      <c r="I38" s="51">
        <v>27329</v>
      </c>
      <c r="J38" s="44" t="str">
        <f t="shared" si="0"/>
        <v>51 Tahun 2 Bulan</v>
      </c>
      <c r="K38" s="44" t="s">
        <v>33</v>
      </c>
      <c r="L38" s="44" t="s">
        <v>45</v>
      </c>
      <c r="M38" s="41"/>
    </row>
    <row r="39" spans="1:13" hidden="1" x14ac:dyDescent="0.25">
      <c r="A39" s="41">
        <v>35</v>
      </c>
      <c r="B39" s="83">
        <v>810193</v>
      </c>
      <c r="C39" s="60" t="s">
        <v>1584</v>
      </c>
      <c r="D39" s="44" t="s">
        <v>1537</v>
      </c>
      <c r="E39" s="38" t="s">
        <v>1574</v>
      </c>
      <c r="F39" s="38" t="s">
        <v>1574</v>
      </c>
      <c r="G39" s="44" t="s">
        <v>28</v>
      </c>
      <c r="H39" s="44" t="s">
        <v>39</v>
      </c>
      <c r="I39" s="51">
        <v>27023</v>
      </c>
      <c r="J39" s="44" t="str">
        <f t="shared" si="0"/>
        <v>52 Tahun 0 Bulan</v>
      </c>
      <c r="K39" s="44" t="s">
        <v>33</v>
      </c>
      <c r="L39" s="44" t="s">
        <v>45</v>
      </c>
      <c r="M39" s="41"/>
    </row>
    <row r="40" spans="1:13" hidden="1" x14ac:dyDescent="0.25">
      <c r="A40" s="41">
        <v>36</v>
      </c>
      <c r="B40" s="83">
        <v>810194</v>
      </c>
      <c r="C40" s="60" t="s">
        <v>1585</v>
      </c>
      <c r="D40" s="44" t="s">
        <v>1537</v>
      </c>
      <c r="E40" s="38" t="s">
        <v>1556</v>
      </c>
      <c r="F40" s="38" t="s">
        <v>1556</v>
      </c>
      <c r="G40" s="44" t="s">
        <v>28</v>
      </c>
      <c r="H40" s="44" t="s">
        <v>27</v>
      </c>
      <c r="I40" s="51">
        <v>28715</v>
      </c>
      <c r="J40" s="44" t="str">
        <f t="shared" si="0"/>
        <v>47 Tahun 4 Bulan</v>
      </c>
      <c r="K40" s="44" t="s">
        <v>33</v>
      </c>
      <c r="L40" s="44" t="s">
        <v>34</v>
      </c>
      <c r="M40" s="41"/>
    </row>
    <row r="41" spans="1:13" hidden="1" x14ac:dyDescent="0.25">
      <c r="A41" s="41">
        <v>37</v>
      </c>
      <c r="B41" s="83">
        <v>810196</v>
      </c>
      <c r="C41" s="60" t="s">
        <v>1586</v>
      </c>
      <c r="D41" s="44" t="s">
        <v>1537</v>
      </c>
      <c r="E41" s="38" t="s">
        <v>1587</v>
      </c>
      <c r="F41" s="38" t="s">
        <v>1587</v>
      </c>
      <c r="G41" s="44" t="s">
        <v>330</v>
      </c>
      <c r="H41" s="44" t="s">
        <v>27</v>
      </c>
      <c r="I41" s="51">
        <v>30025</v>
      </c>
      <c r="J41" s="44" t="str">
        <f t="shared" si="0"/>
        <v>43 Tahun 9 Bulan</v>
      </c>
      <c r="K41" s="44" t="s">
        <v>44</v>
      </c>
      <c r="L41" s="44" t="s">
        <v>45</v>
      </c>
      <c r="M41" s="41"/>
    </row>
    <row r="42" spans="1:13" hidden="1" x14ac:dyDescent="0.25">
      <c r="A42" s="41">
        <v>38</v>
      </c>
      <c r="B42" s="83">
        <v>810199</v>
      </c>
      <c r="C42" s="60" t="s">
        <v>1588</v>
      </c>
      <c r="D42" s="44" t="s">
        <v>1537</v>
      </c>
      <c r="E42" s="38" t="s">
        <v>1589</v>
      </c>
      <c r="F42" s="38" t="s">
        <v>1589</v>
      </c>
      <c r="G42" s="44" t="s">
        <v>28</v>
      </c>
      <c r="H42" s="44" t="s">
        <v>27</v>
      </c>
      <c r="I42" s="51">
        <v>25796</v>
      </c>
      <c r="J42" s="44" t="str">
        <f t="shared" si="0"/>
        <v>55 Tahun 4 Bulan</v>
      </c>
      <c r="K42" s="44" t="s">
        <v>44</v>
      </c>
      <c r="L42" s="44" t="s">
        <v>45</v>
      </c>
      <c r="M42" s="41"/>
    </row>
    <row r="43" spans="1:13" hidden="1" x14ac:dyDescent="0.25">
      <c r="A43" s="41">
        <v>39</v>
      </c>
      <c r="B43" s="83">
        <v>810201</v>
      </c>
      <c r="C43" s="60" t="s">
        <v>1590</v>
      </c>
      <c r="D43" s="44" t="s">
        <v>1537</v>
      </c>
      <c r="E43" s="38" t="s">
        <v>1591</v>
      </c>
      <c r="F43" s="38" t="s">
        <v>1591</v>
      </c>
      <c r="G43" s="44" t="s">
        <v>28</v>
      </c>
      <c r="H43" s="44" t="s">
        <v>27</v>
      </c>
      <c r="I43" s="51">
        <v>26754</v>
      </c>
      <c r="J43" s="44" t="str">
        <f t="shared" si="0"/>
        <v>52 Tahun 9 Bulan</v>
      </c>
      <c r="K43" s="44" t="s">
        <v>33</v>
      </c>
      <c r="L43" s="44" t="s">
        <v>118</v>
      </c>
      <c r="M43" s="41"/>
    </row>
    <row r="44" spans="1:13" hidden="1" x14ac:dyDescent="0.25">
      <c r="A44" s="41">
        <v>40</v>
      </c>
      <c r="B44" s="83">
        <v>810202</v>
      </c>
      <c r="C44" s="60" t="s">
        <v>1592</v>
      </c>
      <c r="D44" s="44" t="s">
        <v>1537</v>
      </c>
      <c r="E44" s="38" t="s">
        <v>1593</v>
      </c>
      <c r="F44" s="38" t="s">
        <v>1593</v>
      </c>
      <c r="G44" s="44" t="s">
        <v>1569</v>
      </c>
      <c r="H44" s="44" t="s">
        <v>329</v>
      </c>
      <c r="I44" s="51">
        <v>29220</v>
      </c>
      <c r="J44" s="44" t="str">
        <f t="shared" si="0"/>
        <v>46 Tahun 0 Bulan</v>
      </c>
      <c r="K44" s="44" t="s">
        <v>33</v>
      </c>
      <c r="L44" s="44" t="s">
        <v>45</v>
      </c>
      <c r="M44" s="41"/>
    </row>
    <row r="45" spans="1:13" hidden="1" x14ac:dyDescent="0.25">
      <c r="A45" s="41">
        <v>41</v>
      </c>
      <c r="B45" s="83">
        <v>810203</v>
      </c>
      <c r="C45" s="60" t="s">
        <v>1594</v>
      </c>
      <c r="D45" s="44" t="s">
        <v>1537</v>
      </c>
      <c r="E45" s="38" t="s">
        <v>961</v>
      </c>
      <c r="F45" s="38" t="s">
        <v>961</v>
      </c>
      <c r="G45" s="44" t="s">
        <v>330</v>
      </c>
      <c r="H45" s="44" t="s">
        <v>27</v>
      </c>
      <c r="I45" s="51">
        <v>26474</v>
      </c>
      <c r="J45" s="44" t="str">
        <f t="shared" si="0"/>
        <v>53 Tahun 6 Bulan</v>
      </c>
      <c r="K45" s="44" t="s">
        <v>33</v>
      </c>
      <c r="L45" s="44" t="s">
        <v>118</v>
      </c>
      <c r="M45" s="41"/>
    </row>
    <row r="46" spans="1:13" hidden="1" x14ac:dyDescent="0.25">
      <c r="A46" s="41">
        <v>42</v>
      </c>
      <c r="B46" s="83">
        <v>810205</v>
      </c>
      <c r="C46" s="60" t="s">
        <v>1595</v>
      </c>
      <c r="D46" s="44" t="s">
        <v>1537</v>
      </c>
      <c r="E46" s="38" t="s">
        <v>863</v>
      </c>
      <c r="F46" s="38" t="s">
        <v>863</v>
      </c>
      <c r="G46" s="44" t="s">
        <v>1569</v>
      </c>
      <c r="H46" s="44" t="s">
        <v>329</v>
      </c>
      <c r="I46" s="51">
        <v>28216</v>
      </c>
      <c r="J46" s="44" t="str">
        <f t="shared" si="0"/>
        <v>48 Tahun 9 Bulan</v>
      </c>
      <c r="K46" s="44" t="s">
        <v>33</v>
      </c>
      <c r="L46" s="44" t="s">
        <v>34</v>
      </c>
      <c r="M46" s="41"/>
    </row>
    <row r="47" spans="1:13" hidden="1" x14ac:dyDescent="0.25">
      <c r="A47" s="41">
        <v>43</v>
      </c>
      <c r="B47" s="83">
        <v>810211</v>
      </c>
      <c r="C47" s="60" t="s">
        <v>1596</v>
      </c>
      <c r="D47" s="44" t="s">
        <v>1537</v>
      </c>
      <c r="E47" s="38" t="s">
        <v>1563</v>
      </c>
      <c r="F47" s="38" t="s">
        <v>1563</v>
      </c>
      <c r="G47" s="44" t="s">
        <v>1539</v>
      </c>
      <c r="H47" s="44" t="s">
        <v>329</v>
      </c>
      <c r="I47" s="51">
        <v>25018</v>
      </c>
      <c r="J47" s="44" t="str">
        <f t="shared" si="0"/>
        <v>57 Tahun 6 Bulan</v>
      </c>
      <c r="K47" s="44" t="s">
        <v>44</v>
      </c>
      <c r="L47" s="44" t="s">
        <v>45</v>
      </c>
      <c r="M47" s="41"/>
    </row>
    <row r="48" spans="1:13" hidden="1" x14ac:dyDescent="0.25">
      <c r="A48" s="41">
        <v>44</v>
      </c>
      <c r="B48" s="83">
        <v>810214</v>
      </c>
      <c r="C48" s="60" t="s">
        <v>1597</v>
      </c>
      <c r="D48" s="44" t="s">
        <v>1537</v>
      </c>
      <c r="E48" s="38" t="s">
        <v>1538</v>
      </c>
      <c r="F48" s="38" t="s">
        <v>1538</v>
      </c>
      <c r="G48" s="44" t="s">
        <v>60</v>
      </c>
      <c r="H48" s="44" t="s">
        <v>27</v>
      </c>
      <c r="I48" s="51">
        <v>26895</v>
      </c>
      <c r="J48" s="44" t="str">
        <f t="shared" si="0"/>
        <v>52 Tahun 4 Bulan</v>
      </c>
      <c r="K48" s="44" t="s">
        <v>44</v>
      </c>
      <c r="L48" s="44" t="s">
        <v>45</v>
      </c>
      <c r="M48" s="41"/>
    </row>
    <row r="49" spans="1:13" hidden="1" x14ac:dyDescent="0.25">
      <c r="A49" s="41">
        <v>45</v>
      </c>
      <c r="B49" s="83">
        <v>810216</v>
      </c>
      <c r="C49" s="60" t="s">
        <v>1598</v>
      </c>
      <c r="D49" s="44" t="s">
        <v>1537</v>
      </c>
      <c r="E49" s="38" t="s">
        <v>1545</v>
      </c>
      <c r="F49" s="38" t="s">
        <v>1545</v>
      </c>
      <c r="G49" s="44" t="s">
        <v>1539</v>
      </c>
      <c r="H49" s="44" t="s">
        <v>329</v>
      </c>
      <c r="I49" s="51">
        <v>26734</v>
      </c>
      <c r="J49" s="44" t="str">
        <f t="shared" si="0"/>
        <v>52 Tahun 9 Bulan</v>
      </c>
      <c r="K49" s="44" t="s">
        <v>44</v>
      </c>
      <c r="L49" s="44" t="s">
        <v>118</v>
      </c>
      <c r="M49" s="41"/>
    </row>
    <row r="50" spans="1:13" x14ac:dyDescent="0.25">
      <c r="A50" s="41">
        <v>46</v>
      </c>
      <c r="B50" s="83">
        <v>810217</v>
      </c>
      <c r="C50" s="60" t="s">
        <v>1599</v>
      </c>
      <c r="D50" s="44" t="s">
        <v>1537</v>
      </c>
      <c r="E50" s="38" t="s">
        <v>1578</v>
      </c>
      <c r="F50" s="38" t="s">
        <v>1578</v>
      </c>
      <c r="G50" s="44" t="s">
        <v>1539</v>
      </c>
      <c r="H50" s="44" t="s">
        <v>329</v>
      </c>
      <c r="I50" s="51">
        <v>24299</v>
      </c>
      <c r="J50" s="44" t="str">
        <f t="shared" si="0"/>
        <v>59 Tahun 5 Bulan</v>
      </c>
      <c r="K50" s="44" t="s">
        <v>44</v>
      </c>
      <c r="L50" s="44" t="s">
        <v>45</v>
      </c>
      <c r="M50" s="41"/>
    </row>
    <row r="51" spans="1:13" hidden="1" x14ac:dyDescent="0.25">
      <c r="A51" s="41">
        <v>47</v>
      </c>
      <c r="B51" s="83">
        <v>810222</v>
      </c>
      <c r="C51" s="60" t="s">
        <v>1600</v>
      </c>
      <c r="D51" s="44" t="s">
        <v>1537</v>
      </c>
      <c r="E51" s="38" t="s">
        <v>1538</v>
      </c>
      <c r="F51" s="38" t="s">
        <v>1601</v>
      </c>
      <c r="G51" s="44" t="s">
        <v>28</v>
      </c>
      <c r="H51" s="44" t="s">
        <v>39</v>
      </c>
      <c r="I51" s="51">
        <v>28789</v>
      </c>
      <c r="J51" s="44" t="str">
        <f t="shared" si="0"/>
        <v>47 Tahun 2 Bulan</v>
      </c>
      <c r="K51" s="44" t="s">
        <v>33</v>
      </c>
      <c r="L51" s="44" t="s">
        <v>45</v>
      </c>
      <c r="M51" s="41"/>
    </row>
    <row r="52" spans="1:13" hidden="1" x14ac:dyDescent="0.25">
      <c r="A52" s="41">
        <v>48</v>
      </c>
      <c r="B52" s="83">
        <v>810223</v>
      </c>
      <c r="C52" s="60" t="s">
        <v>1602</v>
      </c>
      <c r="D52" s="44" t="s">
        <v>1537</v>
      </c>
      <c r="E52" s="38" t="s">
        <v>539</v>
      </c>
      <c r="F52" s="38" t="s">
        <v>539</v>
      </c>
      <c r="G52" s="44" t="s">
        <v>1539</v>
      </c>
      <c r="H52" s="44" t="s">
        <v>329</v>
      </c>
      <c r="I52" s="51">
        <v>25142</v>
      </c>
      <c r="J52" s="44" t="str">
        <f t="shared" si="0"/>
        <v>57 Tahun 2 Bulan</v>
      </c>
      <c r="K52" s="44" t="s">
        <v>33</v>
      </c>
      <c r="L52" s="44" t="s">
        <v>34</v>
      </c>
      <c r="M52" s="41"/>
    </row>
    <row r="53" spans="1:13" hidden="1" x14ac:dyDescent="0.25">
      <c r="A53" s="41">
        <v>49</v>
      </c>
      <c r="B53" s="83">
        <v>810224</v>
      </c>
      <c r="C53" s="60" t="s">
        <v>1603</v>
      </c>
      <c r="D53" s="44" t="s">
        <v>1537</v>
      </c>
      <c r="E53" s="38" t="s">
        <v>1556</v>
      </c>
      <c r="F53" s="38" t="s">
        <v>1556</v>
      </c>
      <c r="G53" s="44" t="s">
        <v>330</v>
      </c>
      <c r="H53" s="44" t="s">
        <v>27</v>
      </c>
      <c r="I53" s="51">
        <v>26816</v>
      </c>
      <c r="J53" s="44" t="str">
        <f t="shared" si="0"/>
        <v>52 Tahun 7 Bulan</v>
      </c>
      <c r="K53" s="44" t="s">
        <v>44</v>
      </c>
      <c r="L53" s="44" t="s">
        <v>34</v>
      </c>
      <c r="M53" s="41"/>
    </row>
    <row r="54" spans="1:13" hidden="1" x14ac:dyDescent="0.25">
      <c r="A54" s="41">
        <v>50</v>
      </c>
      <c r="B54" s="83">
        <v>810226</v>
      </c>
      <c r="C54" s="60" t="s">
        <v>1604</v>
      </c>
      <c r="D54" s="44" t="s">
        <v>1537</v>
      </c>
      <c r="E54" s="38" t="s">
        <v>1605</v>
      </c>
      <c r="F54" s="38" t="s">
        <v>1605</v>
      </c>
      <c r="G54" s="44" t="s">
        <v>330</v>
      </c>
      <c r="H54" s="44" t="s">
        <v>167</v>
      </c>
      <c r="I54" s="51">
        <v>29628</v>
      </c>
      <c r="J54" s="44" t="str">
        <f t="shared" si="0"/>
        <v>44 Tahun 10 Bulan</v>
      </c>
      <c r="K54" s="44" t="s">
        <v>33</v>
      </c>
      <c r="L54" s="44" t="s">
        <v>45</v>
      </c>
      <c r="M54" s="41"/>
    </row>
    <row r="55" spans="1:13" hidden="1" x14ac:dyDescent="0.25">
      <c r="A55" s="41">
        <v>51</v>
      </c>
      <c r="B55" s="83">
        <v>810228</v>
      </c>
      <c r="C55" s="60" t="s">
        <v>1606</v>
      </c>
      <c r="D55" s="44" t="s">
        <v>1537</v>
      </c>
      <c r="E55" s="38" t="s">
        <v>1605</v>
      </c>
      <c r="F55" s="38" t="s">
        <v>1605</v>
      </c>
      <c r="G55" s="44" t="s">
        <v>28</v>
      </c>
      <c r="H55" s="44" t="s">
        <v>39</v>
      </c>
      <c r="I55" s="51">
        <v>25947</v>
      </c>
      <c r="J55" s="44" t="str">
        <f t="shared" si="0"/>
        <v>54 Tahun 11 Bulan</v>
      </c>
      <c r="K55" s="44" t="s">
        <v>33</v>
      </c>
      <c r="L55" s="44" t="s">
        <v>45</v>
      </c>
      <c r="M55" s="41"/>
    </row>
    <row r="56" spans="1:13" hidden="1" x14ac:dyDescent="0.25">
      <c r="A56" s="41">
        <v>52</v>
      </c>
      <c r="B56" s="83">
        <v>810229</v>
      </c>
      <c r="C56" s="60" t="s">
        <v>1607</v>
      </c>
      <c r="D56" s="44" t="s">
        <v>1537</v>
      </c>
      <c r="E56" s="38" t="s">
        <v>1605</v>
      </c>
      <c r="F56" s="38" t="s">
        <v>1605</v>
      </c>
      <c r="G56" s="44" t="s">
        <v>28</v>
      </c>
      <c r="H56" s="44" t="s">
        <v>39</v>
      </c>
      <c r="I56" s="51">
        <v>30256</v>
      </c>
      <c r="J56" s="44" t="str">
        <f t="shared" si="0"/>
        <v>43 Tahun 2 Bulan</v>
      </c>
      <c r="K56" s="44" t="s">
        <v>33</v>
      </c>
      <c r="L56" s="44" t="s">
        <v>34</v>
      </c>
      <c r="M56" s="41"/>
    </row>
    <row r="57" spans="1:13" hidden="1" x14ac:dyDescent="0.25">
      <c r="A57" s="41">
        <v>53</v>
      </c>
      <c r="B57" s="83">
        <v>810233</v>
      </c>
      <c r="C57" s="60" t="s">
        <v>1608</v>
      </c>
      <c r="D57" s="44" t="s">
        <v>1537</v>
      </c>
      <c r="E57" s="38" t="s">
        <v>961</v>
      </c>
      <c r="F57" s="38" t="s">
        <v>961</v>
      </c>
      <c r="G57" s="44" t="s">
        <v>1572</v>
      </c>
      <c r="H57" s="44" t="s">
        <v>167</v>
      </c>
      <c r="I57" s="51">
        <v>29210</v>
      </c>
      <c r="J57" s="44" t="str">
        <f t="shared" si="0"/>
        <v>46 Tahun 0 Bulan</v>
      </c>
      <c r="K57" s="44" t="s">
        <v>33</v>
      </c>
      <c r="L57" s="44" t="s">
        <v>45</v>
      </c>
      <c r="M57" s="41"/>
    </row>
    <row r="58" spans="1:13" hidden="1" x14ac:dyDescent="0.25">
      <c r="A58" s="41">
        <v>54</v>
      </c>
      <c r="B58" s="83">
        <v>810236</v>
      </c>
      <c r="C58" s="60" t="s">
        <v>1609</v>
      </c>
      <c r="D58" s="44" t="s">
        <v>1559</v>
      </c>
      <c r="E58" s="38" t="s">
        <v>1560</v>
      </c>
      <c r="F58" s="38" t="s">
        <v>1560</v>
      </c>
      <c r="G58" s="44" t="s">
        <v>28</v>
      </c>
      <c r="H58" s="44" t="s">
        <v>27</v>
      </c>
      <c r="I58" s="51">
        <v>30121</v>
      </c>
      <c r="J58" s="44" t="str">
        <f t="shared" si="0"/>
        <v>43 Tahun 6 Bulan</v>
      </c>
      <c r="K58" s="44" t="s">
        <v>44</v>
      </c>
      <c r="L58" s="44" t="s">
        <v>45</v>
      </c>
      <c r="M58" s="41"/>
    </row>
    <row r="59" spans="1:13" hidden="1" x14ac:dyDescent="0.25">
      <c r="A59" s="41">
        <v>55</v>
      </c>
      <c r="B59" s="83">
        <v>810238</v>
      </c>
      <c r="C59" s="60" t="s">
        <v>1610</v>
      </c>
      <c r="D59" s="44" t="s">
        <v>1537</v>
      </c>
      <c r="E59" s="38" t="s">
        <v>31</v>
      </c>
      <c r="F59" s="38" t="s">
        <v>31</v>
      </c>
      <c r="G59" s="44" t="s">
        <v>330</v>
      </c>
      <c r="H59" s="44" t="s">
        <v>27</v>
      </c>
      <c r="I59" s="51">
        <v>28957</v>
      </c>
      <c r="J59" s="44" t="str">
        <f t="shared" si="0"/>
        <v>46 Tahun 8 Bulan</v>
      </c>
      <c r="K59" s="44" t="s">
        <v>33</v>
      </c>
      <c r="L59" s="44" t="s">
        <v>118</v>
      </c>
      <c r="M59" s="41"/>
    </row>
    <row r="60" spans="1:13" hidden="1" x14ac:dyDescent="0.25">
      <c r="A60" s="41">
        <v>56</v>
      </c>
      <c r="B60" s="83">
        <v>810240</v>
      </c>
      <c r="C60" s="60" t="s">
        <v>1611</v>
      </c>
      <c r="D60" s="44" t="s">
        <v>1537</v>
      </c>
      <c r="E60" s="38" t="s">
        <v>31</v>
      </c>
      <c r="F60" s="38" t="s">
        <v>31</v>
      </c>
      <c r="G60" s="44" t="s">
        <v>28</v>
      </c>
      <c r="H60" s="44" t="s">
        <v>27</v>
      </c>
      <c r="I60" s="51">
        <v>28975</v>
      </c>
      <c r="J60" s="44" t="str">
        <f t="shared" si="0"/>
        <v>46 Tahun 8 Bulan</v>
      </c>
      <c r="K60" s="44" t="s">
        <v>44</v>
      </c>
      <c r="L60" s="44" t="s">
        <v>118</v>
      </c>
      <c r="M60" s="41"/>
    </row>
    <row r="61" spans="1:13" hidden="1" x14ac:dyDescent="0.25">
      <c r="A61" s="41">
        <v>57</v>
      </c>
      <c r="B61" s="83">
        <v>810241</v>
      </c>
      <c r="C61" s="60" t="s">
        <v>1612</v>
      </c>
      <c r="D61" s="44" t="s">
        <v>1559</v>
      </c>
      <c r="E61" s="38" t="s">
        <v>1560</v>
      </c>
      <c r="F61" s="38" t="s">
        <v>1560</v>
      </c>
      <c r="G61" s="44" t="s">
        <v>330</v>
      </c>
      <c r="H61" s="44" t="s">
        <v>27</v>
      </c>
      <c r="I61" s="51">
        <v>29153</v>
      </c>
      <c r="J61" s="44" t="str">
        <f t="shared" si="0"/>
        <v>46 Tahun 2 Bulan</v>
      </c>
      <c r="K61" s="44" t="s">
        <v>44</v>
      </c>
      <c r="L61" s="44" t="s">
        <v>45</v>
      </c>
      <c r="M61" s="41"/>
    </row>
    <row r="62" spans="1:13" hidden="1" x14ac:dyDescent="0.25">
      <c r="A62" s="41">
        <v>58</v>
      </c>
      <c r="B62" s="83">
        <v>810243</v>
      </c>
      <c r="C62" s="60" t="s">
        <v>1613</v>
      </c>
      <c r="D62" s="44" t="s">
        <v>1537</v>
      </c>
      <c r="E62" s="38" t="s">
        <v>961</v>
      </c>
      <c r="F62" s="38" t="s">
        <v>961</v>
      </c>
      <c r="G62" s="44" t="s">
        <v>1539</v>
      </c>
      <c r="H62" s="44" t="s">
        <v>329</v>
      </c>
      <c r="I62" s="51">
        <v>31028</v>
      </c>
      <c r="J62" s="44" t="str">
        <f t="shared" si="0"/>
        <v>41 Tahun 0 Bulan</v>
      </c>
      <c r="K62" s="44" t="s">
        <v>33</v>
      </c>
      <c r="L62" s="44" t="s">
        <v>118</v>
      </c>
      <c r="M62" s="41"/>
    </row>
    <row r="63" spans="1:13" hidden="1" x14ac:dyDescent="0.25">
      <c r="A63" s="41">
        <v>59</v>
      </c>
      <c r="B63" s="83">
        <v>810244</v>
      </c>
      <c r="C63" s="60" t="s">
        <v>1614</v>
      </c>
      <c r="D63" s="44" t="s">
        <v>1537</v>
      </c>
      <c r="E63" s="38" t="s">
        <v>1551</v>
      </c>
      <c r="F63" s="38" t="s">
        <v>1551</v>
      </c>
      <c r="G63" s="44" t="s">
        <v>330</v>
      </c>
      <c r="H63" s="44" t="s">
        <v>27</v>
      </c>
      <c r="I63" s="51">
        <v>29887</v>
      </c>
      <c r="J63" s="44" t="str">
        <f t="shared" si="0"/>
        <v>44 Tahun 2 Bulan</v>
      </c>
      <c r="K63" s="44" t="s">
        <v>44</v>
      </c>
      <c r="L63" s="44" t="s">
        <v>118</v>
      </c>
      <c r="M63" s="41"/>
    </row>
    <row r="64" spans="1:13" hidden="1" x14ac:dyDescent="0.25">
      <c r="A64" s="41">
        <v>60</v>
      </c>
      <c r="B64" s="83">
        <v>810247</v>
      </c>
      <c r="C64" s="60" t="s">
        <v>1615</v>
      </c>
      <c r="D64" s="44" t="s">
        <v>1537</v>
      </c>
      <c r="E64" s="38" t="s">
        <v>961</v>
      </c>
      <c r="F64" s="38" t="s">
        <v>961</v>
      </c>
      <c r="G64" s="44" t="s">
        <v>1539</v>
      </c>
      <c r="H64" s="44" t="s">
        <v>329</v>
      </c>
      <c r="I64" s="51">
        <v>29656</v>
      </c>
      <c r="J64" s="44" t="str">
        <f t="shared" si="0"/>
        <v>44 Tahun 9 Bulan</v>
      </c>
      <c r="K64" s="44" t="s">
        <v>33</v>
      </c>
      <c r="L64" s="44" t="s">
        <v>118</v>
      </c>
      <c r="M64" s="41"/>
    </row>
    <row r="65" spans="1:13" x14ac:dyDescent="0.25">
      <c r="A65" s="41">
        <v>61</v>
      </c>
      <c r="B65" s="83">
        <v>810251</v>
      </c>
      <c r="C65" s="60" t="s">
        <v>1616</v>
      </c>
      <c r="D65" s="44" t="s">
        <v>1537</v>
      </c>
      <c r="E65" s="38" t="s">
        <v>1578</v>
      </c>
      <c r="F65" s="38" t="s">
        <v>1578</v>
      </c>
      <c r="G65" s="44" t="s">
        <v>1572</v>
      </c>
      <c r="H65" s="44" t="s">
        <v>167</v>
      </c>
      <c r="I65" s="51">
        <v>30554</v>
      </c>
      <c r="J65" s="44" t="str">
        <f t="shared" si="0"/>
        <v>42 Tahun 4 Bulan</v>
      </c>
      <c r="K65" s="44" t="s">
        <v>33</v>
      </c>
      <c r="L65" s="44" t="s">
        <v>45</v>
      </c>
      <c r="M65" s="41"/>
    </row>
    <row r="66" spans="1:13" hidden="1" x14ac:dyDescent="0.25">
      <c r="A66" s="41">
        <v>62</v>
      </c>
      <c r="B66" s="83">
        <v>810252</v>
      </c>
      <c r="C66" s="60" t="s">
        <v>1617</v>
      </c>
      <c r="D66" s="44" t="s">
        <v>1537</v>
      </c>
      <c r="E66" s="38" t="s">
        <v>539</v>
      </c>
      <c r="F66" s="38" t="s">
        <v>539</v>
      </c>
      <c r="G66" s="44" t="s">
        <v>28</v>
      </c>
      <c r="H66" s="44" t="s">
        <v>27</v>
      </c>
      <c r="I66" s="51">
        <v>29023</v>
      </c>
      <c r="J66" s="44" t="str">
        <f t="shared" si="0"/>
        <v>46 Tahun 6 Bulan</v>
      </c>
      <c r="K66" s="44" t="s">
        <v>44</v>
      </c>
      <c r="L66" s="44" t="s">
        <v>34</v>
      </c>
      <c r="M66" s="41"/>
    </row>
    <row r="67" spans="1:13" hidden="1" x14ac:dyDescent="0.25">
      <c r="A67" s="41">
        <v>63</v>
      </c>
      <c r="B67" s="83">
        <v>810253</v>
      </c>
      <c r="C67" s="60" t="s">
        <v>1618</v>
      </c>
      <c r="D67" s="44" t="s">
        <v>1537</v>
      </c>
      <c r="E67" s="38" t="s">
        <v>863</v>
      </c>
      <c r="F67" s="38" t="s">
        <v>863</v>
      </c>
      <c r="G67" s="44" t="s">
        <v>330</v>
      </c>
      <c r="H67" s="44" t="s">
        <v>27</v>
      </c>
      <c r="I67" s="51">
        <v>26479</v>
      </c>
      <c r="J67" s="44" t="str">
        <f t="shared" si="0"/>
        <v>53 Tahun 6 Bulan</v>
      </c>
      <c r="K67" s="44" t="s">
        <v>44</v>
      </c>
      <c r="L67" s="44" t="s">
        <v>34</v>
      </c>
      <c r="M67" s="41"/>
    </row>
    <row r="68" spans="1:13" hidden="1" x14ac:dyDescent="0.25">
      <c r="A68" s="41">
        <v>64</v>
      </c>
      <c r="B68" s="83">
        <v>810254</v>
      </c>
      <c r="C68" s="60" t="s">
        <v>1619</v>
      </c>
      <c r="D68" s="44" t="s">
        <v>1537</v>
      </c>
      <c r="E68" s="38" t="s">
        <v>539</v>
      </c>
      <c r="F68" s="38" t="s">
        <v>539</v>
      </c>
      <c r="G68" s="44" t="s">
        <v>1539</v>
      </c>
      <c r="H68" s="44" t="s">
        <v>329</v>
      </c>
      <c r="I68" s="51">
        <v>26460</v>
      </c>
      <c r="J68" s="44" t="str">
        <f t="shared" si="0"/>
        <v>53 Tahun 6 Bulan</v>
      </c>
      <c r="K68" s="44" t="s">
        <v>44</v>
      </c>
      <c r="L68" s="44" t="s">
        <v>45</v>
      </c>
      <c r="M68" s="41"/>
    </row>
    <row r="69" spans="1:13" hidden="1" x14ac:dyDescent="0.25">
      <c r="A69" s="41">
        <v>65</v>
      </c>
      <c r="B69" s="83">
        <v>810255</v>
      </c>
      <c r="C69" s="60" t="s">
        <v>1620</v>
      </c>
      <c r="D69" s="44" t="s">
        <v>1537</v>
      </c>
      <c r="E69" s="38" t="s">
        <v>723</v>
      </c>
      <c r="F69" s="38" t="s">
        <v>723</v>
      </c>
      <c r="G69" s="44" t="s">
        <v>330</v>
      </c>
      <c r="H69" s="44" t="s">
        <v>27</v>
      </c>
      <c r="I69" s="51">
        <v>27442</v>
      </c>
      <c r="J69" s="44" t="str">
        <f t="shared" ref="J69:J131" si="1">DATEDIF(I69,$J$3,"y")&amp;" Tahun"&amp;" "&amp;DATEDIF(I69,$J$3,"ym")&amp;" Bulan"</f>
        <v>50 Tahun 10 Bulan</v>
      </c>
      <c r="K69" s="44" t="s">
        <v>44</v>
      </c>
      <c r="L69" s="44" t="s">
        <v>45</v>
      </c>
      <c r="M69" s="41"/>
    </row>
    <row r="70" spans="1:13" hidden="1" x14ac:dyDescent="0.25">
      <c r="A70" s="41">
        <v>66</v>
      </c>
      <c r="B70" s="83">
        <v>810258</v>
      </c>
      <c r="C70" s="60" t="s">
        <v>1621</v>
      </c>
      <c r="D70" s="44" t="s">
        <v>1559</v>
      </c>
      <c r="E70" s="38" t="s">
        <v>1560</v>
      </c>
      <c r="F70" s="38" t="s">
        <v>1560</v>
      </c>
      <c r="G70" s="44" t="s">
        <v>60</v>
      </c>
      <c r="H70" s="44" t="s">
        <v>39</v>
      </c>
      <c r="I70" s="51">
        <v>29687</v>
      </c>
      <c r="J70" s="44" t="str">
        <f t="shared" si="1"/>
        <v>44 Tahun 8 Bulan</v>
      </c>
      <c r="K70" s="44" t="s">
        <v>44</v>
      </c>
      <c r="L70" s="44" t="s">
        <v>45</v>
      </c>
      <c r="M70" s="41"/>
    </row>
    <row r="71" spans="1:13" hidden="1" x14ac:dyDescent="0.25">
      <c r="A71" s="41">
        <v>67</v>
      </c>
      <c r="B71" s="83">
        <v>810261</v>
      </c>
      <c r="C71" s="60" t="s">
        <v>1622</v>
      </c>
      <c r="D71" s="44" t="s">
        <v>1537</v>
      </c>
      <c r="E71" s="38" t="s">
        <v>1545</v>
      </c>
      <c r="F71" s="38" t="s">
        <v>1545</v>
      </c>
      <c r="G71" s="44" t="s">
        <v>1572</v>
      </c>
      <c r="H71" s="44" t="s">
        <v>329</v>
      </c>
      <c r="I71" s="51">
        <v>30670</v>
      </c>
      <c r="J71" s="44" t="str">
        <f t="shared" si="1"/>
        <v>42 Tahun 0 Bulan</v>
      </c>
      <c r="K71" s="44" t="s">
        <v>33</v>
      </c>
      <c r="L71" s="44" t="s">
        <v>45</v>
      </c>
      <c r="M71" s="41"/>
    </row>
    <row r="72" spans="1:13" hidden="1" x14ac:dyDescent="0.25">
      <c r="A72" s="41">
        <v>68</v>
      </c>
      <c r="B72" s="83">
        <v>810263</v>
      </c>
      <c r="C72" s="60" t="s">
        <v>1623</v>
      </c>
      <c r="D72" s="44" t="s">
        <v>1537</v>
      </c>
      <c r="E72" s="38" t="s">
        <v>863</v>
      </c>
      <c r="F72" s="38" t="s">
        <v>863</v>
      </c>
      <c r="G72" s="44" t="s">
        <v>330</v>
      </c>
      <c r="H72" s="44" t="s">
        <v>329</v>
      </c>
      <c r="I72" s="51">
        <v>29383</v>
      </c>
      <c r="J72" s="44" t="str">
        <f t="shared" si="1"/>
        <v>45 Tahun 6 Bulan</v>
      </c>
      <c r="K72" s="44" t="s">
        <v>33</v>
      </c>
      <c r="L72" s="44" t="s">
        <v>118</v>
      </c>
      <c r="M72" s="41"/>
    </row>
    <row r="73" spans="1:13" hidden="1" x14ac:dyDescent="0.25">
      <c r="A73" s="41">
        <v>69</v>
      </c>
      <c r="B73" s="83">
        <v>810265</v>
      </c>
      <c r="C73" s="60" t="s">
        <v>1624</v>
      </c>
      <c r="D73" s="44" t="s">
        <v>1537</v>
      </c>
      <c r="E73" s="38" t="s">
        <v>539</v>
      </c>
      <c r="F73" s="38" t="s">
        <v>539</v>
      </c>
      <c r="G73" s="44" t="s">
        <v>330</v>
      </c>
      <c r="H73" s="44" t="s">
        <v>27</v>
      </c>
      <c r="I73" s="51">
        <v>29837</v>
      </c>
      <c r="J73" s="44" t="str">
        <f t="shared" si="1"/>
        <v>44 Tahun 3 Bulan</v>
      </c>
      <c r="K73" s="44" t="s">
        <v>33</v>
      </c>
      <c r="L73" s="44" t="s">
        <v>118</v>
      </c>
      <c r="M73" s="41"/>
    </row>
    <row r="74" spans="1:13" hidden="1" x14ac:dyDescent="0.25">
      <c r="A74" s="41">
        <v>70</v>
      </c>
      <c r="B74" s="83">
        <v>810266</v>
      </c>
      <c r="C74" s="60" t="s">
        <v>1625</v>
      </c>
      <c r="D74" s="44" t="s">
        <v>1537</v>
      </c>
      <c r="E74" s="38" t="s">
        <v>539</v>
      </c>
      <c r="F74" s="38" t="s">
        <v>539</v>
      </c>
      <c r="G74" s="44" t="s">
        <v>330</v>
      </c>
      <c r="H74" s="44" t="s">
        <v>167</v>
      </c>
      <c r="I74" s="51">
        <v>28167</v>
      </c>
      <c r="J74" s="44" t="str">
        <f t="shared" si="1"/>
        <v>48 Tahun 10 Bulan</v>
      </c>
      <c r="K74" s="44" t="s">
        <v>44</v>
      </c>
      <c r="L74" s="44" t="s">
        <v>34</v>
      </c>
      <c r="M74" s="41"/>
    </row>
    <row r="75" spans="1:13" hidden="1" x14ac:dyDescent="0.25">
      <c r="A75" s="41">
        <v>71</v>
      </c>
      <c r="B75" s="83">
        <v>810268</v>
      </c>
      <c r="C75" s="60" t="s">
        <v>1626</v>
      </c>
      <c r="D75" s="44" t="s">
        <v>1537</v>
      </c>
      <c r="E75" s="38" t="s">
        <v>31</v>
      </c>
      <c r="F75" s="38" t="s">
        <v>31</v>
      </c>
      <c r="G75" s="44" t="s">
        <v>330</v>
      </c>
      <c r="H75" s="44" t="s">
        <v>329</v>
      </c>
      <c r="I75" s="51">
        <v>32050</v>
      </c>
      <c r="J75" s="44" t="str">
        <f t="shared" si="1"/>
        <v>38 Tahun 3 Bulan</v>
      </c>
      <c r="K75" s="44" t="s">
        <v>44</v>
      </c>
      <c r="L75" s="44" t="s">
        <v>118</v>
      </c>
      <c r="M75" s="41"/>
    </row>
    <row r="76" spans="1:13" hidden="1" x14ac:dyDescent="0.25">
      <c r="A76" s="41">
        <v>72</v>
      </c>
      <c r="B76" s="83">
        <v>810270</v>
      </c>
      <c r="C76" s="60" t="s">
        <v>1627</v>
      </c>
      <c r="D76" s="44" t="s">
        <v>1537</v>
      </c>
      <c r="E76" s="38" t="s">
        <v>863</v>
      </c>
      <c r="F76" s="38" t="s">
        <v>863</v>
      </c>
      <c r="G76" s="44" t="s">
        <v>330</v>
      </c>
      <c r="H76" s="44" t="s">
        <v>27</v>
      </c>
      <c r="I76" s="51">
        <v>30197</v>
      </c>
      <c r="J76" s="44" t="str">
        <f t="shared" si="1"/>
        <v>43 Tahun 3 Bulan</v>
      </c>
      <c r="K76" s="44" t="s">
        <v>33</v>
      </c>
      <c r="L76" s="44" t="s">
        <v>118</v>
      </c>
      <c r="M76" s="41"/>
    </row>
    <row r="77" spans="1:13" hidden="1" x14ac:dyDescent="0.25">
      <c r="A77" s="41">
        <v>73</v>
      </c>
      <c r="B77" s="83">
        <v>810271</v>
      </c>
      <c r="C77" s="60" t="s">
        <v>1628</v>
      </c>
      <c r="D77" s="44" t="s">
        <v>1537</v>
      </c>
      <c r="E77" s="38" t="s">
        <v>863</v>
      </c>
      <c r="F77" s="38" t="s">
        <v>863</v>
      </c>
      <c r="G77" s="44" t="s">
        <v>1572</v>
      </c>
      <c r="H77" s="44" t="s">
        <v>329</v>
      </c>
      <c r="I77" s="51">
        <v>28832</v>
      </c>
      <c r="J77" s="44" t="str">
        <f t="shared" si="1"/>
        <v>47 Tahun 0 Bulan</v>
      </c>
      <c r="K77" s="44" t="s">
        <v>44</v>
      </c>
      <c r="L77" s="44" t="s">
        <v>34</v>
      </c>
      <c r="M77" s="41"/>
    </row>
    <row r="78" spans="1:13" hidden="1" x14ac:dyDescent="0.25">
      <c r="A78" s="41">
        <v>74</v>
      </c>
      <c r="B78" s="83">
        <v>810273</v>
      </c>
      <c r="C78" s="60" t="s">
        <v>1629</v>
      </c>
      <c r="D78" s="44" t="s">
        <v>1537</v>
      </c>
      <c r="E78" s="38" t="s">
        <v>539</v>
      </c>
      <c r="F78" s="38" t="s">
        <v>539</v>
      </c>
      <c r="G78" s="44" t="s">
        <v>28</v>
      </c>
      <c r="H78" s="44" t="s">
        <v>27</v>
      </c>
      <c r="I78" s="51">
        <v>30298</v>
      </c>
      <c r="J78" s="44" t="str">
        <f t="shared" si="1"/>
        <v>43 Tahun 0 Bulan</v>
      </c>
      <c r="K78" s="44" t="s">
        <v>33</v>
      </c>
      <c r="L78" s="44" t="s">
        <v>45</v>
      </c>
      <c r="M78" s="41"/>
    </row>
    <row r="79" spans="1:13" hidden="1" x14ac:dyDescent="0.25">
      <c r="A79" s="41">
        <v>75</v>
      </c>
      <c r="B79" s="83">
        <v>810274</v>
      </c>
      <c r="C79" s="60" t="s">
        <v>1630</v>
      </c>
      <c r="D79" s="44" t="s">
        <v>1537</v>
      </c>
      <c r="E79" s="38" t="s">
        <v>961</v>
      </c>
      <c r="F79" s="38" t="s">
        <v>961</v>
      </c>
      <c r="G79" s="44" t="s">
        <v>1539</v>
      </c>
      <c r="H79" s="44" t="s">
        <v>1631</v>
      </c>
      <c r="I79" s="51">
        <v>32119</v>
      </c>
      <c r="J79" s="44" t="str">
        <f t="shared" si="1"/>
        <v>38 Tahun 0 Bulan</v>
      </c>
      <c r="K79" s="44" t="s">
        <v>33</v>
      </c>
      <c r="L79" s="44" t="s">
        <v>118</v>
      </c>
      <c r="M79" s="41"/>
    </row>
    <row r="80" spans="1:13" hidden="1" x14ac:dyDescent="0.25">
      <c r="A80" s="41">
        <v>76</v>
      </c>
      <c r="B80" s="83">
        <v>810278</v>
      </c>
      <c r="C80" s="60" t="s">
        <v>1632</v>
      </c>
      <c r="D80" s="44" t="s">
        <v>1537</v>
      </c>
      <c r="E80" s="38" t="s">
        <v>1591</v>
      </c>
      <c r="F80" s="38" t="s">
        <v>1591</v>
      </c>
      <c r="G80" s="44" t="s">
        <v>28</v>
      </c>
      <c r="H80" s="44" t="s">
        <v>27</v>
      </c>
      <c r="I80" s="51">
        <v>29831</v>
      </c>
      <c r="J80" s="44" t="str">
        <f t="shared" si="1"/>
        <v>44 Tahun 3 Bulan</v>
      </c>
      <c r="K80" s="44" t="s">
        <v>44</v>
      </c>
      <c r="L80" s="44" t="s">
        <v>34</v>
      </c>
      <c r="M80" s="41"/>
    </row>
    <row r="81" spans="1:69" hidden="1" x14ac:dyDescent="0.25">
      <c r="A81" s="41">
        <v>77</v>
      </c>
      <c r="B81" s="83">
        <v>810283</v>
      </c>
      <c r="C81" s="60" t="s">
        <v>1633</v>
      </c>
      <c r="D81" s="44" t="s">
        <v>1559</v>
      </c>
      <c r="E81" s="38" t="s">
        <v>1560</v>
      </c>
      <c r="F81" s="38" t="s">
        <v>1560</v>
      </c>
      <c r="G81" s="44" t="s">
        <v>28</v>
      </c>
      <c r="H81" s="44" t="s">
        <v>27</v>
      </c>
      <c r="I81" s="51">
        <v>31050</v>
      </c>
      <c r="J81" s="44" t="str">
        <f t="shared" si="1"/>
        <v>40 Tahun 11 Bulan</v>
      </c>
      <c r="K81" s="44" t="s">
        <v>44</v>
      </c>
      <c r="L81" s="44" t="s">
        <v>34</v>
      </c>
      <c r="M81" s="41"/>
    </row>
    <row r="82" spans="1:69" hidden="1" x14ac:dyDescent="0.25">
      <c r="A82" s="41">
        <v>78</v>
      </c>
      <c r="B82" s="83">
        <v>810287</v>
      </c>
      <c r="C82" s="60" t="s">
        <v>1634</v>
      </c>
      <c r="D82" s="44" t="s">
        <v>1537</v>
      </c>
      <c r="E82" s="38" t="s">
        <v>863</v>
      </c>
      <c r="F82" s="38" t="s">
        <v>863</v>
      </c>
      <c r="G82" s="44" t="s">
        <v>28</v>
      </c>
      <c r="H82" s="44" t="s">
        <v>27</v>
      </c>
      <c r="I82" s="51">
        <v>31685</v>
      </c>
      <c r="J82" s="44" t="str">
        <f t="shared" si="1"/>
        <v>39 Tahun 3 Bulan</v>
      </c>
      <c r="K82" s="44" t="s">
        <v>33</v>
      </c>
      <c r="L82" s="44" t="s">
        <v>45</v>
      </c>
      <c r="M82" s="41"/>
    </row>
    <row r="83" spans="1:69" hidden="1" x14ac:dyDescent="0.25">
      <c r="A83" s="41">
        <v>79</v>
      </c>
      <c r="B83" s="83">
        <v>810288</v>
      </c>
      <c r="C83" s="60" t="s">
        <v>1635</v>
      </c>
      <c r="D83" s="44" t="s">
        <v>1537</v>
      </c>
      <c r="E83" s="38" t="s">
        <v>1574</v>
      </c>
      <c r="F83" s="38" t="s">
        <v>1574</v>
      </c>
      <c r="G83" s="44" t="s">
        <v>330</v>
      </c>
      <c r="H83" s="44" t="s">
        <v>27</v>
      </c>
      <c r="I83" s="51">
        <v>30831</v>
      </c>
      <c r="J83" s="44" t="str">
        <f t="shared" si="1"/>
        <v>41 Tahun 7 Bulan</v>
      </c>
      <c r="K83" s="44" t="s">
        <v>33</v>
      </c>
      <c r="L83" s="44" t="s">
        <v>45</v>
      </c>
      <c r="M83" s="41"/>
    </row>
    <row r="84" spans="1:69" hidden="1" x14ac:dyDescent="0.25">
      <c r="A84" s="41">
        <v>80</v>
      </c>
      <c r="B84" s="83">
        <v>810296</v>
      </c>
      <c r="C84" s="60" t="s">
        <v>1636</v>
      </c>
      <c r="D84" s="44" t="s">
        <v>1537</v>
      </c>
      <c r="E84" s="38" t="s">
        <v>961</v>
      </c>
      <c r="F84" s="38" t="s">
        <v>961</v>
      </c>
      <c r="G84" s="44" t="s">
        <v>1539</v>
      </c>
      <c r="H84" s="44" t="s">
        <v>1631</v>
      </c>
      <c r="I84" s="51">
        <v>29841</v>
      </c>
      <c r="J84" s="44" t="str">
        <f t="shared" si="1"/>
        <v>44 Tahun 3 Bulan</v>
      </c>
      <c r="K84" s="44" t="s">
        <v>44</v>
      </c>
      <c r="L84" s="44" t="s">
        <v>118</v>
      </c>
      <c r="M84" s="41"/>
    </row>
    <row r="85" spans="1:69" hidden="1" x14ac:dyDescent="0.25">
      <c r="A85" s="41">
        <v>81</v>
      </c>
      <c r="B85" s="83">
        <v>810302</v>
      </c>
      <c r="C85" s="60" t="s">
        <v>1637</v>
      </c>
      <c r="D85" s="44" t="s">
        <v>1537</v>
      </c>
      <c r="E85" s="38" t="s">
        <v>1556</v>
      </c>
      <c r="F85" s="38" t="s">
        <v>1556</v>
      </c>
      <c r="G85" s="44" t="s">
        <v>28</v>
      </c>
      <c r="H85" s="44" t="s">
        <v>27</v>
      </c>
      <c r="I85" s="51">
        <v>30318</v>
      </c>
      <c r="J85" s="44" t="str">
        <f t="shared" si="1"/>
        <v>42 Tahun 11 Bulan</v>
      </c>
      <c r="K85" s="44" t="s">
        <v>33</v>
      </c>
      <c r="L85" s="44" t="s">
        <v>45</v>
      </c>
      <c r="M85" s="41"/>
    </row>
    <row r="86" spans="1:69" hidden="1" x14ac:dyDescent="0.25">
      <c r="A86" s="41">
        <v>82</v>
      </c>
      <c r="B86" s="83">
        <v>810304</v>
      </c>
      <c r="C86" s="60" t="s">
        <v>1638</v>
      </c>
      <c r="D86" s="44" t="s">
        <v>1537</v>
      </c>
      <c r="E86" s="38" t="s">
        <v>1556</v>
      </c>
      <c r="F86" s="38" t="s">
        <v>1556</v>
      </c>
      <c r="G86" s="44" t="s">
        <v>1572</v>
      </c>
      <c r="H86" s="44" t="s">
        <v>329</v>
      </c>
      <c r="I86" s="51">
        <v>29786</v>
      </c>
      <c r="J86" s="44" t="str">
        <f t="shared" si="1"/>
        <v>44 Tahun 5 Bulan</v>
      </c>
      <c r="K86" s="44" t="s">
        <v>33</v>
      </c>
      <c r="L86" s="44" t="s">
        <v>45</v>
      </c>
      <c r="M86" s="41"/>
    </row>
    <row r="87" spans="1:69" hidden="1" x14ac:dyDescent="0.25">
      <c r="A87" s="41">
        <v>83</v>
      </c>
      <c r="B87" s="83">
        <v>810311</v>
      </c>
      <c r="C87" s="60" t="s">
        <v>1639</v>
      </c>
      <c r="D87" s="44" t="s">
        <v>1537</v>
      </c>
      <c r="E87" s="38" t="s">
        <v>1545</v>
      </c>
      <c r="F87" s="38" t="s">
        <v>1545</v>
      </c>
      <c r="G87" s="44" t="s">
        <v>1572</v>
      </c>
      <c r="H87" s="44" t="s">
        <v>329</v>
      </c>
      <c r="I87" s="51">
        <v>30093</v>
      </c>
      <c r="J87" s="44" t="str">
        <f t="shared" si="1"/>
        <v>43 Tahun 7 Bulan</v>
      </c>
      <c r="K87" s="44" t="s">
        <v>44</v>
      </c>
      <c r="L87" s="44" t="s">
        <v>45</v>
      </c>
      <c r="M87" s="41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74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 t="s">
        <v>1640</v>
      </c>
    </row>
    <row r="88" spans="1:69" hidden="1" x14ac:dyDescent="0.25">
      <c r="A88" s="41">
        <v>84</v>
      </c>
      <c r="B88" s="83">
        <v>810312</v>
      </c>
      <c r="C88" s="60" t="s">
        <v>1641</v>
      </c>
      <c r="D88" s="44" t="s">
        <v>1537</v>
      </c>
      <c r="E88" s="38" t="s">
        <v>31</v>
      </c>
      <c r="F88" s="38" t="s">
        <v>31</v>
      </c>
      <c r="G88" s="44" t="s">
        <v>330</v>
      </c>
      <c r="H88" s="44" t="s">
        <v>329</v>
      </c>
      <c r="I88" s="51">
        <v>30369</v>
      </c>
      <c r="J88" s="44" t="str">
        <f t="shared" si="1"/>
        <v>42 Tahun 10 Bulan</v>
      </c>
      <c r="K88" s="44" t="s">
        <v>33</v>
      </c>
      <c r="L88" s="44" t="s">
        <v>45</v>
      </c>
      <c r="M88" s="41"/>
    </row>
    <row r="89" spans="1:69" hidden="1" x14ac:dyDescent="0.25">
      <c r="A89" s="41">
        <v>85</v>
      </c>
      <c r="B89" s="83">
        <v>810316</v>
      </c>
      <c r="C89" s="60" t="s">
        <v>1642</v>
      </c>
      <c r="D89" s="44" t="s">
        <v>1537</v>
      </c>
      <c r="E89" s="38" t="s">
        <v>961</v>
      </c>
      <c r="F89" s="38" t="s">
        <v>961</v>
      </c>
      <c r="G89" s="44" t="s">
        <v>1539</v>
      </c>
      <c r="H89" s="44" t="s">
        <v>329</v>
      </c>
      <c r="I89" s="51">
        <v>25062</v>
      </c>
      <c r="J89" s="44" t="str">
        <f t="shared" si="1"/>
        <v>57 Tahun 4 Bulan</v>
      </c>
      <c r="K89" s="44" t="s">
        <v>44</v>
      </c>
      <c r="L89" s="44" t="s">
        <v>45</v>
      </c>
      <c r="M89" s="41"/>
    </row>
    <row r="90" spans="1:69" x14ac:dyDescent="0.25">
      <c r="A90" s="41">
        <v>86</v>
      </c>
      <c r="B90" s="83">
        <v>810317</v>
      </c>
      <c r="C90" s="60" t="s">
        <v>1643</v>
      </c>
      <c r="D90" s="44" t="s">
        <v>1537</v>
      </c>
      <c r="E90" s="38" t="s">
        <v>1578</v>
      </c>
      <c r="F90" s="38" t="s">
        <v>1578</v>
      </c>
      <c r="G90" s="44" t="s">
        <v>330</v>
      </c>
      <c r="H90" s="44" t="s">
        <v>27</v>
      </c>
      <c r="I90" s="51">
        <v>30798</v>
      </c>
      <c r="J90" s="44" t="str">
        <f t="shared" si="1"/>
        <v>41 Tahun 8 Bulan</v>
      </c>
      <c r="K90" s="44" t="s">
        <v>33</v>
      </c>
      <c r="L90" s="44" t="s">
        <v>45</v>
      </c>
      <c r="M90" s="41"/>
    </row>
    <row r="91" spans="1:69" hidden="1" x14ac:dyDescent="0.25">
      <c r="A91" s="41">
        <v>87</v>
      </c>
      <c r="B91" s="83">
        <v>810319</v>
      </c>
      <c r="C91" s="60" t="s">
        <v>1644</v>
      </c>
      <c r="D91" s="44" t="s">
        <v>1537</v>
      </c>
      <c r="E91" s="38" t="s">
        <v>1563</v>
      </c>
      <c r="F91" s="38" t="s">
        <v>1563</v>
      </c>
      <c r="G91" s="44" t="s">
        <v>28</v>
      </c>
      <c r="H91" s="44" t="s">
        <v>27</v>
      </c>
      <c r="I91" s="51">
        <v>29339</v>
      </c>
      <c r="J91" s="44" t="str">
        <f t="shared" si="1"/>
        <v>45 Tahun 8 Bulan</v>
      </c>
      <c r="K91" s="44" t="s">
        <v>33</v>
      </c>
      <c r="L91" s="44" t="s">
        <v>45</v>
      </c>
      <c r="M91" s="41"/>
    </row>
    <row r="92" spans="1:69" hidden="1" x14ac:dyDescent="0.25">
      <c r="A92" s="41">
        <v>88</v>
      </c>
      <c r="B92" s="83">
        <v>810321</v>
      </c>
      <c r="C92" s="60" t="s">
        <v>1645</v>
      </c>
      <c r="D92" s="44" t="s">
        <v>1537</v>
      </c>
      <c r="E92" s="38" t="s">
        <v>31</v>
      </c>
      <c r="F92" s="38" t="s">
        <v>31</v>
      </c>
      <c r="G92" s="44" t="s">
        <v>330</v>
      </c>
      <c r="H92" s="44" t="s">
        <v>121</v>
      </c>
      <c r="I92" s="51">
        <v>31172</v>
      </c>
      <c r="J92" s="44" t="str">
        <f t="shared" si="1"/>
        <v>40 Tahun 7 Bulan</v>
      </c>
      <c r="K92" s="44" t="s">
        <v>33</v>
      </c>
      <c r="L92" s="44" t="s">
        <v>45</v>
      </c>
      <c r="M92" s="41"/>
    </row>
    <row r="93" spans="1:69" hidden="1" x14ac:dyDescent="0.25">
      <c r="A93" s="41">
        <v>89</v>
      </c>
      <c r="B93" s="83">
        <v>810322</v>
      </c>
      <c r="C93" s="60" t="s">
        <v>1646</v>
      </c>
      <c r="D93" s="44" t="s">
        <v>1559</v>
      </c>
      <c r="E93" s="38" t="s">
        <v>1560</v>
      </c>
      <c r="F93" s="38" t="s">
        <v>1560</v>
      </c>
      <c r="G93" s="44" t="s">
        <v>28</v>
      </c>
      <c r="H93" s="44" t="s">
        <v>39</v>
      </c>
      <c r="I93" s="51">
        <v>31211</v>
      </c>
      <c r="J93" s="44" t="str">
        <f t="shared" si="1"/>
        <v>40 Tahun 6 Bulan</v>
      </c>
      <c r="K93" s="44" t="s">
        <v>44</v>
      </c>
      <c r="L93" s="44" t="s">
        <v>45</v>
      </c>
      <c r="M93" s="41"/>
    </row>
    <row r="94" spans="1:69" hidden="1" x14ac:dyDescent="0.25">
      <c r="A94" s="41">
        <v>90</v>
      </c>
      <c r="B94" s="83">
        <v>810326</v>
      </c>
      <c r="C94" s="60" t="s">
        <v>1647</v>
      </c>
      <c r="D94" s="44" t="s">
        <v>1537</v>
      </c>
      <c r="E94" s="38" t="s">
        <v>961</v>
      </c>
      <c r="F94" s="38" t="s">
        <v>961</v>
      </c>
      <c r="G94" s="44" t="s">
        <v>330</v>
      </c>
      <c r="H94" s="44" t="s">
        <v>27</v>
      </c>
      <c r="I94" s="51">
        <v>30133</v>
      </c>
      <c r="J94" s="44" t="str">
        <f t="shared" si="1"/>
        <v>43 Tahun 6 Bulan</v>
      </c>
      <c r="K94" s="44" t="s">
        <v>44</v>
      </c>
      <c r="L94" s="44" t="s">
        <v>45</v>
      </c>
      <c r="M94" s="41"/>
    </row>
    <row r="95" spans="1:69" hidden="1" x14ac:dyDescent="0.25">
      <c r="A95" s="41">
        <v>91</v>
      </c>
      <c r="B95" s="83">
        <v>810327</v>
      </c>
      <c r="C95" s="60" t="s">
        <v>1648</v>
      </c>
      <c r="D95" s="44" t="s">
        <v>1537</v>
      </c>
      <c r="E95" s="38" t="s">
        <v>1605</v>
      </c>
      <c r="F95" s="38" t="s">
        <v>1605</v>
      </c>
      <c r="G95" s="44" t="s">
        <v>28</v>
      </c>
      <c r="H95" s="44" t="s">
        <v>27</v>
      </c>
      <c r="I95" s="51">
        <v>30957</v>
      </c>
      <c r="J95" s="44" t="str">
        <f t="shared" si="1"/>
        <v>41 Tahun 2 Bulan</v>
      </c>
      <c r="K95" s="44" t="s">
        <v>33</v>
      </c>
      <c r="L95" s="44" t="s">
        <v>45</v>
      </c>
      <c r="M95" s="41"/>
    </row>
    <row r="96" spans="1:69" x14ac:dyDescent="0.25">
      <c r="A96" s="41">
        <v>92</v>
      </c>
      <c r="B96" s="83">
        <v>810330</v>
      </c>
      <c r="C96" s="60" t="s">
        <v>1649</v>
      </c>
      <c r="D96" s="44" t="s">
        <v>1537</v>
      </c>
      <c r="E96" s="38" t="s">
        <v>1578</v>
      </c>
      <c r="F96" s="38" t="s">
        <v>1578</v>
      </c>
      <c r="G96" s="44" t="s">
        <v>28</v>
      </c>
      <c r="H96" s="44" t="s">
        <v>27</v>
      </c>
      <c r="I96" s="51">
        <v>31117</v>
      </c>
      <c r="J96" s="44" t="str">
        <f t="shared" si="1"/>
        <v>40 Tahun 9 Bulan</v>
      </c>
      <c r="K96" s="44" t="s">
        <v>33</v>
      </c>
      <c r="L96" s="44" t="s">
        <v>45</v>
      </c>
      <c r="M96" s="41"/>
    </row>
    <row r="97" spans="1:13" hidden="1" x14ac:dyDescent="0.25">
      <c r="A97" s="41">
        <v>93</v>
      </c>
      <c r="B97" s="83">
        <v>810333</v>
      </c>
      <c r="C97" s="60" t="s">
        <v>1650</v>
      </c>
      <c r="D97" s="44" t="s">
        <v>1559</v>
      </c>
      <c r="E97" s="38" t="s">
        <v>1560</v>
      </c>
      <c r="F97" s="38" t="s">
        <v>1560</v>
      </c>
      <c r="G97" s="44" t="s">
        <v>330</v>
      </c>
      <c r="H97" s="44" t="s">
        <v>27</v>
      </c>
      <c r="I97" s="51">
        <v>31114</v>
      </c>
      <c r="J97" s="44" t="str">
        <f t="shared" si="1"/>
        <v>40 Tahun 9 Bulan</v>
      </c>
      <c r="K97" s="44" t="s">
        <v>44</v>
      </c>
      <c r="L97" s="44" t="s">
        <v>45</v>
      </c>
      <c r="M97" s="41"/>
    </row>
    <row r="98" spans="1:13" hidden="1" x14ac:dyDescent="0.25">
      <c r="A98" s="41">
        <v>94</v>
      </c>
      <c r="B98" s="83">
        <v>810339</v>
      </c>
      <c r="C98" s="60" t="s">
        <v>1651</v>
      </c>
      <c r="D98" s="44" t="s">
        <v>1537</v>
      </c>
      <c r="E98" s="38" t="s">
        <v>539</v>
      </c>
      <c r="F98" s="38" t="s">
        <v>539</v>
      </c>
      <c r="G98" s="44" t="s">
        <v>1539</v>
      </c>
      <c r="H98" s="44" t="s">
        <v>1631</v>
      </c>
      <c r="I98" s="51">
        <v>28687</v>
      </c>
      <c r="J98" s="44" t="str">
        <f t="shared" si="1"/>
        <v>47 Tahun 5 Bulan</v>
      </c>
      <c r="K98" s="44" t="s">
        <v>44</v>
      </c>
      <c r="L98" s="44" t="s">
        <v>45</v>
      </c>
      <c r="M98" s="41"/>
    </row>
    <row r="99" spans="1:13" hidden="1" x14ac:dyDescent="0.25">
      <c r="A99" s="41">
        <v>95</v>
      </c>
      <c r="B99" s="83">
        <v>810340</v>
      </c>
      <c r="C99" s="60" t="s">
        <v>1652</v>
      </c>
      <c r="D99" s="44" t="s">
        <v>1537</v>
      </c>
      <c r="E99" s="38" t="s">
        <v>863</v>
      </c>
      <c r="F99" s="38" t="s">
        <v>863</v>
      </c>
      <c r="G99" s="44" t="s">
        <v>330</v>
      </c>
      <c r="H99" s="44" t="s">
        <v>27</v>
      </c>
      <c r="I99" s="51">
        <v>30255</v>
      </c>
      <c r="J99" s="44" t="str">
        <f t="shared" si="1"/>
        <v>43 Tahun 2 Bulan</v>
      </c>
      <c r="K99" s="44" t="s">
        <v>33</v>
      </c>
      <c r="L99" s="44" t="s">
        <v>45</v>
      </c>
      <c r="M99" s="41"/>
    </row>
    <row r="100" spans="1:13" hidden="1" x14ac:dyDescent="0.25">
      <c r="A100" s="41">
        <v>96</v>
      </c>
      <c r="B100" s="83">
        <v>810348</v>
      </c>
      <c r="C100" s="60" t="s">
        <v>1653</v>
      </c>
      <c r="D100" s="44" t="s">
        <v>1537</v>
      </c>
      <c r="E100" s="38" t="s">
        <v>723</v>
      </c>
      <c r="F100" s="38" t="s">
        <v>723</v>
      </c>
      <c r="G100" s="44" t="s">
        <v>330</v>
      </c>
      <c r="H100" s="44" t="s">
        <v>121</v>
      </c>
      <c r="I100" s="51">
        <v>27389</v>
      </c>
      <c r="J100" s="44" t="str">
        <f t="shared" si="1"/>
        <v>51 Tahun 0 Bulan</v>
      </c>
      <c r="K100" s="44" t="s">
        <v>44</v>
      </c>
      <c r="L100" s="44" t="s">
        <v>45</v>
      </c>
      <c r="M100" s="41"/>
    </row>
    <row r="101" spans="1:13" hidden="1" x14ac:dyDescent="0.25">
      <c r="A101" s="41">
        <v>97</v>
      </c>
      <c r="B101" s="83">
        <v>810350</v>
      </c>
      <c r="C101" s="60" t="s">
        <v>1654</v>
      </c>
      <c r="D101" s="44" t="s">
        <v>1537</v>
      </c>
      <c r="E101" s="38" t="s">
        <v>1556</v>
      </c>
      <c r="F101" s="38" t="s">
        <v>1556</v>
      </c>
      <c r="G101" s="44" t="s">
        <v>330</v>
      </c>
      <c r="H101" s="44" t="s">
        <v>27</v>
      </c>
      <c r="I101" s="51">
        <v>30415</v>
      </c>
      <c r="J101" s="44" t="str">
        <f t="shared" si="1"/>
        <v>42 Tahun 8 Bulan</v>
      </c>
      <c r="K101" s="44" t="s">
        <v>33</v>
      </c>
      <c r="L101" s="44" t="s">
        <v>45</v>
      </c>
      <c r="M101" s="41"/>
    </row>
    <row r="102" spans="1:13" hidden="1" x14ac:dyDescent="0.25">
      <c r="A102" s="41">
        <v>98</v>
      </c>
      <c r="B102" s="83">
        <v>810351</v>
      </c>
      <c r="C102" s="60" t="s">
        <v>1655</v>
      </c>
      <c r="D102" s="44" t="s">
        <v>1537</v>
      </c>
      <c r="E102" s="38" t="s">
        <v>863</v>
      </c>
      <c r="F102" s="38" t="s">
        <v>863</v>
      </c>
      <c r="G102" s="44" t="s">
        <v>28</v>
      </c>
      <c r="H102" s="44" t="s">
        <v>167</v>
      </c>
      <c r="I102" s="51">
        <v>29840</v>
      </c>
      <c r="J102" s="44" t="str">
        <f t="shared" si="1"/>
        <v>44 Tahun 3 Bulan</v>
      </c>
      <c r="K102" s="44" t="s">
        <v>33</v>
      </c>
      <c r="L102" s="44" t="s">
        <v>45</v>
      </c>
      <c r="M102" s="41"/>
    </row>
    <row r="103" spans="1:13" hidden="1" x14ac:dyDescent="0.25">
      <c r="A103" s="41">
        <v>99</v>
      </c>
      <c r="B103" s="83">
        <v>810353</v>
      </c>
      <c r="C103" s="60" t="s">
        <v>1656</v>
      </c>
      <c r="D103" s="44" t="s">
        <v>1537</v>
      </c>
      <c r="E103" s="38" t="s">
        <v>539</v>
      </c>
      <c r="F103" s="38" t="s">
        <v>539</v>
      </c>
      <c r="G103" s="44" t="s">
        <v>330</v>
      </c>
      <c r="H103" s="44" t="s">
        <v>121</v>
      </c>
      <c r="I103" s="51">
        <v>32305</v>
      </c>
      <c r="J103" s="44" t="str">
        <f t="shared" si="1"/>
        <v>37 Tahun 6 Bulan</v>
      </c>
      <c r="K103" s="44" t="s">
        <v>33</v>
      </c>
      <c r="L103" s="44" t="s">
        <v>45</v>
      </c>
      <c r="M103" s="41"/>
    </row>
    <row r="104" spans="1:13" hidden="1" x14ac:dyDescent="0.25">
      <c r="A104" s="41">
        <v>100</v>
      </c>
      <c r="B104" s="83">
        <v>810354</v>
      </c>
      <c r="C104" s="60" t="s">
        <v>1657</v>
      </c>
      <c r="D104" s="44" t="s">
        <v>1537</v>
      </c>
      <c r="E104" s="38" t="s">
        <v>443</v>
      </c>
      <c r="F104" s="38" t="s">
        <v>443</v>
      </c>
      <c r="G104" s="44" t="s">
        <v>330</v>
      </c>
      <c r="H104" s="44" t="s">
        <v>121</v>
      </c>
      <c r="I104" s="51">
        <v>29768</v>
      </c>
      <c r="J104" s="44" t="str">
        <f t="shared" si="1"/>
        <v>44 Tahun 6 Bulan</v>
      </c>
      <c r="K104" s="44" t="s">
        <v>44</v>
      </c>
      <c r="L104" s="44" t="s">
        <v>45</v>
      </c>
      <c r="M104" s="41"/>
    </row>
    <row r="105" spans="1:13" hidden="1" x14ac:dyDescent="0.25">
      <c r="A105" s="41">
        <v>101</v>
      </c>
      <c r="B105" s="83">
        <v>810355</v>
      </c>
      <c r="C105" s="60" t="s">
        <v>1658</v>
      </c>
      <c r="D105" s="44" t="s">
        <v>1537</v>
      </c>
      <c r="E105" s="38" t="s">
        <v>539</v>
      </c>
      <c r="F105" s="38" t="s">
        <v>539</v>
      </c>
      <c r="G105" s="44" t="s">
        <v>1539</v>
      </c>
      <c r="H105" s="44" t="s">
        <v>1659</v>
      </c>
      <c r="I105" s="51">
        <v>28301</v>
      </c>
      <c r="J105" s="44" t="str">
        <f t="shared" si="1"/>
        <v>48 Tahun 6 Bulan</v>
      </c>
      <c r="K105" s="44" t="s">
        <v>44</v>
      </c>
      <c r="L105" s="44" t="s">
        <v>45</v>
      </c>
      <c r="M105" s="41"/>
    </row>
    <row r="106" spans="1:13" hidden="1" x14ac:dyDescent="0.25">
      <c r="A106" s="41">
        <v>102</v>
      </c>
      <c r="B106" s="83">
        <v>810357</v>
      </c>
      <c r="C106" s="60" t="s">
        <v>1660</v>
      </c>
      <c r="D106" s="44" t="s">
        <v>1537</v>
      </c>
      <c r="E106" s="38" t="s">
        <v>863</v>
      </c>
      <c r="F106" s="38" t="s">
        <v>863</v>
      </c>
      <c r="G106" s="44" t="s">
        <v>330</v>
      </c>
      <c r="H106" s="44" t="s">
        <v>27</v>
      </c>
      <c r="I106" s="51">
        <v>28607</v>
      </c>
      <c r="J106" s="44" t="str">
        <f t="shared" si="1"/>
        <v>47 Tahun 8 Bulan</v>
      </c>
      <c r="K106" s="44" t="s">
        <v>44</v>
      </c>
      <c r="L106" s="44" t="s">
        <v>45</v>
      </c>
      <c r="M106" s="41"/>
    </row>
    <row r="107" spans="1:13" hidden="1" x14ac:dyDescent="0.25">
      <c r="A107" s="41">
        <v>103</v>
      </c>
      <c r="B107" s="83">
        <v>810358</v>
      </c>
      <c r="C107" s="60" t="s">
        <v>1661</v>
      </c>
      <c r="D107" s="44" t="s">
        <v>1537</v>
      </c>
      <c r="E107" s="38" t="s">
        <v>1605</v>
      </c>
      <c r="F107" s="38" t="s">
        <v>1605</v>
      </c>
      <c r="G107" s="44" t="s">
        <v>28</v>
      </c>
      <c r="H107" s="44" t="s">
        <v>27</v>
      </c>
      <c r="I107" s="51">
        <v>28664</v>
      </c>
      <c r="J107" s="44" t="str">
        <f t="shared" si="1"/>
        <v>47 Tahun 6 Bulan</v>
      </c>
      <c r="K107" s="44" t="s">
        <v>44</v>
      </c>
      <c r="L107" s="44" t="s">
        <v>45</v>
      </c>
      <c r="M107" s="41"/>
    </row>
    <row r="108" spans="1:13" hidden="1" x14ac:dyDescent="0.25">
      <c r="A108" s="41">
        <v>104</v>
      </c>
      <c r="B108" s="83">
        <v>810367</v>
      </c>
      <c r="C108" s="60" t="s">
        <v>1662</v>
      </c>
      <c r="D108" s="44" t="s">
        <v>1537</v>
      </c>
      <c r="E108" s="38" t="s">
        <v>1587</v>
      </c>
      <c r="F108" s="38" t="s">
        <v>1587</v>
      </c>
      <c r="G108" s="44" t="s">
        <v>330</v>
      </c>
      <c r="H108" s="44" t="s">
        <v>329</v>
      </c>
      <c r="I108" s="51">
        <v>29438</v>
      </c>
      <c r="J108" s="44" t="str">
        <f t="shared" si="1"/>
        <v>45 Tahun 4 Bulan</v>
      </c>
      <c r="K108" s="44" t="s">
        <v>44</v>
      </c>
      <c r="L108" s="44" t="s">
        <v>45</v>
      </c>
      <c r="M108" s="41"/>
    </row>
    <row r="109" spans="1:13" hidden="1" x14ac:dyDescent="0.25">
      <c r="A109" s="41">
        <v>105</v>
      </c>
      <c r="B109" s="83">
        <v>810369</v>
      </c>
      <c r="C109" s="60" t="s">
        <v>1663</v>
      </c>
      <c r="D109" s="44" t="s">
        <v>1537</v>
      </c>
      <c r="E109" s="38" t="s">
        <v>443</v>
      </c>
      <c r="F109" s="38" t="s">
        <v>443</v>
      </c>
      <c r="G109" s="44" t="s">
        <v>1539</v>
      </c>
      <c r="H109" s="44" t="s">
        <v>1659</v>
      </c>
      <c r="I109" s="51">
        <v>30381</v>
      </c>
      <c r="J109" s="44" t="str">
        <f t="shared" si="1"/>
        <v>42 Tahun 9 Bulan</v>
      </c>
      <c r="K109" s="44" t="s">
        <v>33</v>
      </c>
      <c r="L109" s="44" t="s">
        <v>118</v>
      </c>
      <c r="M109" s="41"/>
    </row>
    <row r="110" spans="1:13" hidden="1" x14ac:dyDescent="0.25">
      <c r="A110" s="41">
        <v>106</v>
      </c>
      <c r="B110" s="83">
        <v>810370</v>
      </c>
      <c r="C110" s="60" t="s">
        <v>1664</v>
      </c>
      <c r="D110" s="44" t="s">
        <v>1537</v>
      </c>
      <c r="E110" s="38" t="s">
        <v>961</v>
      </c>
      <c r="F110" s="38" t="s">
        <v>961</v>
      </c>
      <c r="G110" s="44" t="s">
        <v>330</v>
      </c>
      <c r="H110" s="44" t="s">
        <v>121</v>
      </c>
      <c r="I110" s="51">
        <v>31880</v>
      </c>
      <c r="J110" s="44" t="str">
        <f t="shared" si="1"/>
        <v>38 Tahun 8 Bulan</v>
      </c>
      <c r="K110" s="44" t="s">
        <v>33</v>
      </c>
      <c r="L110" s="44" t="s">
        <v>34</v>
      </c>
      <c r="M110" s="41"/>
    </row>
    <row r="111" spans="1:13" hidden="1" x14ac:dyDescent="0.25">
      <c r="A111" s="41">
        <v>107</v>
      </c>
      <c r="B111" s="83">
        <v>810371</v>
      </c>
      <c r="C111" s="60" t="s">
        <v>1665</v>
      </c>
      <c r="D111" s="44" t="s">
        <v>1537</v>
      </c>
      <c r="E111" s="38" t="s">
        <v>961</v>
      </c>
      <c r="F111" s="38" t="s">
        <v>961</v>
      </c>
      <c r="G111" s="44" t="s">
        <v>28</v>
      </c>
      <c r="H111" s="44" t="s">
        <v>121</v>
      </c>
      <c r="I111" s="51">
        <v>30530</v>
      </c>
      <c r="J111" s="44" t="str">
        <f t="shared" si="1"/>
        <v>42 Tahun 4 Bulan</v>
      </c>
      <c r="K111" s="44" t="s">
        <v>33</v>
      </c>
      <c r="L111" s="44" t="s">
        <v>45</v>
      </c>
      <c r="M111" s="41"/>
    </row>
    <row r="112" spans="1:13" hidden="1" x14ac:dyDescent="0.25">
      <c r="A112" s="41">
        <v>108</v>
      </c>
      <c r="B112" s="83">
        <v>810373</v>
      </c>
      <c r="C112" s="60" t="s">
        <v>1666</v>
      </c>
      <c r="D112" s="44" t="s">
        <v>1537</v>
      </c>
      <c r="E112" s="38" t="s">
        <v>863</v>
      </c>
      <c r="F112" s="38" t="s">
        <v>863</v>
      </c>
      <c r="G112" s="44" t="s">
        <v>330</v>
      </c>
      <c r="H112" s="44" t="s">
        <v>27</v>
      </c>
      <c r="I112" s="51">
        <v>27359</v>
      </c>
      <c r="J112" s="44" t="str">
        <f t="shared" si="1"/>
        <v>51 Tahun 1 Bulan</v>
      </c>
      <c r="K112" s="44" t="s">
        <v>44</v>
      </c>
      <c r="L112" s="44" t="s">
        <v>118</v>
      </c>
      <c r="M112" s="41"/>
    </row>
    <row r="113" spans="1:13" hidden="1" x14ac:dyDescent="0.25">
      <c r="A113" s="41">
        <v>109</v>
      </c>
      <c r="B113" s="83">
        <v>810374</v>
      </c>
      <c r="C113" s="60" t="s">
        <v>1667</v>
      </c>
      <c r="D113" s="44" t="s">
        <v>1537</v>
      </c>
      <c r="E113" s="38" t="s">
        <v>961</v>
      </c>
      <c r="F113" s="38" t="s">
        <v>961</v>
      </c>
      <c r="G113" s="44" t="s">
        <v>28</v>
      </c>
      <c r="H113" s="44" t="s">
        <v>167</v>
      </c>
      <c r="I113" s="51">
        <v>31889</v>
      </c>
      <c r="J113" s="44" t="str">
        <f t="shared" si="1"/>
        <v>38 Tahun 8 Bulan</v>
      </c>
      <c r="K113" s="44" t="s">
        <v>33</v>
      </c>
      <c r="L113" s="44" t="s">
        <v>45</v>
      </c>
      <c r="M113" s="41"/>
    </row>
    <row r="114" spans="1:13" hidden="1" x14ac:dyDescent="0.25">
      <c r="A114" s="41">
        <v>110</v>
      </c>
      <c r="B114" s="83">
        <v>810377</v>
      </c>
      <c r="C114" s="60" t="s">
        <v>1668</v>
      </c>
      <c r="D114" s="44" t="s">
        <v>1537</v>
      </c>
      <c r="E114" s="38" t="s">
        <v>1545</v>
      </c>
      <c r="F114" s="38" t="s">
        <v>1545</v>
      </c>
      <c r="G114" s="44" t="s">
        <v>1539</v>
      </c>
      <c r="H114" s="44" t="s">
        <v>1659</v>
      </c>
      <c r="I114" s="51">
        <v>27359</v>
      </c>
      <c r="J114" s="44" t="str">
        <f t="shared" si="1"/>
        <v>51 Tahun 1 Bulan</v>
      </c>
      <c r="K114" s="44" t="s">
        <v>44</v>
      </c>
      <c r="L114" s="44" t="s">
        <v>45</v>
      </c>
      <c r="M114" s="41"/>
    </row>
    <row r="115" spans="1:13" hidden="1" x14ac:dyDescent="0.25">
      <c r="A115" s="41">
        <v>111</v>
      </c>
      <c r="B115" s="83">
        <v>810380</v>
      </c>
      <c r="C115" s="60" t="s">
        <v>1669</v>
      </c>
      <c r="D115" s="44" t="s">
        <v>1537</v>
      </c>
      <c r="E115" s="38" t="s">
        <v>539</v>
      </c>
      <c r="F115" s="38" t="s">
        <v>539</v>
      </c>
      <c r="G115" s="44" t="s">
        <v>1572</v>
      </c>
      <c r="H115" s="44" t="s">
        <v>1631</v>
      </c>
      <c r="I115" s="51">
        <v>28617</v>
      </c>
      <c r="J115" s="44" t="str">
        <f t="shared" si="1"/>
        <v>47 Tahun 7 Bulan</v>
      </c>
      <c r="K115" s="44" t="s">
        <v>33</v>
      </c>
      <c r="L115" s="44" t="s">
        <v>45</v>
      </c>
      <c r="M115" s="41"/>
    </row>
    <row r="116" spans="1:13" hidden="1" x14ac:dyDescent="0.25">
      <c r="A116" s="41">
        <v>112</v>
      </c>
      <c r="B116" s="83">
        <v>810381</v>
      </c>
      <c r="C116" s="60" t="s">
        <v>1670</v>
      </c>
      <c r="D116" s="44" t="s">
        <v>1537</v>
      </c>
      <c r="E116" s="38" t="s">
        <v>539</v>
      </c>
      <c r="F116" s="38" t="s">
        <v>539</v>
      </c>
      <c r="G116" s="44" t="s">
        <v>1572</v>
      </c>
      <c r="H116" s="44" t="s">
        <v>1631</v>
      </c>
      <c r="I116" s="51">
        <v>27526</v>
      </c>
      <c r="J116" s="44" t="str">
        <f t="shared" si="1"/>
        <v>50 Tahun 7 Bulan</v>
      </c>
      <c r="K116" s="44" t="s">
        <v>44</v>
      </c>
      <c r="L116" s="44" t="s">
        <v>45</v>
      </c>
      <c r="M116" s="44"/>
    </row>
    <row r="117" spans="1:13" hidden="1" x14ac:dyDescent="0.25">
      <c r="A117" s="41">
        <v>113</v>
      </c>
      <c r="B117" s="83">
        <v>810382</v>
      </c>
      <c r="C117" s="60" t="s">
        <v>1671</v>
      </c>
      <c r="D117" s="44" t="s">
        <v>1537</v>
      </c>
      <c r="E117" s="38" t="s">
        <v>1605</v>
      </c>
      <c r="F117" s="38" t="s">
        <v>1605</v>
      </c>
      <c r="G117" s="44" t="s">
        <v>330</v>
      </c>
      <c r="H117" s="44" t="s">
        <v>121</v>
      </c>
      <c r="I117" s="51">
        <v>29605</v>
      </c>
      <c r="J117" s="44" t="str">
        <f t="shared" si="1"/>
        <v>44 Tahun 11 Bulan</v>
      </c>
      <c r="K117" s="44" t="s">
        <v>33</v>
      </c>
      <c r="L117" s="44" t="s">
        <v>45</v>
      </c>
      <c r="M117" s="41"/>
    </row>
    <row r="118" spans="1:13" hidden="1" x14ac:dyDescent="0.25">
      <c r="A118" s="41">
        <v>114</v>
      </c>
      <c r="B118" s="83">
        <v>810383</v>
      </c>
      <c r="C118" s="60" t="s">
        <v>1672</v>
      </c>
      <c r="D118" s="44" t="s">
        <v>1537</v>
      </c>
      <c r="E118" s="38" t="s">
        <v>31</v>
      </c>
      <c r="F118" s="38" t="s">
        <v>31</v>
      </c>
      <c r="G118" s="44" t="s">
        <v>330</v>
      </c>
      <c r="H118" s="44" t="s">
        <v>121</v>
      </c>
      <c r="I118" s="51">
        <v>30984</v>
      </c>
      <c r="J118" s="44" t="str">
        <f t="shared" si="1"/>
        <v>41 Tahun 2 Bulan</v>
      </c>
      <c r="K118" s="44" t="s">
        <v>33</v>
      </c>
      <c r="L118" s="44" t="s">
        <v>45</v>
      </c>
      <c r="M118" s="41"/>
    </row>
    <row r="119" spans="1:13" hidden="1" x14ac:dyDescent="0.25">
      <c r="A119" s="41">
        <v>115</v>
      </c>
      <c r="B119" s="83">
        <v>810385</v>
      </c>
      <c r="C119" s="60" t="s">
        <v>1673</v>
      </c>
      <c r="D119" s="44" t="s">
        <v>1537</v>
      </c>
      <c r="E119" s="38" t="s">
        <v>31</v>
      </c>
      <c r="F119" s="38" t="s">
        <v>31</v>
      </c>
      <c r="G119" s="44" t="s">
        <v>330</v>
      </c>
      <c r="H119" s="44" t="s">
        <v>121</v>
      </c>
      <c r="I119" s="51">
        <v>29097</v>
      </c>
      <c r="J119" s="44" t="str">
        <f t="shared" si="1"/>
        <v>46 Tahun 4 Bulan</v>
      </c>
      <c r="K119" s="44" t="s">
        <v>33</v>
      </c>
      <c r="L119" s="44" t="s">
        <v>45</v>
      </c>
      <c r="M119" s="41"/>
    </row>
    <row r="120" spans="1:13" hidden="1" x14ac:dyDescent="0.25">
      <c r="A120" s="41">
        <v>116</v>
      </c>
      <c r="B120" s="83">
        <v>810386</v>
      </c>
      <c r="C120" s="60" t="s">
        <v>1674</v>
      </c>
      <c r="D120" s="44" t="s">
        <v>1537</v>
      </c>
      <c r="E120" s="38" t="s">
        <v>31</v>
      </c>
      <c r="F120" s="38" t="s">
        <v>31</v>
      </c>
      <c r="G120" s="44" t="s">
        <v>330</v>
      </c>
      <c r="H120" s="44" t="s">
        <v>121</v>
      </c>
      <c r="I120" s="51">
        <v>30308</v>
      </c>
      <c r="J120" s="44" t="str">
        <f t="shared" si="1"/>
        <v>43 Tahun 0 Bulan</v>
      </c>
      <c r="K120" s="44" t="s">
        <v>33</v>
      </c>
      <c r="L120" s="44" t="s">
        <v>45</v>
      </c>
      <c r="M120" s="41"/>
    </row>
    <row r="121" spans="1:13" hidden="1" x14ac:dyDescent="0.25">
      <c r="A121" s="41">
        <v>117</v>
      </c>
      <c r="B121" s="83">
        <v>810387</v>
      </c>
      <c r="C121" s="60" t="s">
        <v>1675</v>
      </c>
      <c r="D121" s="44" t="s">
        <v>1537</v>
      </c>
      <c r="E121" s="38" t="s">
        <v>1605</v>
      </c>
      <c r="F121" s="38" t="s">
        <v>1605</v>
      </c>
      <c r="G121" s="44" t="s">
        <v>330</v>
      </c>
      <c r="H121" s="44" t="s">
        <v>121</v>
      </c>
      <c r="I121" s="51">
        <v>32833</v>
      </c>
      <c r="J121" s="44" t="str">
        <f t="shared" si="1"/>
        <v>36 Tahun 1 Bulan</v>
      </c>
      <c r="K121" s="44" t="s">
        <v>33</v>
      </c>
      <c r="L121" s="44" t="s">
        <v>45</v>
      </c>
      <c r="M121" s="41"/>
    </row>
    <row r="122" spans="1:13" hidden="1" x14ac:dyDescent="0.25">
      <c r="A122" s="41">
        <v>118</v>
      </c>
      <c r="B122" s="83">
        <v>810390</v>
      </c>
      <c r="C122" s="60" t="s">
        <v>1676</v>
      </c>
      <c r="D122" s="44" t="s">
        <v>1537</v>
      </c>
      <c r="E122" s="38" t="s">
        <v>863</v>
      </c>
      <c r="F122" s="38" t="s">
        <v>863</v>
      </c>
      <c r="G122" s="44" t="s">
        <v>330</v>
      </c>
      <c r="H122" s="44" t="s">
        <v>167</v>
      </c>
      <c r="I122" s="51">
        <v>34671</v>
      </c>
      <c r="J122" s="44" t="str">
        <f t="shared" si="1"/>
        <v>31 Tahun 0 Bulan</v>
      </c>
      <c r="K122" s="44" t="s">
        <v>33</v>
      </c>
      <c r="L122" s="44" t="s">
        <v>45</v>
      </c>
      <c r="M122" s="41"/>
    </row>
    <row r="123" spans="1:13" hidden="1" x14ac:dyDescent="0.25">
      <c r="A123" s="41">
        <v>119</v>
      </c>
      <c r="B123" s="83">
        <v>810393</v>
      </c>
      <c r="C123" s="60" t="s">
        <v>1677</v>
      </c>
      <c r="D123" s="44" t="s">
        <v>1537</v>
      </c>
      <c r="E123" s="38" t="s">
        <v>1551</v>
      </c>
      <c r="F123" s="38" t="s">
        <v>1551</v>
      </c>
      <c r="G123" s="44" t="s">
        <v>28</v>
      </c>
      <c r="H123" s="44" t="s">
        <v>121</v>
      </c>
      <c r="I123" s="51">
        <v>29457</v>
      </c>
      <c r="J123" s="44" t="str">
        <f t="shared" si="1"/>
        <v>45 Tahun 4 Bulan</v>
      </c>
      <c r="K123" s="44" t="s">
        <v>44</v>
      </c>
      <c r="L123" s="44" t="s">
        <v>45</v>
      </c>
      <c r="M123" s="41"/>
    </row>
    <row r="124" spans="1:13" hidden="1" x14ac:dyDescent="0.25">
      <c r="A124" s="41">
        <v>120</v>
      </c>
      <c r="B124" s="83">
        <v>810396</v>
      </c>
      <c r="C124" s="60" t="s">
        <v>1678</v>
      </c>
      <c r="D124" s="44" t="s">
        <v>1537</v>
      </c>
      <c r="E124" s="38" t="s">
        <v>1605</v>
      </c>
      <c r="F124" s="38" t="s">
        <v>1605</v>
      </c>
      <c r="G124" s="44" t="s">
        <v>1539</v>
      </c>
      <c r="H124" s="44" t="s">
        <v>1659</v>
      </c>
      <c r="I124" s="51">
        <v>27333</v>
      </c>
      <c r="J124" s="44" t="str">
        <f t="shared" si="1"/>
        <v>51 Tahun 2 Bulan</v>
      </c>
      <c r="K124" s="44" t="s">
        <v>33</v>
      </c>
      <c r="L124" s="44" t="s">
        <v>118</v>
      </c>
      <c r="M124" s="41"/>
    </row>
    <row r="125" spans="1:13" hidden="1" x14ac:dyDescent="0.25">
      <c r="A125" s="41">
        <v>121</v>
      </c>
      <c r="B125" s="83">
        <v>810397</v>
      </c>
      <c r="C125" s="60" t="s">
        <v>1679</v>
      </c>
      <c r="D125" s="44" t="s">
        <v>1559</v>
      </c>
      <c r="E125" s="38" t="s">
        <v>1560</v>
      </c>
      <c r="F125" s="38" t="s">
        <v>1560</v>
      </c>
      <c r="G125" s="44" t="s">
        <v>1572</v>
      </c>
      <c r="H125" s="44" t="s">
        <v>1631</v>
      </c>
      <c r="I125" s="51">
        <v>32207</v>
      </c>
      <c r="J125" s="44" t="str">
        <f t="shared" si="1"/>
        <v>37 Tahun 9 Bulan</v>
      </c>
      <c r="K125" s="44" t="s">
        <v>44</v>
      </c>
      <c r="L125" s="44" t="s">
        <v>118</v>
      </c>
      <c r="M125" s="41"/>
    </row>
    <row r="126" spans="1:13" hidden="1" x14ac:dyDescent="0.25">
      <c r="A126" s="41">
        <v>122</v>
      </c>
      <c r="B126" s="83">
        <v>810400</v>
      </c>
      <c r="C126" s="60" t="s">
        <v>1680</v>
      </c>
      <c r="D126" s="44" t="s">
        <v>1537</v>
      </c>
      <c r="E126" s="38" t="s">
        <v>1591</v>
      </c>
      <c r="F126" s="38" t="s">
        <v>1591</v>
      </c>
      <c r="G126" s="44" t="s">
        <v>1539</v>
      </c>
      <c r="H126" s="44" t="s">
        <v>1659</v>
      </c>
      <c r="I126" s="51">
        <v>32065</v>
      </c>
      <c r="J126" s="44" t="str">
        <f t="shared" si="1"/>
        <v>38 Tahun 2 Bulan</v>
      </c>
      <c r="K126" s="44" t="s">
        <v>44</v>
      </c>
      <c r="L126" s="44" t="s">
        <v>45</v>
      </c>
      <c r="M126" s="41"/>
    </row>
    <row r="127" spans="1:13" hidden="1" x14ac:dyDescent="0.25">
      <c r="A127" s="41">
        <v>123</v>
      </c>
      <c r="B127" s="83">
        <v>810401</v>
      </c>
      <c r="C127" s="60" t="s">
        <v>1681</v>
      </c>
      <c r="D127" s="44" t="s">
        <v>1559</v>
      </c>
      <c r="E127" s="38" t="s">
        <v>1560</v>
      </c>
      <c r="F127" s="38" t="s">
        <v>1560</v>
      </c>
      <c r="G127" s="44" t="s">
        <v>330</v>
      </c>
      <c r="H127" s="44" t="s">
        <v>121</v>
      </c>
      <c r="I127" s="51">
        <v>32781</v>
      </c>
      <c r="J127" s="44" t="str">
        <f t="shared" si="1"/>
        <v>36 Tahun 3 Bulan</v>
      </c>
      <c r="K127" s="44" t="s">
        <v>33</v>
      </c>
      <c r="L127" s="44" t="s">
        <v>45</v>
      </c>
      <c r="M127" s="41"/>
    </row>
    <row r="128" spans="1:13" hidden="1" x14ac:dyDescent="0.25">
      <c r="A128" s="41">
        <v>124</v>
      </c>
      <c r="B128" s="83">
        <v>810402</v>
      </c>
      <c r="C128" s="60" t="s">
        <v>1682</v>
      </c>
      <c r="D128" s="44" t="s">
        <v>1537</v>
      </c>
      <c r="E128" s="38" t="s">
        <v>443</v>
      </c>
      <c r="F128" s="38" t="s">
        <v>443</v>
      </c>
      <c r="G128" s="44" t="s">
        <v>330</v>
      </c>
      <c r="H128" s="44" t="s">
        <v>167</v>
      </c>
      <c r="I128" s="51">
        <v>30016</v>
      </c>
      <c r="J128" s="44" t="str">
        <f t="shared" si="1"/>
        <v>43 Tahun 9 Bulan</v>
      </c>
      <c r="K128" s="44" t="s">
        <v>33</v>
      </c>
      <c r="L128" s="44" t="s">
        <v>118</v>
      </c>
      <c r="M128" s="41"/>
    </row>
    <row r="129" spans="1:69" hidden="1" x14ac:dyDescent="0.25">
      <c r="A129" s="41">
        <v>125</v>
      </c>
      <c r="B129" s="83">
        <v>810404</v>
      </c>
      <c r="C129" s="60" t="s">
        <v>1683</v>
      </c>
      <c r="D129" s="44" t="s">
        <v>1537</v>
      </c>
      <c r="E129" s="38" t="s">
        <v>31</v>
      </c>
      <c r="F129" s="38" t="s">
        <v>31</v>
      </c>
      <c r="G129" s="44" t="s">
        <v>330</v>
      </c>
      <c r="H129" s="44" t="s">
        <v>329</v>
      </c>
      <c r="I129" s="51">
        <v>33176</v>
      </c>
      <c r="J129" s="44" t="str">
        <f t="shared" si="1"/>
        <v>35 Tahun 2 Bulan</v>
      </c>
      <c r="K129" s="44" t="s">
        <v>33</v>
      </c>
      <c r="L129" s="44" t="s">
        <v>45</v>
      </c>
      <c r="M129" s="41"/>
    </row>
    <row r="130" spans="1:69" hidden="1" x14ac:dyDescent="0.25">
      <c r="A130" s="41">
        <v>126</v>
      </c>
      <c r="B130" s="83">
        <v>810405</v>
      </c>
      <c r="C130" s="60" t="s">
        <v>1684</v>
      </c>
      <c r="D130" s="44" t="s">
        <v>1537</v>
      </c>
      <c r="E130" s="38" t="s">
        <v>31</v>
      </c>
      <c r="F130" s="38" t="s">
        <v>31</v>
      </c>
      <c r="G130" s="44" t="s">
        <v>330</v>
      </c>
      <c r="H130" s="44" t="s">
        <v>329</v>
      </c>
      <c r="I130" s="51">
        <v>30990</v>
      </c>
      <c r="J130" s="44" t="str">
        <f t="shared" si="1"/>
        <v>41 Tahun 1 Bulan</v>
      </c>
      <c r="K130" s="44" t="s">
        <v>33</v>
      </c>
      <c r="L130" s="44" t="s">
        <v>118</v>
      </c>
      <c r="M130" s="41"/>
    </row>
    <row r="131" spans="1:69" hidden="1" x14ac:dyDescent="0.25">
      <c r="A131" s="41">
        <v>127</v>
      </c>
      <c r="B131" s="83">
        <v>810407</v>
      </c>
      <c r="C131" s="60" t="s">
        <v>1685</v>
      </c>
      <c r="D131" s="44" t="s">
        <v>1537</v>
      </c>
      <c r="E131" s="38" t="s">
        <v>539</v>
      </c>
      <c r="F131" s="38" t="s">
        <v>539</v>
      </c>
      <c r="G131" s="44" t="s">
        <v>28</v>
      </c>
      <c r="H131" s="44" t="s">
        <v>121</v>
      </c>
      <c r="I131" s="51">
        <v>31526</v>
      </c>
      <c r="J131" s="44" t="str">
        <f t="shared" si="1"/>
        <v>39 Tahun 8 Bulan</v>
      </c>
      <c r="K131" s="44" t="s">
        <v>33</v>
      </c>
      <c r="L131" s="44" t="s">
        <v>45</v>
      </c>
      <c r="M131" s="41"/>
    </row>
    <row r="132" spans="1:69" hidden="1" x14ac:dyDescent="0.25">
      <c r="A132" s="41">
        <v>128</v>
      </c>
      <c r="B132" s="83">
        <v>810408</v>
      </c>
      <c r="C132" s="60" t="s">
        <v>1686</v>
      </c>
      <c r="D132" s="44" t="s">
        <v>1537</v>
      </c>
      <c r="E132" s="38" t="s">
        <v>1545</v>
      </c>
      <c r="F132" s="38" t="s">
        <v>1545</v>
      </c>
      <c r="G132" s="44" t="s">
        <v>330</v>
      </c>
      <c r="H132" s="44" t="s">
        <v>121</v>
      </c>
      <c r="I132" s="51">
        <v>28106</v>
      </c>
      <c r="J132" s="44" t="str">
        <f t="shared" ref="J132:J195" si="2">DATEDIF(I132,$J$3,"y")&amp;" Tahun"&amp;" "&amp;DATEDIF(I132,$J$3,"ym")&amp;" Bulan"</f>
        <v>49 Tahun 0 Bulan</v>
      </c>
      <c r="K132" s="44" t="s">
        <v>33</v>
      </c>
      <c r="L132" s="44" t="s">
        <v>118</v>
      </c>
      <c r="M132" s="41"/>
    </row>
    <row r="133" spans="1:69" hidden="1" x14ac:dyDescent="0.25">
      <c r="A133" s="41">
        <v>129</v>
      </c>
      <c r="B133" s="83">
        <v>810413</v>
      </c>
      <c r="C133" s="60" t="s">
        <v>1687</v>
      </c>
      <c r="D133" s="44" t="s">
        <v>1537</v>
      </c>
      <c r="E133" s="38" t="s">
        <v>863</v>
      </c>
      <c r="F133" s="38" t="s">
        <v>863</v>
      </c>
      <c r="G133" s="44" t="s">
        <v>1539</v>
      </c>
      <c r="H133" s="44" t="s">
        <v>1659</v>
      </c>
      <c r="I133" s="51">
        <v>33342</v>
      </c>
      <c r="J133" s="44" t="str">
        <f t="shared" si="2"/>
        <v>34 Tahun 8 Bulan</v>
      </c>
      <c r="K133" s="44" t="s">
        <v>44</v>
      </c>
      <c r="L133" s="44" t="s">
        <v>34</v>
      </c>
      <c r="M133" s="41"/>
    </row>
    <row r="134" spans="1:69" hidden="1" x14ac:dyDescent="0.25">
      <c r="A134" s="41">
        <v>130</v>
      </c>
      <c r="B134" s="83">
        <v>810420</v>
      </c>
      <c r="C134" s="60" t="s">
        <v>1688</v>
      </c>
      <c r="D134" s="44" t="s">
        <v>1537</v>
      </c>
      <c r="E134" s="38" t="s">
        <v>1605</v>
      </c>
      <c r="F134" s="38" t="s">
        <v>1605</v>
      </c>
      <c r="G134" s="44" t="s">
        <v>28</v>
      </c>
      <c r="H134" s="44" t="s">
        <v>27</v>
      </c>
      <c r="I134" s="51">
        <v>30369</v>
      </c>
      <c r="J134" s="44" t="str">
        <f t="shared" si="2"/>
        <v>42 Tahun 10 Bulan</v>
      </c>
      <c r="K134" s="44" t="s">
        <v>44</v>
      </c>
      <c r="L134" s="44" t="s">
        <v>45</v>
      </c>
      <c r="M134" s="41"/>
    </row>
    <row r="135" spans="1:69" hidden="1" x14ac:dyDescent="0.25">
      <c r="A135" s="41">
        <v>131</v>
      </c>
      <c r="B135" s="83">
        <v>810423</v>
      </c>
      <c r="C135" s="60" t="s">
        <v>1689</v>
      </c>
      <c r="D135" s="44" t="s">
        <v>1537</v>
      </c>
      <c r="E135" s="38" t="s">
        <v>1589</v>
      </c>
      <c r="F135" s="38" t="s">
        <v>1589</v>
      </c>
      <c r="G135" s="44" t="s">
        <v>28</v>
      </c>
      <c r="H135" s="44" t="s">
        <v>121</v>
      </c>
      <c r="I135" s="51">
        <v>32125</v>
      </c>
      <c r="J135" s="44" t="str">
        <f t="shared" si="2"/>
        <v>38 Tahun 0 Bulan</v>
      </c>
      <c r="K135" s="44" t="s">
        <v>33</v>
      </c>
      <c r="L135" s="44" t="s">
        <v>45</v>
      </c>
      <c r="M135" s="41"/>
    </row>
    <row r="136" spans="1:69" hidden="1" x14ac:dyDescent="0.25">
      <c r="A136" s="41">
        <v>132</v>
      </c>
      <c r="B136" s="83">
        <v>810425</v>
      </c>
      <c r="C136" s="60" t="s">
        <v>1690</v>
      </c>
      <c r="D136" s="44" t="s">
        <v>1537</v>
      </c>
      <c r="E136" s="38" t="s">
        <v>961</v>
      </c>
      <c r="F136" s="38" t="s">
        <v>961</v>
      </c>
      <c r="G136" s="44" t="s">
        <v>330</v>
      </c>
      <c r="H136" s="44" t="s">
        <v>121</v>
      </c>
      <c r="I136" s="51">
        <v>27651</v>
      </c>
      <c r="J136" s="44" t="str">
        <f t="shared" si="2"/>
        <v>50 Tahun 3 Bulan</v>
      </c>
      <c r="K136" s="44" t="s">
        <v>33</v>
      </c>
      <c r="L136" s="44" t="s">
        <v>45</v>
      </c>
      <c r="M136" s="41"/>
    </row>
    <row r="137" spans="1:69" hidden="1" x14ac:dyDescent="0.25">
      <c r="A137" s="41">
        <v>133</v>
      </c>
      <c r="B137" s="83">
        <v>810426</v>
      </c>
      <c r="C137" s="60" t="s">
        <v>1691</v>
      </c>
      <c r="D137" s="44" t="s">
        <v>1537</v>
      </c>
      <c r="E137" s="38" t="s">
        <v>1545</v>
      </c>
      <c r="F137" s="38" t="s">
        <v>1545</v>
      </c>
      <c r="G137" s="44" t="s">
        <v>28</v>
      </c>
      <c r="H137" s="44" t="s">
        <v>121</v>
      </c>
      <c r="I137" s="51">
        <v>32189</v>
      </c>
      <c r="J137" s="44" t="str">
        <f t="shared" si="2"/>
        <v>37 Tahun 10 Bulan</v>
      </c>
      <c r="K137" s="44" t="s">
        <v>44</v>
      </c>
      <c r="L137" s="44" t="s">
        <v>34</v>
      </c>
      <c r="M137" s="41"/>
    </row>
    <row r="138" spans="1:69" hidden="1" x14ac:dyDescent="0.25">
      <c r="A138" s="41">
        <v>134</v>
      </c>
      <c r="B138" s="83">
        <v>810427</v>
      </c>
      <c r="C138" s="60" t="s">
        <v>1692</v>
      </c>
      <c r="D138" s="44" t="s">
        <v>1537</v>
      </c>
      <c r="E138" s="38" t="s">
        <v>723</v>
      </c>
      <c r="F138" s="38" t="s">
        <v>723</v>
      </c>
      <c r="G138" s="44" t="s">
        <v>28</v>
      </c>
      <c r="H138" s="44" t="s">
        <v>27</v>
      </c>
      <c r="I138" s="51">
        <v>29500</v>
      </c>
      <c r="J138" s="44" t="str">
        <f t="shared" si="2"/>
        <v>45 Tahun 2 Bulan</v>
      </c>
      <c r="K138" s="44" t="s">
        <v>33</v>
      </c>
      <c r="L138" s="44" t="s">
        <v>45</v>
      </c>
      <c r="M138" s="41"/>
    </row>
    <row r="139" spans="1:69" hidden="1" x14ac:dyDescent="0.25">
      <c r="A139" s="41">
        <v>135</v>
      </c>
      <c r="B139" s="83">
        <v>810434</v>
      </c>
      <c r="C139" s="60" t="s">
        <v>1693</v>
      </c>
      <c r="D139" s="44" t="s">
        <v>1537</v>
      </c>
      <c r="E139" s="38" t="s">
        <v>961</v>
      </c>
      <c r="F139" s="38" t="s">
        <v>961</v>
      </c>
      <c r="G139" s="44" t="s">
        <v>330</v>
      </c>
      <c r="H139" s="44" t="s">
        <v>121</v>
      </c>
      <c r="I139" s="51">
        <v>29866</v>
      </c>
      <c r="J139" s="44" t="str">
        <f t="shared" si="2"/>
        <v>44 Tahun 2 Bulan</v>
      </c>
      <c r="K139" s="44" t="s">
        <v>33</v>
      </c>
      <c r="L139" s="44" t="s">
        <v>34</v>
      </c>
      <c r="M139" s="41"/>
    </row>
    <row r="140" spans="1:69" hidden="1" x14ac:dyDescent="0.25">
      <c r="A140" s="41">
        <v>136</v>
      </c>
      <c r="B140" s="83">
        <v>810435</v>
      </c>
      <c r="C140" s="60" t="s">
        <v>1694</v>
      </c>
      <c r="D140" s="44" t="s">
        <v>1537</v>
      </c>
      <c r="E140" s="38" t="s">
        <v>539</v>
      </c>
      <c r="F140" s="38" t="s">
        <v>539</v>
      </c>
      <c r="G140" s="44" t="s">
        <v>28</v>
      </c>
      <c r="H140" s="44" t="s">
        <v>121</v>
      </c>
      <c r="I140" s="51">
        <v>33146</v>
      </c>
      <c r="J140" s="44" t="str">
        <f t="shared" si="2"/>
        <v>35 Tahun 3 Bulan</v>
      </c>
      <c r="K140" s="44" t="s">
        <v>33</v>
      </c>
      <c r="L140" s="44" t="s">
        <v>45</v>
      </c>
      <c r="M140" s="41"/>
    </row>
    <row r="141" spans="1:69" hidden="1" x14ac:dyDescent="0.25">
      <c r="A141" s="41">
        <v>137</v>
      </c>
      <c r="B141" s="83">
        <v>810439</v>
      </c>
      <c r="C141" s="60" t="s">
        <v>1695</v>
      </c>
      <c r="D141" s="44" t="s">
        <v>1537</v>
      </c>
      <c r="E141" s="38" t="s">
        <v>961</v>
      </c>
      <c r="F141" s="38" t="s">
        <v>961</v>
      </c>
      <c r="G141" s="44" t="s">
        <v>1572</v>
      </c>
      <c r="H141" s="44" t="s">
        <v>1631</v>
      </c>
      <c r="I141" s="51">
        <v>33570</v>
      </c>
      <c r="J141" s="44" t="str">
        <f t="shared" si="2"/>
        <v>34 Tahun 1 Bulan</v>
      </c>
      <c r="K141" s="44" t="s">
        <v>44</v>
      </c>
      <c r="L141" s="44" t="s">
        <v>45</v>
      </c>
      <c r="M141" s="41"/>
    </row>
    <row r="142" spans="1:69" hidden="1" x14ac:dyDescent="0.25">
      <c r="A142" s="41">
        <v>138</v>
      </c>
      <c r="B142" s="83">
        <v>810440</v>
      </c>
      <c r="C142" s="60" t="s">
        <v>1696</v>
      </c>
      <c r="D142" s="44" t="s">
        <v>1537</v>
      </c>
      <c r="E142" s="38" t="s">
        <v>961</v>
      </c>
      <c r="F142" s="38" t="s">
        <v>961</v>
      </c>
      <c r="G142" s="44" t="s">
        <v>28</v>
      </c>
      <c r="H142" s="44" t="s">
        <v>167</v>
      </c>
      <c r="I142" s="51">
        <v>31388</v>
      </c>
      <c r="J142" s="44" t="str">
        <f t="shared" si="2"/>
        <v>40 Tahun 0 Bulan</v>
      </c>
      <c r="K142" s="44" t="s">
        <v>44</v>
      </c>
      <c r="L142" s="44" t="s">
        <v>45</v>
      </c>
      <c r="M142" s="41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74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 t="s">
        <v>1640</v>
      </c>
    </row>
    <row r="143" spans="1:69" hidden="1" x14ac:dyDescent="0.25">
      <c r="A143" s="41">
        <v>139</v>
      </c>
      <c r="B143" s="83">
        <v>810442</v>
      </c>
      <c r="C143" s="60" t="s">
        <v>1697</v>
      </c>
      <c r="D143" s="44" t="s">
        <v>1537</v>
      </c>
      <c r="E143" s="38" t="s">
        <v>1560</v>
      </c>
      <c r="F143" s="38" t="s">
        <v>1560</v>
      </c>
      <c r="G143" s="44" t="s">
        <v>330</v>
      </c>
      <c r="H143" s="44" t="s">
        <v>121</v>
      </c>
      <c r="I143" s="51">
        <v>33454</v>
      </c>
      <c r="J143" s="44" t="str">
        <f t="shared" si="2"/>
        <v>34 Tahun 4 Bulan</v>
      </c>
      <c r="K143" s="44" t="s">
        <v>33</v>
      </c>
      <c r="L143" s="44" t="s">
        <v>118</v>
      </c>
      <c r="M143" s="41"/>
    </row>
    <row r="144" spans="1:69" hidden="1" x14ac:dyDescent="0.25">
      <c r="A144" s="41">
        <v>140</v>
      </c>
      <c r="B144" s="83">
        <v>810443</v>
      </c>
      <c r="C144" s="60" t="s">
        <v>1698</v>
      </c>
      <c r="D144" s="44" t="s">
        <v>1559</v>
      </c>
      <c r="E144" s="38" t="s">
        <v>1560</v>
      </c>
      <c r="F144" s="38" t="s">
        <v>1560</v>
      </c>
      <c r="G144" s="44" t="s">
        <v>330</v>
      </c>
      <c r="H144" s="44" t="s">
        <v>121</v>
      </c>
      <c r="I144" s="51">
        <v>33112</v>
      </c>
      <c r="J144" s="44" t="str">
        <f t="shared" si="2"/>
        <v>35 Tahun 4 Bulan</v>
      </c>
      <c r="K144" s="44" t="s">
        <v>44</v>
      </c>
      <c r="L144" s="44" t="s">
        <v>45</v>
      </c>
      <c r="M144" s="41"/>
    </row>
    <row r="145" spans="1:13" hidden="1" x14ac:dyDescent="0.25">
      <c r="A145" s="41">
        <v>141</v>
      </c>
      <c r="B145" s="83">
        <v>810446</v>
      </c>
      <c r="C145" s="60" t="s">
        <v>1699</v>
      </c>
      <c r="D145" s="44" t="s">
        <v>1537</v>
      </c>
      <c r="E145" s="38" t="s">
        <v>1574</v>
      </c>
      <c r="F145" s="38" t="s">
        <v>1574</v>
      </c>
      <c r="G145" s="44" t="s">
        <v>330</v>
      </c>
      <c r="H145" s="44" t="s">
        <v>1700</v>
      </c>
      <c r="I145" s="51">
        <v>31746</v>
      </c>
      <c r="J145" s="44" t="str">
        <f t="shared" si="2"/>
        <v>39 Tahun 1 Bulan</v>
      </c>
      <c r="K145" s="44" t="s">
        <v>33</v>
      </c>
      <c r="L145" s="44" t="s">
        <v>45</v>
      </c>
      <c r="M145" s="41"/>
    </row>
    <row r="146" spans="1:13" hidden="1" x14ac:dyDescent="0.25">
      <c r="A146" s="41">
        <v>142</v>
      </c>
      <c r="B146" s="83">
        <v>810448</v>
      </c>
      <c r="C146" s="60" t="s">
        <v>1701</v>
      </c>
      <c r="D146" s="44" t="s">
        <v>1537</v>
      </c>
      <c r="E146" s="38" t="s">
        <v>539</v>
      </c>
      <c r="F146" s="38" t="s">
        <v>539</v>
      </c>
      <c r="G146" s="44" t="s">
        <v>1572</v>
      </c>
      <c r="H146" s="44" t="s">
        <v>1631</v>
      </c>
      <c r="I146" s="51">
        <v>31798</v>
      </c>
      <c r="J146" s="44" t="str">
        <f t="shared" si="2"/>
        <v>38 Tahun 11 Bulan</v>
      </c>
      <c r="K146" s="44" t="s">
        <v>33</v>
      </c>
      <c r="L146" s="44" t="s">
        <v>45</v>
      </c>
      <c r="M146" s="41"/>
    </row>
    <row r="147" spans="1:13" hidden="1" x14ac:dyDescent="0.25">
      <c r="A147" s="41">
        <v>143</v>
      </c>
      <c r="B147" s="83">
        <v>810449</v>
      </c>
      <c r="C147" s="60" t="s">
        <v>1702</v>
      </c>
      <c r="D147" s="44" t="s">
        <v>1537</v>
      </c>
      <c r="E147" s="38" t="s">
        <v>1574</v>
      </c>
      <c r="F147" s="38" t="s">
        <v>1574</v>
      </c>
      <c r="G147" s="44" t="s">
        <v>330</v>
      </c>
      <c r="H147" s="44" t="s">
        <v>167</v>
      </c>
      <c r="I147" s="51">
        <v>34161</v>
      </c>
      <c r="J147" s="44" t="str">
        <f t="shared" si="2"/>
        <v>32 Tahun 5 Bulan</v>
      </c>
      <c r="K147" s="44" t="s">
        <v>33</v>
      </c>
      <c r="L147" s="44" t="s">
        <v>45</v>
      </c>
      <c r="M147" s="41"/>
    </row>
    <row r="148" spans="1:13" hidden="1" x14ac:dyDescent="0.25">
      <c r="A148" s="41">
        <v>144</v>
      </c>
      <c r="B148" s="83">
        <v>810452</v>
      </c>
      <c r="C148" s="60" t="s">
        <v>1703</v>
      </c>
      <c r="D148" s="44" t="s">
        <v>1537</v>
      </c>
      <c r="E148" s="38" t="s">
        <v>1605</v>
      </c>
      <c r="F148" s="38" t="s">
        <v>1605</v>
      </c>
      <c r="G148" s="44" t="s">
        <v>28</v>
      </c>
      <c r="H148" s="44" t="s">
        <v>121</v>
      </c>
      <c r="I148" s="51">
        <v>34218</v>
      </c>
      <c r="J148" s="44" t="str">
        <f t="shared" si="2"/>
        <v>32 Tahun 3 Bulan</v>
      </c>
      <c r="K148" s="44" t="s">
        <v>44</v>
      </c>
      <c r="L148" s="44" t="s">
        <v>45</v>
      </c>
      <c r="M148" s="41"/>
    </row>
    <row r="149" spans="1:13" hidden="1" x14ac:dyDescent="0.25">
      <c r="A149" s="41">
        <v>145</v>
      </c>
      <c r="B149" s="83">
        <v>810453</v>
      </c>
      <c r="C149" s="60" t="s">
        <v>1704</v>
      </c>
      <c r="D149" s="44" t="s">
        <v>1537</v>
      </c>
      <c r="E149" s="38" t="s">
        <v>1605</v>
      </c>
      <c r="F149" s="38" t="s">
        <v>1605</v>
      </c>
      <c r="G149" s="44" t="s">
        <v>330</v>
      </c>
      <c r="H149" s="44" t="s">
        <v>167</v>
      </c>
      <c r="I149" s="51">
        <v>32693</v>
      </c>
      <c r="J149" s="44" t="str">
        <f t="shared" si="2"/>
        <v>36 Tahun 5 Bulan</v>
      </c>
      <c r="K149" s="44" t="s">
        <v>33</v>
      </c>
      <c r="L149" s="44" t="s">
        <v>45</v>
      </c>
      <c r="M149" s="41"/>
    </row>
    <row r="150" spans="1:13" hidden="1" x14ac:dyDescent="0.25">
      <c r="A150" s="41">
        <v>146</v>
      </c>
      <c r="B150" s="83">
        <v>810455</v>
      </c>
      <c r="C150" s="60" t="s">
        <v>1705</v>
      </c>
      <c r="D150" s="44" t="s">
        <v>1537</v>
      </c>
      <c r="E150" s="38" t="s">
        <v>1551</v>
      </c>
      <c r="F150" s="38" t="s">
        <v>1551</v>
      </c>
      <c r="G150" s="44" t="s">
        <v>330</v>
      </c>
      <c r="H150" s="44" t="s">
        <v>167</v>
      </c>
      <c r="I150" s="51">
        <v>33395</v>
      </c>
      <c r="J150" s="44" t="str">
        <f t="shared" si="2"/>
        <v>34 Tahun 6 Bulan</v>
      </c>
      <c r="K150" s="44" t="s">
        <v>44</v>
      </c>
      <c r="L150" s="44" t="s">
        <v>45</v>
      </c>
      <c r="M150" s="41"/>
    </row>
    <row r="151" spans="1:13" hidden="1" x14ac:dyDescent="0.25">
      <c r="A151" s="41">
        <v>147</v>
      </c>
      <c r="B151" s="83">
        <v>810457</v>
      </c>
      <c r="C151" s="60" t="s">
        <v>1706</v>
      </c>
      <c r="D151" s="44" t="s">
        <v>1537</v>
      </c>
      <c r="E151" s="38" t="s">
        <v>723</v>
      </c>
      <c r="F151" s="38" t="s">
        <v>723</v>
      </c>
      <c r="G151" s="44" t="s">
        <v>330</v>
      </c>
      <c r="H151" s="44" t="s">
        <v>167</v>
      </c>
      <c r="I151" s="51">
        <v>31847</v>
      </c>
      <c r="J151" s="44" t="str">
        <f t="shared" si="2"/>
        <v>38 Tahun 9 Bulan</v>
      </c>
      <c r="K151" s="44" t="s">
        <v>44</v>
      </c>
      <c r="L151" s="44" t="s">
        <v>45</v>
      </c>
      <c r="M151" s="41"/>
    </row>
    <row r="152" spans="1:13" hidden="1" x14ac:dyDescent="0.25">
      <c r="A152" s="41">
        <v>148</v>
      </c>
      <c r="B152" s="83">
        <v>810458</v>
      </c>
      <c r="C152" s="60" t="s">
        <v>1707</v>
      </c>
      <c r="D152" s="44" t="s">
        <v>1537</v>
      </c>
      <c r="E152" s="38" t="s">
        <v>961</v>
      </c>
      <c r="F152" s="38" t="s">
        <v>961</v>
      </c>
      <c r="G152" s="44" t="s">
        <v>330</v>
      </c>
      <c r="H152" s="44" t="s">
        <v>167</v>
      </c>
      <c r="I152" s="51">
        <v>32771</v>
      </c>
      <c r="J152" s="44" t="str">
        <f t="shared" si="2"/>
        <v>36 Tahun 3 Bulan</v>
      </c>
      <c r="K152" s="44" t="s">
        <v>33</v>
      </c>
      <c r="L152" s="44" t="s">
        <v>45</v>
      </c>
      <c r="M152" s="41"/>
    </row>
    <row r="153" spans="1:13" hidden="1" x14ac:dyDescent="0.25">
      <c r="A153" s="41">
        <v>149</v>
      </c>
      <c r="B153" s="83">
        <v>810461</v>
      </c>
      <c r="C153" s="60" t="s">
        <v>1708</v>
      </c>
      <c r="D153" s="44" t="s">
        <v>1537</v>
      </c>
      <c r="E153" s="38" t="s">
        <v>863</v>
      </c>
      <c r="F153" s="38" t="s">
        <v>863</v>
      </c>
      <c r="G153" s="44" t="s">
        <v>330</v>
      </c>
      <c r="H153" s="44" t="s">
        <v>167</v>
      </c>
      <c r="I153" s="51">
        <v>30327</v>
      </c>
      <c r="J153" s="44" t="str">
        <f t="shared" si="2"/>
        <v>42 Tahun 11 Bulan</v>
      </c>
      <c r="K153" s="44" t="s">
        <v>33</v>
      </c>
      <c r="L153" s="44" t="s">
        <v>45</v>
      </c>
      <c r="M153" s="41"/>
    </row>
    <row r="154" spans="1:13" hidden="1" x14ac:dyDescent="0.25">
      <c r="A154" s="41">
        <v>150</v>
      </c>
      <c r="B154" s="83">
        <v>810462</v>
      </c>
      <c r="C154" s="60" t="s">
        <v>1709</v>
      </c>
      <c r="D154" s="44" t="s">
        <v>1537</v>
      </c>
      <c r="E154" s="38" t="s">
        <v>1587</v>
      </c>
      <c r="F154" s="38" t="s">
        <v>1587</v>
      </c>
      <c r="G154" s="44" t="s">
        <v>330</v>
      </c>
      <c r="H154" s="44" t="s">
        <v>167</v>
      </c>
      <c r="I154" s="51">
        <v>33994</v>
      </c>
      <c r="J154" s="44" t="str">
        <f t="shared" si="2"/>
        <v>32 Tahun 11 Bulan</v>
      </c>
      <c r="K154" s="44" t="s">
        <v>33</v>
      </c>
      <c r="L154" s="44" t="s">
        <v>45</v>
      </c>
      <c r="M154" s="41"/>
    </row>
    <row r="155" spans="1:13" hidden="1" x14ac:dyDescent="0.25">
      <c r="A155" s="41">
        <v>151</v>
      </c>
      <c r="B155" s="83">
        <v>810463</v>
      </c>
      <c r="C155" s="60" t="s">
        <v>1710</v>
      </c>
      <c r="D155" s="44" t="s">
        <v>1537</v>
      </c>
      <c r="E155" s="38" t="s">
        <v>1549</v>
      </c>
      <c r="F155" s="38" t="s">
        <v>1549</v>
      </c>
      <c r="G155" s="44" t="s">
        <v>330</v>
      </c>
      <c r="H155" s="44" t="s">
        <v>167</v>
      </c>
      <c r="I155" s="51">
        <v>30359</v>
      </c>
      <c r="J155" s="44" t="str">
        <f t="shared" si="2"/>
        <v>42 Tahun 10 Bulan</v>
      </c>
      <c r="K155" s="44" t="s">
        <v>33</v>
      </c>
      <c r="L155" s="44" t="s">
        <v>45</v>
      </c>
      <c r="M155" s="41"/>
    </row>
    <row r="156" spans="1:13" hidden="1" x14ac:dyDescent="0.25">
      <c r="A156" s="41">
        <v>152</v>
      </c>
      <c r="B156" s="83">
        <v>810464</v>
      </c>
      <c r="C156" s="60" t="s">
        <v>1711</v>
      </c>
      <c r="D156" s="44" t="s">
        <v>1537</v>
      </c>
      <c r="E156" s="38" t="s">
        <v>863</v>
      </c>
      <c r="F156" s="38" t="s">
        <v>863</v>
      </c>
      <c r="G156" s="44" t="s">
        <v>330</v>
      </c>
      <c r="H156" s="44" t="s">
        <v>167</v>
      </c>
      <c r="I156" s="51">
        <v>31453</v>
      </c>
      <c r="J156" s="44" t="str">
        <f t="shared" si="2"/>
        <v>39 Tahun 10 Bulan</v>
      </c>
      <c r="K156" s="44" t="s">
        <v>44</v>
      </c>
      <c r="L156" s="44" t="s">
        <v>118</v>
      </c>
      <c r="M156" s="41"/>
    </row>
    <row r="157" spans="1:13" hidden="1" x14ac:dyDescent="0.25">
      <c r="A157" s="41">
        <v>153</v>
      </c>
      <c r="B157" s="83">
        <v>810466</v>
      </c>
      <c r="C157" s="60" t="s">
        <v>1712</v>
      </c>
      <c r="D157" s="44" t="s">
        <v>1559</v>
      </c>
      <c r="E157" s="38" t="s">
        <v>1591</v>
      </c>
      <c r="F157" s="38" t="s">
        <v>1591</v>
      </c>
      <c r="G157" s="44" t="s">
        <v>28</v>
      </c>
      <c r="H157" s="44" t="s">
        <v>121</v>
      </c>
      <c r="I157" s="51">
        <v>32577</v>
      </c>
      <c r="J157" s="44" t="str">
        <f t="shared" si="2"/>
        <v>36 Tahun 9 Bulan</v>
      </c>
      <c r="K157" s="44" t="s">
        <v>44</v>
      </c>
      <c r="L157" s="44" t="s">
        <v>118</v>
      </c>
      <c r="M157" s="41"/>
    </row>
    <row r="158" spans="1:13" x14ac:dyDescent="0.25">
      <c r="A158" s="41">
        <v>154</v>
      </c>
      <c r="B158" s="83">
        <v>810467</v>
      </c>
      <c r="C158" s="60" t="s">
        <v>1713</v>
      </c>
      <c r="D158" s="44" t="s">
        <v>1537</v>
      </c>
      <c r="E158" s="38" t="s">
        <v>1578</v>
      </c>
      <c r="F158" s="38" t="s">
        <v>1578</v>
      </c>
      <c r="G158" s="44" t="s">
        <v>28</v>
      </c>
      <c r="H158" s="44" t="s">
        <v>167</v>
      </c>
      <c r="I158" s="51">
        <v>29833</v>
      </c>
      <c r="J158" s="44" t="str">
        <f t="shared" si="2"/>
        <v>44 Tahun 3 Bulan</v>
      </c>
      <c r="K158" s="44" t="s">
        <v>44</v>
      </c>
      <c r="L158" s="44" t="s">
        <v>45</v>
      </c>
      <c r="M158" s="41"/>
    </row>
    <row r="159" spans="1:13" hidden="1" x14ac:dyDescent="0.25">
      <c r="A159" s="41">
        <v>155</v>
      </c>
      <c r="B159" s="83">
        <v>810468</v>
      </c>
      <c r="C159" s="60" t="s">
        <v>1714</v>
      </c>
      <c r="D159" s="44" t="s">
        <v>1537</v>
      </c>
      <c r="E159" s="38" t="s">
        <v>1605</v>
      </c>
      <c r="F159" s="38" t="s">
        <v>1605</v>
      </c>
      <c r="G159" s="44" t="s">
        <v>28</v>
      </c>
      <c r="H159" s="44" t="s">
        <v>121</v>
      </c>
      <c r="I159" s="51">
        <v>34278</v>
      </c>
      <c r="J159" s="44" t="str">
        <f t="shared" si="2"/>
        <v>32 Tahun 1 Bulan</v>
      </c>
      <c r="K159" s="44" t="s">
        <v>33</v>
      </c>
      <c r="L159" s="44" t="s">
        <v>45</v>
      </c>
      <c r="M159" s="41"/>
    </row>
    <row r="160" spans="1:13" hidden="1" x14ac:dyDescent="0.25">
      <c r="A160" s="41">
        <v>156</v>
      </c>
      <c r="B160" s="83">
        <v>810470</v>
      </c>
      <c r="C160" s="60" t="s">
        <v>1715</v>
      </c>
      <c r="D160" s="44" t="s">
        <v>1537</v>
      </c>
      <c r="E160" s="38" t="s">
        <v>1560</v>
      </c>
      <c r="F160" s="38" t="s">
        <v>1560</v>
      </c>
      <c r="G160" s="44" t="s">
        <v>330</v>
      </c>
      <c r="H160" s="44" t="s">
        <v>167</v>
      </c>
      <c r="I160" s="51">
        <v>34309</v>
      </c>
      <c r="J160" s="44" t="str">
        <f t="shared" si="2"/>
        <v>32 Tahun 0 Bulan</v>
      </c>
      <c r="K160" s="44" t="s">
        <v>33</v>
      </c>
      <c r="L160" s="44" t="s">
        <v>45</v>
      </c>
      <c r="M160" s="41"/>
    </row>
    <row r="161" spans="1:13" hidden="1" x14ac:dyDescent="0.25">
      <c r="A161" s="41">
        <v>157</v>
      </c>
      <c r="B161" s="83">
        <v>810472</v>
      </c>
      <c r="C161" s="60" t="s">
        <v>1716</v>
      </c>
      <c r="D161" s="44" t="s">
        <v>1537</v>
      </c>
      <c r="E161" s="38" t="s">
        <v>1556</v>
      </c>
      <c r="F161" s="38" t="s">
        <v>1556</v>
      </c>
      <c r="G161" s="44" t="s">
        <v>28</v>
      </c>
      <c r="H161" s="44" t="s">
        <v>167</v>
      </c>
      <c r="I161" s="51">
        <v>31518</v>
      </c>
      <c r="J161" s="44" t="str">
        <f t="shared" si="2"/>
        <v>39 Tahun 8 Bulan</v>
      </c>
      <c r="K161" s="44" t="s">
        <v>33</v>
      </c>
      <c r="L161" s="44" t="s">
        <v>45</v>
      </c>
      <c r="M161" s="41"/>
    </row>
    <row r="162" spans="1:13" hidden="1" x14ac:dyDescent="0.25">
      <c r="A162" s="41">
        <v>158</v>
      </c>
      <c r="B162" s="83">
        <v>810473</v>
      </c>
      <c r="C162" s="60" t="s">
        <v>1717</v>
      </c>
      <c r="D162" s="44" t="s">
        <v>1537</v>
      </c>
      <c r="E162" s="38" t="s">
        <v>1556</v>
      </c>
      <c r="F162" s="38" t="s">
        <v>1556</v>
      </c>
      <c r="G162" s="44" t="s">
        <v>330</v>
      </c>
      <c r="H162" s="44" t="s">
        <v>167</v>
      </c>
      <c r="I162" s="51">
        <v>31940</v>
      </c>
      <c r="J162" s="44" t="str">
        <f t="shared" si="2"/>
        <v>38 Tahun 6 Bulan</v>
      </c>
      <c r="K162" s="44" t="s">
        <v>33</v>
      </c>
      <c r="L162" s="44" t="s">
        <v>45</v>
      </c>
      <c r="M162" s="41"/>
    </row>
    <row r="163" spans="1:13" hidden="1" x14ac:dyDescent="0.25">
      <c r="A163" s="41">
        <v>159</v>
      </c>
      <c r="B163" s="83">
        <v>810474</v>
      </c>
      <c r="C163" s="60" t="s">
        <v>1718</v>
      </c>
      <c r="D163" s="44" t="s">
        <v>1537</v>
      </c>
      <c r="E163" s="38" t="s">
        <v>1556</v>
      </c>
      <c r="F163" s="38" t="s">
        <v>1556</v>
      </c>
      <c r="G163" s="44" t="s">
        <v>28</v>
      </c>
      <c r="H163" s="44" t="s">
        <v>167</v>
      </c>
      <c r="I163" s="51">
        <v>31666</v>
      </c>
      <c r="J163" s="44" t="str">
        <f t="shared" si="2"/>
        <v>39 Tahun 3 Bulan</v>
      </c>
      <c r="K163" s="44" t="s">
        <v>33</v>
      </c>
      <c r="L163" s="44" t="s">
        <v>45</v>
      </c>
      <c r="M163" s="41"/>
    </row>
    <row r="164" spans="1:13" hidden="1" x14ac:dyDescent="0.25">
      <c r="A164" s="41">
        <v>160</v>
      </c>
      <c r="B164" s="83">
        <v>810475</v>
      </c>
      <c r="C164" s="60" t="s">
        <v>1719</v>
      </c>
      <c r="D164" s="44" t="s">
        <v>1537</v>
      </c>
      <c r="E164" s="38" t="s">
        <v>1563</v>
      </c>
      <c r="F164" s="38" t="s">
        <v>1563</v>
      </c>
      <c r="G164" s="44" t="s">
        <v>330</v>
      </c>
      <c r="H164" s="44" t="s">
        <v>167</v>
      </c>
      <c r="I164" s="51">
        <v>34163</v>
      </c>
      <c r="J164" s="44" t="str">
        <f t="shared" si="2"/>
        <v>32 Tahun 5 Bulan</v>
      </c>
      <c r="K164" s="44" t="s">
        <v>33</v>
      </c>
      <c r="L164" s="44" t="s">
        <v>45</v>
      </c>
      <c r="M164" s="41"/>
    </row>
    <row r="165" spans="1:13" hidden="1" x14ac:dyDescent="0.25">
      <c r="A165" s="41">
        <v>161</v>
      </c>
      <c r="B165" s="83">
        <v>810477</v>
      </c>
      <c r="C165" s="60" t="s">
        <v>1720</v>
      </c>
      <c r="D165" s="44" t="s">
        <v>1537</v>
      </c>
      <c r="E165" s="38" t="s">
        <v>1593</v>
      </c>
      <c r="F165" s="38" t="s">
        <v>1593</v>
      </c>
      <c r="G165" s="44" t="s">
        <v>28</v>
      </c>
      <c r="H165" s="44" t="s">
        <v>121</v>
      </c>
      <c r="I165" s="51">
        <v>34256</v>
      </c>
      <c r="J165" s="44" t="str">
        <f t="shared" si="2"/>
        <v>32 Tahun 2 Bulan</v>
      </c>
      <c r="K165" s="44" t="s">
        <v>33</v>
      </c>
      <c r="L165" s="44" t="s">
        <v>45</v>
      </c>
      <c r="M165" s="41"/>
    </row>
    <row r="166" spans="1:13" hidden="1" x14ac:dyDescent="0.25">
      <c r="A166" s="41">
        <v>162</v>
      </c>
      <c r="B166" s="83">
        <v>810478</v>
      </c>
      <c r="C166" s="60" t="s">
        <v>1721</v>
      </c>
      <c r="D166" s="44" t="s">
        <v>1537</v>
      </c>
      <c r="E166" s="38" t="s">
        <v>1551</v>
      </c>
      <c r="F166" s="38" t="s">
        <v>1551</v>
      </c>
      <c r="G166" s="44" t="s">
        <v>330</v>
      </c>
      <c r="H166" s="44" t="s">
        <v>167</v>
      </c>
      <c r="I166" s="51">
        <v>32818</v>
      </c>
      <c r="J166" s="44" t="str">
        <f t="shared" si="2"/>
        <v>36 Tahun 1 Bulan</v>
      </c>
      <c r="K166" s="44" t="s">
        <v>33</v>
      </c>
      <c r="L166" s="44" t="s">
        <v>71</v>
      </c>
      <c r="M166" s="41"/>
    </row>
    <row r="167" spans="1:13" hidden="1" x14ac:dyDescent="0.25">
      <c r="A167" s="41">
        <v>163</v>
      </c>
      <c r="B167" s="83">
        <v>810479</v>
      </c>
      <c r="C167" s="60" t="s">
        <v>1722</v>
      </c>
      <c r="D167" s="44" t="s">
        <v>1537</v>
      </c>
      <c r="E167" s="38" t="s">
        <v>1549</v>
      </c>
      <c r="F167" s="38" t="s">
        <v>1549</v>
      </c>
      <c r="G167" s="44" t="s">
        <v>28</v>
      </c>
      <c r="H167" s="44" t="s">
        <v>121</v>
      </c>
      <c r="I167" s="51">
        <v>28348</v>
      </c>
      <c r="J167" s="44" t="str">
        <f t="shared" si="2"/>
        <v>48 Tahun 4 Bulan</v>
      </c>
      <c r="K167" s="44" t="s">
        <v>44</v>
      </c>
      <c r="L167" s="44" t="s">
        <v>34</v>
      </c>
      <c r="M167" s="41"/>
    </row>
    <row r="168" spans="1:13" hidden="1" x14ac:dyDescent="0.25">
      <c r="A168" s="41">
        <v>164</v>
      </c>
      <c r="B168" s="83">
        <v>810485</v>
      </c>
      <c r="C168" s="60" t="s">
        <v>1723</v>
      </c>
      <c r="D168" s="44" t="s">
        <v>1559</v>
      </c>
      <c r="E168" s="38" t="s">
        <v>1560</v>
      </c>
      <c r="F168" s="38" t="s">
        <v>1560</v>
      </c>
      <c r="G168" s="44" t="s">
        <v>330</v>
      </c>
      <c r="H168" s="44" t="s">
        <v>167</v>
      </c>
      <c r="I168" s="51">
        <v>34303</v>
      </c>
      <c r="J168" s="44" t="str">
        <f t="shared" si="2"/>
        <v>32 Tahun 1 Bulan</v>
      </c>
      <c r="K168" s="44" t="s">
        <v>44</v>
      </c>
      <c r="L168" s="44" t="s">
        <v>45</v>
      </c>
      <c r="M168" s="41"/>
    </row>
    <row r="169" spans="1:13" hidden="1" x14ac:dyDescent="0.25">
      <c r="A169" s="41">
        <v>165</v>
      </c>
      <c r="B169" s="83">
        <v>810489</v>
      </c>
      <c r="C169" s="60" t="s">
        <v>1724</v>
      </c>
      <c r="D169" s="44" t="s">
        <v>1537</v>
      </c>
      <c r="E169" s="38" t="s">
        <v>1563</v>
      </c>
      <c r="F169" s="38" t="s">
        <v>1563</v>
      </c>
      <c r="G169" s="44" t="s">
        <v>330</v>
      </c>
      <c r="H169" s="44" t="s">
        <v>167</v>
      </c>
      <c r="I169" s="51">
        <v>34194</v>
      </c>
      <c r="J169" s="44" t="str">
        <f t="shared" si="2"/>
        <v>32 Tahun 4 Bulan</v>
      </c>
      <c r="K169" s="44" t="s">
        <v>33</v>
      </c>
      <c r="L169" s="44" t="s">
        <v>45</v>
      </c>
      <c r="M169" s="41"/>
    </row>
    <row r="170" spans="1:13" hidden="1" x14ac:dyDescent="0.25">
      <c r="A170" s="41">
        <v>166</v>
      </c>
      <c r="B170" s="83">
        <v>810490</v>
      </c>
      <c r="C170" s="60" t="s">
        <v>1725</v>
      </c>
      <c r="D170" s="44" t="s">
        <v>1537</v>
      </c>
      <c r="E170" s="38" t="s">
        <v>539</v>
      </c>
      <c r="F170" s="38" t="s">
        <v>539</v>
      </c>
      <c r="G170" s="44" t="s">
        <v>28</v>
      </c>
      <c r="H170" s="44" t="s">
        <v>167</v>
      </c>
      <c r="I170" s="51">
        <v>30570</v>
      </c>
      <c r="J170" s="44" t="str">
        <f t="shared" si="2"/>
        <v>42 Tahun 3 Bulan</v>
      </c>
      <c r="K170" s="44" t="s">
        <v>33</v>
      </c>
      <c r="L170" s="44" t="s">
        <v>34</v>
      </c>
      <c r="M170" s="41"/>
    </row>
    <row r="171" spans="1:13" hidden="1" x14ac:dyDescent="0.25">
      <c r="A171" s="41">
        <v>167</v>
      </c>
      <c r="B171" s="83">
        <v>810491</v>
      </c>
      <c r="C171" s="60" t="s">
        <v>1726</v>
      </c>
      <c r="D171" s="44" t="s">
        <v>1537</v>
      </c>
      <c r="E171" s="38" t="s">
        <v>1574</v>
      </c>
      <c r="F171" s="38" t="s">
        <v>1574</v>
      </c>
      <c r="G171" s="44" t="s">
        <v>28</v>
      </c>
      <c r="H171" s="44" t="s">
        <v>167</v>
      </c>
      <c r="I171" s="51">
        <v>33985</v>
      </c>
      <c r="J171" s="44" t="str">
        <f t="shared" si="2"/>
        <v>32 Tahun 11 Bulan</v>
      </c>
      <c r="K171" s="44" t="s">
        <v>33</v>
      </c>
      <c r="L171" s="44" t="s">
        <v>45</v>
      </c>
      <c r="M171" s="41"/>
    </row>
    <row r="172" spans="1:13" hidden="1" x14ac:dyDescent="0.25">
      <c r="A172" s="41">
        <v>168</v>
      </c>
      <c r="B172" s="83">
        <v>810492</v>
      </c>
      <c r="C172" s="60" t="s">
        <v>1727</v>
      </c>
      <c r="D172" s="44" t="s">
        <v>1559</v>
      </c>
      <c r="E172" s="38" t="s">
        <v>1560</v>
      </c>
      <c r="F172" s="38" t="s">
        <v>1560</v>
      </c>
      <c r="G172" s="44" t="s">
        <v>330</v>
      </c>
      <c r="H172" s="44" t="s">
        <v>167</v>
      </c>
      <c r="I172" s="51">
        <v>34299</v>
      </c>
      <c r="J172" s="44" t="str">
        <f t="shared" si="2"/>
        <v>32 Tahun 1 Bulan</v>
      </c>
      <c r="K172" s="44" t="s">
        <v>44</v>
      </c>
      <c r="L172" s="44" t="s">
        <v>45</v>
      </c>
      <c r="M172" s="41"/>
    </row>
    <row r="173" spans="1:13" hidden="1" x14ac:dyDescent="0.25">
      <c r="A173" s="41">
        <v>169</v>
      </c>
      <c r="B173" s="83">
        <v>810493</v>
      </c>
      <c r="C173" s="60" t="s">
        <v>1728</v>
      </c>
      <c r="D173" s="44" t="s">
        <v>1559</v>
      </c>
      <c r="E173" s="38" t="s">
        <v>1556</v>
      </c>
      <c r="F173" s="38" t="s">
        <v>1556</v>
      </c>
      <c r="G173" s="44" t="s">
        <v>330</v>
      </c>
      <c r="H173" s="44" t="s">
        <v>167</v>
      </c>
      <c r="I173" s="51">
        <v>34183</v>
      </c>
      <c r="J173" s="44" t="str">
        <f t="shared" si="2"/>
        <v>32 Tahun 4 Bulan</v>
      </c>
      <c r="K173" s="44" t="s">
        <v>33</v>
      </c>
      <c r="L173" s="44" t="s">
        <v>45</v>
      </c>
      <c r="M173" s="41"/>
    </row>
    <row r="174" spans="1:13" x14ac:dyDescent="0.25">
      <c r="A174" s="41">
        <v>170</v>
      </c>
      <c r="B174" s="83">
        <v>810497</v>
      </c>
      <c r="C174" s="60" t="s">
        <v>1729</v>
      </c>
      <c r="D174" s="44" t="s">
        <v>1537</v>
      </c>
      <c r="E174" s="38" t="s">
        <v>1578</v>
      </c>
      <c r="F174" s="38" t="s">
        <v>1578</v>
      </c>
      <c r="G174" s="44" t="s">
        <v>28</v>
      </c>
      <c r="H174" s="44" t="s">
        <v>121</v>
      </c>
      <c r="I174" s="51">
        <v>33420</v>
      </c>
      <c r="J174" s="44" t="str">
        <f t="shared" si="2"/>
        <v>34 Tahun 6 Bulan</v>
      </c>
      <c r="K174" s="44" t="s">
        <v>44</v>
      </c>
      <c r="L174" s="44" t="s">
        <v>45</v>
      </c>
      <c r="M174" s="41"/>
    </row>
    <row r="175" spans="1:13" hidden="1" x14ac:dyDescent="0.25">
      <c r="A175" s="41">
        <v>171</v>
      </c>
      <c r="B175" s="83">
        <v>810502</v>
      </c>
      <c r="C175" s="60" t="s">
        <v>1730</v>
      </c>
      <c r="D175" s="44" t="s">
        <v>1559</v>
      </c>
      <c r="E175" s="38" t="s">
        <v>1560</v>
      </c>
      <c r="F175" s="38" t="s">
        <v>1560</v>
      </c>
      <c r="G175" s="44" t="s">
        <v>330</v>
      </c>
      <c r="H175" s="44" t="s">
        <v>167</v>
      </c>
      <c r="I175" s="51">
        <v>33982</v>
      </c>
      <c r="J175" s="44" t="str">
        <f t="shared" si="2"/>
        <v>32 Tahun 11 Bulan</v>
      </c>
      <c r="K175" s="44" t="s">
        <v>33</v>
      </c>
      <c r="L175" s="44" t="s">
        <v>45</v>
      </c>
      <c r="M175" s="41"/>
    </row>
    <row r="176" spans="1:13" hidden="1" x14ac:dyDescent="0.25">
      <c r="A176" s="41">
        <v>172</v>
      </c>
      <c r="B176" s="83">
        <v>810504</v>
      </c>
      <c r="C176" s="60" t="s">
        <v>1731</v>
      </c>
      <c r="D176" s="44" t="s">
        <v>1537</v>
      </c>
      <c r="E176" s="38" t="s">
        <v>443</v>
      </c>
      <c r="F176" s="38" t="s">
        <v>443</v>
      </c>
      <c r="G176" s="44" t="s">
        <v>28</v>
      </c>
      <c r="H176" s="44" t="s">
        <v>121</v>
      </c>
      <c r="I176" s="51">
        <v>29832</v>
      </c>
      <c r="J176" s="44" t="str">
        <f t="shared" si="2"/>
        <v>44 Tahun 3 Bulan</v>
      </c>
      <c r="K176" s="44" t="s">
        <v>33</v>
      </c>
      <c r="L176" s="44" t="s">
        <v>45</v>
      </c>
      <c r="M176" s="41"/>
    </row>
    <row r="177" spans="1:13" hidden="1" x14ac:dyDescent="0.25">
      <c r="A177" s="41">
        <v>173</v>
      </c>
      <c r="B177" s="83">
        <v>810505</v>
      </c>
      <c r="C177" s="60" t="s">
        <v>1732</v>
      </c>
      <c r="D177" s="44" t="s">
        <v>1537</v>
      </c>
      <c r="E177" s="38" t="s">
        <v>1593</v>
      </c>
      <c r="F177" s="38" t="s">
        <v>1593</v>
      </c>
      <c r="G177" s="44" t="s">
        <v>330</v>
      </c>
      <c r="H177" s="44" t="s">
        <v>167</v>
      </c>
      <c r="I177" s="51">
        <v>33447</v>
      </c>
      <c r="J177" s="44" t="str">
        <f t="shared" si="2"/>
        <v>34 Tahun 5 Bulan</v>
      </c>
      <c r="K177" s="44" t="s">
        <v>33</v>
      </c>
      <c r="L177" s="44" t="s">
        <v>45</v>
      </c>
      <c r="M177" s="41"/>
    </row>
    <row r="178" spans="1:13" hidden="1" x14ac:dyDescent="0.25">
      <c r="A178" s="41">
        <v>174</v>
      </c>
      <c r="B178" s="83">
        <v>810508</v>
      </c>
      <c r="C178" s="60" t="s">
        <v>1733</v>
      </c>
      <c r="D178" s="44" t="s">
        <v>1537</v>
      </c>
      <c r="E178" s="38" t="s">
        <v>1551</v>
      </c>
      <c r="F178" s="38" t="s">
        <v>1551</v>
      </c>
      <c r="G178" s="44" t="s">
        <v>330</v>
      </c>
      <c r="H178" s="44" t="s">
        <v>167</v>
      </c>
      <c r="I178" s="51">
        <v>34647</v>
      </c>
      <c r="J178" s="44" t="str">
        <f t="shared" si="2"/>
        <v>31 Tahun 1 Bulan</v>
      </c>
      <c r="K178" s="44" t="s">
        <v>44</v>
      </c>
      <c r="L178" s="44" t="s">
        <v>34</v>
      </c>
      <c r="M178" s="41"/>
    </row>
    <row r="179" spans="1:13" hidden="1" x14ac:dyDescent="0.25">
      <c r="A179" s="41">
        <v>175</v>
      </c>
      <c r="B179" s="83">
        <v>810509</v>
      </c>
      <c r="C179" s="60" t="s">
        <v>1734</v>
      </c>
      <c r="D179" s="44" t="s">
        <v>1559</v>
      </c>
      <c r="E179" s="38" t="s">
        <v>1591</v>
      </c>
      <c r="F179" s="38" t="s">
        <v>1591</v>
      </c>
      <c r="G179" s="44" t="s">
        <v>330</v>
      </c>
      <c r="H179" s="44" t="s">
        <v>167</v>
      </c>
      <c r="I179" s="51">
        <v>33704</v>
      </c>
      <c r="J179" s="44" t="str">
        <f t="shared" si="2"/>
        <v>33 Tahun 8 Bulan</v>
      </c>
      <c r="K179" s="44" t="s">
        <v>44</v>
      </c>
      <c r="L179" s="44" t="s">
        <v>45</v>
      </c>
      <c r="M179" s="41"/>
    </row>
    <row r="180" spans="1:13" hidden="1" x14ac:dyDescent="0.25">
      <c r="A180" s="41">
        <v>176</v>
      </c>
      <c r="B180" s="83">
        <v>810510</v>
      </c>
      <c r="C180" s="60" t="s">
        <v>1735</v>
      </c>
      <c r="D180" s="44" t="s">
        <v>1559</v>
      </c>
      <c r="E180" s="38" t="s">
        <v>1591</v>
      </c>
      <c r="F180" s="38" t="s">
        <v>1591</v>
      </c>
      <c r="G180" s="44" t="s">
        <v>330</v>
      </c>
      <c r="H180" s="44" t="s">
        <v>167</v>
      </c>
      <c r="I180" s="51">
        <v>32677</v>
      </c>
      <c r="J180" s="44" t="str">
        <f t="shared" si="2"/>
        <v>36 Tahun 6 Bulan</v>
      </c>
      <c r="K180" s="44" t="s">
        <v>33</v>
      </c>
      <c r="L180" s="44" t="s">
        <v>118</v>
      </c>
      <c r="M180" s="41"/>
    </row>
    <row r="181" spans="1:13" hidden="1" x14ac:dyDescent="0.25">
      <c r="A181" s="41">
        <v>177</v>
      </c>
      <c r="B181" s="83">
        <v>810511</v>
      </c>
      <c r="C181" s="60" t="s">
        <v>1736</v>
      </c>
      <c r="D181" s="44" t="s">
        <v>1537</v>
      </c>
      <c r="E181" s="38" t="s">
        <v>1605</v>
      </c>
      <c r="F181" s="38" t="s">
        <v>1605</v>
      </c>
      <c r="G181" s="44" t="s">
        <v>330</v>
      </c>
      <c r="H181" s="44" t="s">
        <v>167</v>
      </c>
      <c r="I181" s="51">
        <v>34071</v>
      </c>
      <c r="J181" s="44" t="str">
        <f t="shared" si="2"/>
        <v>32 Tahun 8 Bulan</v>
      </c>
      <c r="K181" s="44" t="s">
        <v>44</v>
      </c>
      <c r="L181" s="44" t="s">
        <v>34</v>
      </c>
      <c r="M181" s="41"/>
    </row>
    <row r="182" spans="1:13" hidden="1" x14ac:dyDescent="0.25">
      <c r="A182" s="41">
        <v>178</v>
      </c>
      <c r="B182" s="83">
        <v>810512</v>
      </c>
      <c r="C182" s="60" t="s">
        <v>1737</v>
      </c>
      <c r="D182" s="44" t="s">
        <v>1537</v>
      </c>
      <c r="E182" s="38" t="s">
        <v>1605</v>
      </c>
      <c r="F182" s="38" t="s">
        <v>1605</v>
      </c>
      <c r="G182" s="44" t="s">
        <v>330</v>
      </c>
      <c r="H182" s="44" t="s">
        <v>167</v>
      </c>
      <c r="I182" s="51">
        <v>34012</v>
      </c>
      <c r="J182" s="44" t="str">
        <f t="shared" si="2"/>
        <v>32 Tahun 10 Bulan</v>
      </c>
      <c r="K182" s="44" t="s">
        <v>44</v>
      </c>
      <c r="L182" s="44" t="s">
        <v>118</v>
      </c>
      <c r="M182" s="41"/>
    </row>
    <row r="183" spans="1:13" hidden="1" x14ac:dyDescent="0.25">
      <c r="A183" s="41">
        <v>179</v>
      </c>
      <c r="B183" s="83">
        <v>810515</v>
      </c>
      <c r="C183" s="60" t="s">
        <v>1738</v>
      </c>
      <c r="D183" s="44" t="s">
        <v>1537</v>
      </c>
      <c r="E183" s="38" t="s">
        <v>1551</v>
      </c>
      <c r="F183" s="38" t="s">
        <v>1551</v>
      </c>
      <c r="G183" s="44" t="s">
        <v>330</v>
      </c>
      <c r="H183" s="44" t="s">
        <v>167</v>
      </c>
      <c r="I183" s="51">
        <v>31786</v>
      </c>
      <c r="J183" s="44" t="str">
        <f t="shared" si="2"/>
        <v>38 Tahun 11 Bulan</v>
      </c>
      <c r="K183" s="44" t="s">
        <v>44</v>
      </c>
      <c r="L183" s="44" t="s">
        <v>45</v>
      </c>
      <c r="M183" s="41"/>
    </row>
    <row r="184" spans="1:13" hidden="1" x14ac:dyDescent="0.25">
      <c r="A184" s="41">
        <v>180</v>
      </c>
      <c r="B184" s="83">
        <v>810519</v>
      </c>
      <c r="C184" s="60" t="s">
        <v>1739</v>
      </c>
      <c r="D184" s="44" t="s">
        <v>1537</v>
      </c>
      <c r="E184" s="38" t="s">
        <v>443</v>
      </c>
      <c r="F184" s="38" t="s">
        <v>443</v>
      </c>
      <c r="G184" s="44" t="s">
        <v>330</v>
      </c>
      <c r="H184" s="44" t="s">
        <v>167</v>
      </c>
      <c r="I184" s="51">
        <v>33192</v>
      </c>
      <c r="J184" s="44" t="str">
        <f t="shared" si="2"/>
        <v>35 Tahun 1 Bulan</v>
      </c>
      <c r="K184" s="44" t="s">
        <v>33</v>
      </c>
      <c r="L184" s="44" t="s">
        <v>45</v>
      </c>
      <c r="M184" s="41"/>
    </row>
    <row r="185" spans="1:13" hidden="1" x14ac:dyDescent="0.25">
      <c r="A185" s="41">
        <v>181</v>
      </c>
      <c r="B185" s="83">
        <v>810520</v>
      </c>
      <c r="C185" s="60" t="s">
        <v>1740</v>
      </c>
      <c r="D185" s="44" t="s">
        <v>1537</v>
      </c>
      <c r="E185" s="38" t="s">
        <v>1556</v>
      </c>
      <c r="F185" s="38" t="s">
        <v>1556</v>
      </c>
      <c r="G185" s="44" t="s">
        <v>28</v>
      </c>
      <c r="H185" s="44" t="s">
        <v>167</v>
      </c>
      <c r="I185" s="51">
        <v>34967</v>
      </c>
      <c r="J185" s="44" t="str">
        <f t="shared" si="2"/>
        <v>30 Tahun 3 Bulan</v>
      </c>
      <c r="K185" s="44" t="s">
        <v>44</v>
      </c>
      <c r="L185" s="44" t="s">
        <v>45</v>
      </c>
      <c r="M185" s="41"/>
    </row>
    <row r="186" spans="1:13" hidden="1" x14ac:dyDescent="0.25">
      <c r="A186" s="41">
        <v>182</v>
      </c>
      <c r="B186" s="83">
        <v>810521</v>
      </c>
      <c r="C186" s="60" t="s">
        <v>1741</v>
      </c>
      <c r="D186" s="44" t="s">
        <v>1537</v>
      </c>
      <c r="E186" s="38" t="s">
        <v>723</v>
      </c>
      <c r="F186" s="38" t="s">
        <v>723</v>
      </c>
      <c r="G186" s="44" t="s">
        <v>330</v>
      </c>
      <c r="H186" s="44" t="s">
        <v>167</v>
      </c>
      <c r="I186" s="51">
        <v>34587</v>
      </c>
      <c r="J186" s="44" t="str">
        <f t="shared" si="2"/>
        <v>31 Tahun 3 Bulan</v>
      </c>
      <c r="K186" s="44" t="s">
        <v>33</v>
      </c>
      <c r="L186" s="44" t="s">
        <v>45</v>
      </c>
      <c r="M186" s="41"/>
    </row>
    <row r="187" spans="1:13" hidden="1" x14ac:dyDescent="0.25">
      <c r="A187" s="41">
        <v>183</v>
      </c>
      <c r="B187" s="83">
        <v>810527</v>
      </c>
      <c r="C187" s="60" t="s">
        <v>1742</v>
      </c>
      <c r="D187" s="44" t="s">
        <v>1537</v>
      </c>
      <c r="E187" s="38" t="s">
        <v>1549</v>
      </c>
      <c r="F187" s="38" t="s">
        <v>1549</v>
      </c>
      <c r="G187" s="44" t="s">
        <v>330</v>
      </c>
      <c r="H187" s="44" t="s">
        <v>167</v>
      </c>
      <c r="I187" s="51">
        <v>34289</v>
      </c>
      <c r="J187" s="44" t="str">
        <f t="shared" si="2"/>
        <v>32 Tahun 1 Bulan</v>
      </c>
      <c r="K187" s="44" t="s">
        <v>44</v>
      </c>
      <c r="L187" s="44" t="s">
        <v>45</v>
      </c>
      <c r="M187" s="41"/>
    </row>
    <row r="188" spans="1:13" hidden="1" x14ac:dyDescent="0.25">
      <c r="A188" s="41">
        <v>184</v>
      </c>
      <c r="B188" s="83">
        <v>810532</v>
      </c>
      <c r="C188" s="60" t="s">
        <v>1743</v>
      </c>
      <c r="D188" s="44" t="s">
        <v>1537</v>
      </c>
      <c r="E188" s="38" t="s">
        <v>1563</v>
      </c>
      <c r="F188" s="38" t="s">
        <v>1563</v>
      </c>
      <c r="G188" s="44" t="s">
        <v>330</v>
      </c>
      <c r="H188" s="44" t="s">
        <v>167</v>
      </c>
      <c r="I188" s="51">
        <v>33368</v>
      </c>
      <c r="J188" s="44" t="str">
        <f t="shared" si="2"/>
        <v>34 Tahun 7 Bulan</v>
      </c>
      <c r="K188" s="44" t="s">
        <v>33</v>
      </c>
      <c r="L188" s="44" t="s">
        <v>45</v>
      </c>
      <c r="M188" s="41"/>
    </row>
    <row r="189" spans="1:13" x14ac:dyDescent="0.25">
      <c r="A189" s="41">
        <v>185</v>
      </c>
      <c r="B189" s="83">
        <v>810533</v>
      </c>
      <c r="C189" s="60" t="s">
        <v>1744</v>
      </c>
      <c r="D189" s="44" t="s">
        <v>1537</v>
      </c>
      <c r="E189" s="38" t="s">
        <v>1578</v>
      </c>
      <c r="F189" s="38" t="s">
        <v>1578</v>
      </c>
      <c r="G189" s="44" t="s">
        <v>330</v>
      </c>
      <c r="H189" s="44" t="s">
        <v>167</v>
      </c>
      <c r="I189" s="51">
        <v>33548</v>
      </c>
      <c r="J189" s="44" t="str">
        <f t="shared" si="2"/>
        <v>34 Tahun 1 Bulan</v>
      </c>
      <c r="K189" s="44" t="s">
        <v>33</v>
      </c>
      <c r="L189" s="44" t="s">
        <v>45</v>
      </c>
      <c r="M189" s="41"/>
    </row>
    <row r="190" spans="1:13" hidden="1" x14ac:dyDescent="0.25">
      <c r="A190" s="41">
        <v>186</v>
      </c>
      <c r="B190" s="83">
        <v>810534</v>
      </c>
      <c r="C190" s="60" t="s">
        <v>1745</v>
      </c>
      <c r="D190" s="44" t="s">
        <v>1537</v>
      </c>
      <c r="E190" s="38" t="s">
        <v>1556</v>
      </c>
      <c r="F190" s="38" t="s">
        <v>1556</v>
      </c>
      <c r="G190" s="44" t="s">
        <v>28</v>
      </c>
      <c r="H190" s="44" t="s">
        <v>167</v>
      </c>
      <c r="I190" s="51">
        <v>30975</v>
      </c>
      <c r="J190" s="44" t="str">
        <f t="shared" si="2"/>
        <v>41 Tahun 2 Bulan</v>
      </c>
      <c r="K190" s="44" t="s">
        <v>33</v>
      </c>
      <c r="L190" s="44" t="s">
        <v>45</v>
      </c>
      <c r="M190" s="41"/>
    </row>
    <row r="191" spans="1:13" hidden="1" x14ac:dyDescent="0.25">
      <c r="A191" s="41">
        <v>187</v>
      </c>
      <c r="B191" s="83">
        <v>810535</v>
      </c>
      <c r="C191" s="60" t="s">
        <v>1746</v>
      </c>
      <c r="D191" s="44" t="s">
        <v>1537</v>
      </c>
      <c r="E191" s="38" t="s">
        <v>1574</v>
      </c>
      <c r="F191" s="38" t="s">
        <v>1574</v>
      </c>
      <c r="G191" s="44" t="s">
        <v>330</v>
      </c>
      <c r="H191" s="44" t="s">
        <v>167</v>
      </c>
      <c r="I191" s="51">
        <v>35215</v>
      </c>
      <c r="J191" s="44" t="str">
        <f t="shared" si="2"/>
        <v>29 Tahun 7 Bulan</v>
      </c>
      <c r="K191" s="44" t="s">
        <v>44</v>
      </c>
      <c r="L191" s="44" t="s">
        <v>45</v>
      </c>
      <c r="M191" s="41"/>
    </row>
    <row r="192" spans="1:13" hidden="1" x14ac:dyDescent="0.25">
      <c r="A192" s="41">
        <v>188</v>
      </c>
      <c r="B192" s="83">
        <v>810536</v>
      </c>
      <c r="C192" s="60" t="s">
        <v>1747</v>
      </c>
      <c r="D192" s="44" t="s">
        <v>1537</v>
      </c>
      <c r="E192" s="38" t="s">
        <v>1551</v>
      </c>
      <c r="F192" s="38" t="s">
        <v>1551</v>
      </c>
      <c r="G192" s="44" t="s">
        <v>330</v>
      </c>
      <c r="H192" s="44" t="s">
        <v>167</v>
      </c>
      <c r="I192" s="51">
        <v>34020</v>
      </c>
      <c r="J192" s="44" t="str">
        <f t="shared" si="2"/>
        <v>32 Tahun 10 Bulan</v>
      </c>
      <c r="K192" s="44" t="s">
        <v>44</v>
      </c>
      <c r="L192" s="44" t="s">
        <v>45</v>
      </c>
      <c r="M192" s="41"/>
    </row>
    <row r="193" spans="1:13" hidden="1" x14ac:dyDescent="0.25">
      <c r="A193" s="41">
        <v>189</v>
      </c>
      <c r="B193" s="83">
        <v>810537</v>
      </c>
      <c r="C193" s="60" t="s">
        <v>1748</v>
      </c>
      <c r="D193" s="44" t="s">
        <v>1537</v>
      </c>
      <c r="E193" s="38" t="s">
        <v>1574</v>
      </c>
      <c r="F193" s="38" t="s">
        <v>1574</v>
      </c>
      <c r="G193" s="44" t="s">
        <v>330</v>
      </c>
      <c r="H193" s="44" t="s">
        <v>167</v>
      </c>
      <c r="I193" s="51">
        <v>34782</v>
      </c>
      <c r="J193" s="44" t="str">
        <f t="shared" si="2"/>
        <v>30 Tahun 9 Bulan</v>
      </c>
      <c r="K193" s="44" t="s">
        <v>33</v>
      </c>
      <c r="L193" s="44" t="s">
        <v>45</v>
      </c>
      <c r="M193" s="41"/>
    </row>
    <row r="194" spans="1:13" x14ac:dyDescent="0.25">
      <c r="A194" s="41">
        <v>190</v>
      </c>
      <c r="B194" s="83">
        <v>810539</v>
      </c>
      <c r="C194" s="60" t="s">
        <v>1749</v>
      </c>
      <c r="D194" s="44" t="s">
        <v>1537</v>
      </c>
      <c r="E194" s="38" t="s">
        <v>1578</v>
      </c>
      <c r="F194" s="38" t="s">
        <v>1578</v>
      </c>
      <c r="G194" s="44" t="s">
        <v>330</v>
      </c>
      <c r="H194" s="44" t="s">
        <v>167</v>
      </c>
      <c r="I194" s="51">
        <v>34704</v>
      </c>
      <c r="J194" s="44" t="str">
        <f t="shared" si="2"/>
        <v>30 Tahun 11 Bulan</v>
      </c>
      <c r="K194" s="44" t="s">
        <v>33</v>
      </c>
      <c r="L194" s="44" t="s">
        <v>45</v>
      </c>
      <c r="M194" s="41"/>
    </row>
    <row r="195" spans="1:13" hidden="1" x14ac:dyDescent="0.25">
      <c r="A195" s="41">
        <v>191</v>
      </c>
      <c r="B195" s="83">
        <v>810540</v>
      </c>
      <c r="C195" s="60" t="s">
        <v>1750</v>
      </c>
      <c r="D195" s="44" t="s">
        <v>1559</v>
      </c>
      <c r="E195" s="38" t="s">
        <v>1591</v>
      </c>
      <c r="F195" s="38" t="s">
        <v>1591</v>
      </c>
      <c r="G195" s="44" t="s">
        <v>330</v>
      </c>
      <c r="H195" s="44" t="s">
        <v>167</v>
      </c>
      <c r="I195" s="51">
        <v>35723</v>
      </c>
      <c r="J195" s="44" t="str">
        <f t="shared" si="2"/>
        <v>28 Tahun 2 Bulan</v>
      </c>
      <c r="K195" s="44" t="s">
        <v>44</v>
      </c>
      <c r="L195" s="44" t="s">
        <v>45</v>
      </c>
      <c r="M195" s="41"/>
    </row>
    <row r="196" spans="1:13" hidden="1" x14ac:dyDescent="0.25">
      <c r="A196" s="41">
        <v>192</v>
      </c>
      <c r="B196" s="83">
        <v>810542</v>
      </c>
      <c r="C196" s="60" t="s">
        <v>1751</v>
      </c>
      <c r="D196" s="44" t="s">
        <v>1559</v>
      </c>
      <c r="E196" s="38" t="s">
        <v>1560</v>
      </c>
      <c r="F196" s="38" t="s">
        <v>1560</v>
      </c>
      <c r="G196" s="44" t="s">
        <v>28</v>
      </c>
      <c r="H196" s="44" t="s">
        <v>167</v>
      </c>
      <c r="I196" s="51">
        <v>33377</v>
      </c>
      <c r="J196" s="44" t="str">
        <f t="shared" ref="J196:J259" si="3">DATEDIF(I196,$J$3,"y")&amp;" Tahun"&amp;" "&amp;DATEDIF(I196,$J$3,"ym")&amp;" Bulan"</f>
        <v>34 Tahun 7 Bulan</v>
      </c>
      <c r="K196" s="44" t="s">
        <v>44</v>
      </c>
      <c r="L196" s="44" t="s">
        <v>45</v>
      </c>
      <c r="M196" s="41"/>
    </row>
    <row r="197" spans="1:13" hidden="1" x14ac:dyDescent="0.25">
      <c r="A197" s="41">
        <v>193</v>
      </c>
      <c r="B197" s="83">
        <v>810543</v>
      </c>
      <c r="C197" s="60" t="s">
        <v>1752</v>
      </c>
      <c r="D197" s="44" t="s">
        <v>1559</v>
      </c>
      <c r="E197" s="38" t="s">
        <v>1560</v>
      </c>
      <c r="F197" s="38" t="s">
        <v>1560</v>
      </c>
      <c r="G197" s="44" t="s">
        <v>330</v>
      </c>
      <c r="H197" s="44" t="s">
        <v>329</v>
      </c>
      <c r="I197" s="51">
        <v>35009</v>
      </c>
      <c r="J197" s="44" t="str">
        <f t="shared" si="3"/>
        <v>30 Tahun 1 Bulan</v>
      </c>
      <c r="K197" s="44" t="s">
        <v>44</v>
      </c>
      <c r="L197" s="44" t="s">
        <v>118</v>
      </c>
      <c r="M197" s="41"/>
    </row>
    <row r="198" spans="1:13" hidden="1" x14ac:dyDescent="0.25">
      <c r="A198" s="41">
        <v>194</v>
      </c>
      <c r="B198" s="83">
        <v>810544</v>
      </c>
      <c r="C198" s="60" t="s">
        <v>1753</v>
      </c>
      <c r="D198" s="44" t="s">
        <v>1559</v>
      </c>
      <c r="E198" s="38" t="s">
        <v>1560</v>
      </c>
      <c r="F198" s="38" t="s">
        <v>1560</v>
      </c>
      <c r="G198" s="44" t="s">
        <v>330</v>
      </c>
      <c r="H198" s="44" t="s">
        <v>329</v>
      </c>
      <c r="I198" s="51">
        <v>34166</v>
      </c>
      <c r="J198" s="44" t="str">
        <f t="shared" si="3"/>
        <v>32 Tahun 5 Bulan</v>
      </c>
      <c r="K198" s="44" t="s">
        <v>33</v>
      </c>
      <c r="L198" s="44" t="s">
        <v>34</v>
      </c>
      <c r="M198" s="41"/>
    </row>
    <row r="199" spans="1:13" hidden="1" x14ac:dyDescent="0.25">
      <c r="A199" s="41">
        <v>195</v>
      </c>
      <c r="B199" s="83">
        <v>810545</v>
      </c>
      <c r="C199" s="60" t="s">
        <v>1754</v>
      </c>
      <c r="D199" s="44" t="s">
        <v>1559</v>
      </c>
      <c r="E199" s="38" t="s">
        <v>1560</v>
      </c>
      <c r="F199" s="38" t="s">
        <v>1560</v>
      </c>
      <c r="G199" s="44" t="s">
        <v>330</v>
      </c>
      <c r="H199" s="44" t="s">
        <v>329</v>
      </c>
      <c r="I199" s="51">
        <v>34199</v>
      </c>
      <c r="J199" s="44" t="str">
        <f t="shared" si="3"/>
        <v>32 Tahun 4 Bulan</v>
      </c>
      <c r="K199" s="44" t="s">
        <v>44</v>
      </c>
      <c r="L199" s="44" t="s">
        <v>34</v>
      </c>
      <c r="M199" s="41"/>
    </row>
    <row r="200" spans="1:13" hidden="1" x14ac:dyDescent="0.25">
      <c r="A200" s="41">
        <v>196</v>
      </c>
      <c r="B200" s="83">
        <v>810550</v>
      </c>
      <c r="C200" s="60" t="s">
        <v>1755</v>
      </c>
      <c r="D200" s="44" t="s">
        <v>1537</v>
      </c>
      <c r="E200" s="38" t="s">
        <v>1551</v>
      </c>
      <c r="F200" s="38" t="s">
        <v>1551</v>
      </c>
      <c r="G200" s="44" t="s">
        <v>330</v>
      </c>
      <c r="H200" s="44" t="s">
        <v>329</v>
      </c>
      <c r="I200" s="51">
        <v>31088</v>
      </c>
      <c r="J200" s="44" t="str">
        <f t="shared" si="3"/>
        <v>40 Tahun 10 Bulan</v>
      </c>
      <c r="K200" s="44" t="s">
        <v>33</v>
      </c>
      <c r="L200" s="44" t="s">
        <v>45</v>
      </c>
      <c r="M200" s="41"/>
    </row>
    <row r="201" spans="1:13" x14ac:dyDescent="0.25">
      <c r="A201" s="41">
        <v>197</v>
      </c>
      <c r="B201" s="83">
        <v>810552</v>
      </c>
      <c r="C201" s="60" t="s">
        <v>1756</v>
      </c>
      <c r="D201" s="44" t="s">
        <v>1537</v>
      </c>
      <c r="E201" s="38" t="s">
        <v>1578</v>
      </c>
      <c r="F201" s="38" t="s">
        <v>1578</v>
      </c>
      <c r="G201" s="44" t="s">
        <v>330</v>
      </c>
      <c r="H201" s="44" t="s">
        <v>329</v>
      </c>
      <c r="I201" s="51">
        <v>35674</v>
      </c>
      <c r="J201" s="44" t="str">
        <f t="shared" si="3"/>
        <v>28 Tahun 4 Bulan</v>
      </c>
      <c r="K201" s="44" t="s">
        <v>33</v>
      </c>
      <c r="L201" s="44" t="s">
        <v>45</v>
      </c>
      <c r="M201" s="41"/>
    </row>
    <row r="202" spans="1:13" hidden="1" x14ac:dyDescent="0.25">
      <c r="A202" s="41">
        <v>198</v>
      </c>
      <c r="B202" s="83">
        <v>810553</v>
      </c>
      <c r="C202" s="60" t="s">
        <v>1757</v>
      </c>
      <c r="D202" s="44" t="s">
        <v>1537</v>
      </c>
      <c r="E202" s="38" t="s">
        <v>1551</v>
      </c>
      <c r="F202" s="38" t="s">
        <v>1551</v>
      </c>
      <c r="G202" s="44" t="s">
        <v>330</v>
      </c>
      <c r="H202" s="44" t="s">
        <v>329</v>
      </c>
      <c r="I202" s="51">
        <v>35544</v>
      </c>
      <c r="J202" s="44" t="str">
        <f t="shared" si="3"/>
        <v>28 Tahun 8 Bulan</v>
      </c>
      <c r="K202" s="44" t="s">
        <v>44</v>
      </c>
      <c r="L202" s="44" t="s">
        <v>45</v>
      </c>
      <c r="M202" s="41"/>
    </row>
    <row r="203" spans="1:13" hidden="1" x14ac:dyDescent="0.25">
      <c r="A203" s="41">
        <v>199</v>
      </c>
      <c r="B203" s="83">
        <v>810554</v>
      </c>
      <c r="C203" s="60" t="s">
        <v>1758</v>
      </c>
      <c r="D203" s="44" t="s">
        <v>1537</v>
      </c>
      <c r="E203" s="38" t="s">
        <v>1605</v>
      </c>
      <c r="F203" s="38" t="s">
        <v>1605</v>
      </c>
      <c r="G203" s="44" t="s">
        <v>330</v>
      </c>
      <c r="H203" s="44" t="s">
        <v>329</v>
      </c>
      <c r="I203" s="51">
        <v>35422</v>
      </c>
      <c r="J203" s="44" t="str">
        <f t="shared" si="3"/>
        <v>29 Tahun 0 Bulan</v>
      </c>
      <c r="K203" s="44" t="s">
        <v>33</v>
      </c>
      <c r="L203" s="44" t="s">
        <v>45</v>
      </c>
      <c r="M203" s="41"/>
    </row>
    <row r="204" spans="1:13" hidden="1" x14ac:dyDescent="0.25">
      <c r="A204" s="41">
        <v>200</v>
      </c>
      <c r="B204" s="83">
        <v>810556</v>
      </c>
      <c r="C204" s="60" t="s">
        <v>1759</v>
      </c>
      <c r="D204" s="44" t="s">
        <v>1537</v>
      </c>
      <c r="E204" s="38" t="s">
        <v>1551</v>
      </c>
      <c r="F204" s="38" t="s">
        <v>1551</v>
      </c>
      <c r="G204" s="44" t="s">
        <v>330</v>
      </c>
      <c r="H204" s="44" t="s">
        <v>329</v>
      </c>
      <c r="I204" s="51">
        <v>34087</v>
      </c>
      <c r="J204" s="44" t="str">
        <f t="shared" si="3"/>
        <v>32 Tahun 8 Bulan</v>
      </c>
      <c r="K204" s="44" t="s">
        <v>33</v>
      </c>
      <c r="L204" s="44" t="s">
        <v>45</v>
      </c>
      <c r="M204" s="41"/>
    </row>
    <row r="205" spans="1:13" hidden="1" x14ac:dyDescent="0.25">
      <c r="A205" s="41">
        <v>201</v>
      </c>
      <c r="B205" s="83">
        <v>810558</v>
      </c>
      <c r="C205" s="60" t="s">
        <v>1760</v>
      </c>
      <c r="D205" s="44" t="s">
        <v>1537</v>
      </c>
      <c r="E205" s="38" t="s">
        <v>1549</v>
      </c>
      <c r="F205" s="38" t="s">
        <v>1549</v>
      </c>
      <c r="G205" s="44" t="s">
        <v>330</v>
      </c>
      <c r="H205" s="44" t="s">
        <v>329</v>
      </c>
      <c r="I205" s="51">
        <v>33406</v>
      </c>
      <c r="J205" s="44" t="str">
        <f t="shared" si="3"/>
        <v>34 Tahun 6 Bulan</v>
      </c>
      <c r="K205" s="44" t="s">
        <v>44</v>
      </c>
      <c r="L205" s="44" t="s">
        <v>45</v>
      </c>
      <c r="M205" s="41"/>
    </row>
    <row r="206" spans="1:13" hidden="1" x14ac:dyDescent="0.25">
      <c r="A206" s="41">
        <v>202</v>
      </c>
      <c r="B206" s="83">
        <v>810559</v>
      </c>
      <c r="C206" s="60" t="s">
        <v>1761</v>
      </c>
      <c r="D206" s="44" t="s">
        <v>1537</v>
      </c>
      <c r="E206" s="38" t="s">
        <v>1563</v>
      </c>
      <c r="F206" s="38" t="s">
        <v>1563</v>
      </c>
      <c r="G206" s="44" t="s">
        <v>330</v>
      </c>
      <c r="H206" s="44" t="s">
        <v>329</v>
      </c>
      <c r="I206" s="51">
        <v>34908</v>
      </c>
      <c r="J206" s="44" t="str">
        <f t="shared" si="3"/>
        <v>30 Tahun 5 Bulan</v>
      </c>
      <c r="K206" s="44" t="s">
        <v>44</v>
      </c>
      <c r="L206" s="44" t="s">
        <v>45</v>
      </c>
      <c r="M206" s="41"/>
    </row>
    <row r="207" spans="1:13" hidden="1" x14ac:dyDescent="0.25">
      <c r="A207" s="41">
        <v>203</v>
      </c>
      <c r="B207" s="83">
        <v>810560</v>
      </c>
      <c r="C207" s="60" t="s">
        <v>1762</v>
      </c>
      <c r="D207" s="44" t="s">
        <v>1537</v>
      </c>
      <c r="E207" s="38" t="s">
        <v>1556</v>
      </c>
      <c r="F207" s="38" t="s">
        <v>1556</v>
      </c>
      <c r="G207" s="44" t="s">
        <v>330</v>
      </c>
      <c r="H207" s="44" t="s">
        <v>329</v>
      </c>
      <c r="I207" s="51">
        <v>35775</v>
      </c>
      <c r="J207" s="44" t="str">
        <f t="shared" si="3"/>
        <v>28 Tahun 0 Bulan</v>
      </c>
      <c r="K207" s="44" t="s">
        <v>33</v>
      </c>
      <c r="L207" s="44" t="s">
        <v>34</v>
      </c>
      <c r="M207" s="41"/>
    </row>
    <row r="208" spans="1:13" ht="13.9" hidden="1" customHeight="1" x14ac:dyDescent="0.25">
      <c r="A208" s="41">
        <v>204</v>
      </c>
      <c r="B208" s="83">
        <v>810562</v>
      </c>
      <c r="C208" s="60" t="s">
        <v>1763</v>
      </c>
      <c r="D208" s="44" t="s">
        <v>1537</v>
      </c>
      <c r="E208" s="38" t="s">
        <v>1563</v>
      </c>
      <c r="F208" s="38" t="s">
        <v>1563</v>
      </c>
      <c r="G208" s="44" t="s">
        <v>330</v>
      </c>
      <c r="H208" s="44" t="s">
        <v>329</v>
      </c>
      <c r="I208" s="51">
        <v>36092</v>
      </c>
      <c r="J208" s="44" t="str">
        <f t="shared" si="3"/>
        <v>27 Tahun 2 Bulan</v>
      </c>
      <c r="K208" s="44" t="s">
        <v>33</v>
      </c>
      <c r="L208" s="44" t="s">
        <v>45</v>
      </c>
      <c r="M208" s="41"/>
    </row>
    <row r="209" spans="1:13" hidden="1" x14ac:dyDescent="0.25">
      <c r="A209" s="41">
        <v>205</v>
      </c>
      <c r="B209" s="83">
        <v>810563</v>
      </c>
      <c r="C209" s="60" t="s">
        <v>1764</v>
      </c>
      <c r="D209" s="44" t="s">
        <v>1537</v>
      </c>
      <c r="E209" s="38" t="s">
        <v>961</v>
      </c>
      <c r="F209" s="38" t="s">
        <v>961</v>
      </c>
      <c r="G209" s="44" t="s">
        <v>330</v>
      </c>
      <c r="H209" s="44" t="s">
        <v>329</v>
      </c>
      <c r="I209" s="51">
        <v>35295</v>
      </c>
      <c r="J209" s="44" t="str">
        <f t="shared" si="3"/>
        <v>29 Tahun 4 Bulan</v>
      </c>
      <c r="K209" s="44" t="s">
        <v>33</v>
      </c>
      <c r="L209" s="44" t="s">
        <v>34</v>
      </c>
      <c r="M209" s="41"/>
    </row>
    <row r="210" spans="1:13" hidden="1" x14ac:dyDescent="0.25">
      <c r="A210" s="41">
        <v>206</v>
      </c>
      <c r="B210" s="83">
        <v>810566</v>
      </c>
      <c r="C210" s="60" t="s">
        <v>1765</v>
      </c>
      <c r="D210" s="44" t="s">
        <v>1537</v>
      </c>
      <c r="E210" s="38" t="s">
        <v>723</v>
      </c>
      <c r="F210" s="38" t="s">
        <v>723</v>
      </c>
      <c r="G210" s="44" t="s">
        <v>330</v>
      </c>
      <c r="H210" s="44" t="s">
        <v>329</v>
      </c>
      <c r="I210" s="51">
        <v>32574</v>
      </c>
      <c r="J210" s="44" t="str">
        <f t="shared" si="3"/>
        <v>36 Tahun 9 Bulan</v>
      </c>
      <c r="K210" s="44" t="s">
        <v>33</v>
      </c>
      <c r="L210" s="44" t="s">
        <v>45</v>
      </c>
      <c r="M210" s="41"/>
    </row>
    <row r="211" spans="1:13" hidden="1" x14ac:dyDescent="0.25">
      <c r="A211" s="41">
        <v>207</v>
      </c>
      <c r="B211" s="83">
        <v>810567</v>
      </c>
      <c r="C211" s="60" t="s">
        <v>1766</v>
      </c>
      <c r="D211" s="44" t="s">
        <v>1537</v>
      </c>
      <c r="E211" s="38" t="s">
        <v>1574</v>
      </c>
      <c r="F211" s="38" t="s">
        <v>1574</v>
      </c>
      <c r="G211" s="44" t="s">
        <v>330</v>
      </c>
      <c r="H211" s="44" t="s">
        <v>329</v>
      </c>
      <c r="I211" s="51">
        <v>35079</v>
      </c>
      <c r="J211" s="44" t="str">
        <f t="shared" si="3"/>
        <v>29 Tahun 11 Bulan</v>
      </c>
      <c r="K211" s="44" t="s">
        <v>44</v>
      </c>
      <c r="L211" s="44" t="s">
        <v>34</v>
      </c>
      <c r="M211" s="41"/>
    </row>
    <row r="212" spans="1:13" hidden="1" x14ac:dyDescent="0.25">
      <c r="A212" s="41">
        <v>208</v>
      </c>
      <c r="B212" s="83">
        <v>810569</v>
      </c>
      <c r="C212" s="60" t="s">
        <v>1767</v>
      </c>
      <c r="D212" s="44" t="s">
        <v>1537</v>
      </c>
      <c r="E212" s="38" t="s">
        <v>1545</v>
      </c>
      <c r="F212" s="38" t="s">
        <v>1545</v>
      </c>
      <c r="G212" s="44" t="s">
        <v>330</v>
      </c>
      <c r="H212" s="44" t="s">
        <v>329</v>
      </c>
      <c r="I212" s="51">
        <v>35130</v>
      </c>
      <c r="J212" s="44" t="str">
        <f t="shared" si="3"/>
        <v>29 Tahun 9 Bulan</v>
      </c>
      <c r="K212" s="44" t="s">
        <v>44</v>
      </c>
      <c r="L212" s="44" t="s">
        <v>45</v>
      </c>
      <c r="M212" s="41"/>
    </row>
    <row r="213" spans="1:13" hidden="1" x14ac:dyDescent="0.25">
      <c r="A213" s="41">
        <v>209</v>
      </c>
      <c r="B213" s="83">
        <v>810570</v>
      </c>
      <c r="C213" s="60" t="s">
        <v>1768</v>
      </c>
      <c r="D213" s="44" t="s">
        <v>1537</v>
      </c>
      <c r="E213" s="38" t="s">
        <v>1545</v>
      </c>
      <c r="F213" s="38" t="s">
        <v>1545</v>
      </c>
      <c r="G213" s="44" t="s">
        <v>330</v>
      </c>
      <c r="H213" s="44" t="s">
        <v>329</v>
      </c>
      <c r="I213" s="51">
        <v>34918</v>
      </c>
      <c r="J213" s="44" t="str">
        <f t="shared" si="3"/>
        <v>30 Tahun 4 Bulan</v>
      </c>
      <c r="K213" s="44" t="s">
        <v>44</v>
      </c>
      <c r="L213" s="44" t="s">
        <v>34</v>
      </c>
      <c r="M213" s="41"/>
    </row>
    <row r="214" spans="1:13" hidden="1" x14ac:dyDescent="0.25">
      <c r="A214" s="41">
        <v>210</v>
      </c>
      <c r="B214" s="83">
        <v>810573</v>
      </c>
      <c r="C214" s="60" t="s">
        <v>1769</v>
      </c>
      <c r="D214" s="44" t="s">
        <v>1559</v>
      </c>
      <c r="E214" s="38" t="s">
        <v>1591</v>
      </c>
      <c r="F214" s="38" t="s">
        <v>1591</v>
      </c>
      <c r="G214" s="44" t="s">
        <v>330</v>
      </c>
      <c r="H214" s="44" t="s">
        <v>329</v>
      </c>
      <c r="I214" s="51">
        <v>32450</v>
      </c>
      <c r="J214" s="44" t="str">
        <f t="shared" si="3"/>
        <v>37 Tahun 1 Bulan</v>
      </c>
      <c r="K214" s="44" t="s">
        <v>44</v>
      </c>
      <c r="L214" s="44" t="s">
        <v>118</v>
      </c>
      <c r="M214" s="41"/>
    </row>
    <row r="215" spans="1:13" hidden="1" x14ac:dyDescent="0.25">
      <c r="A215" s="41">
        <v>211</v>
      </c>
      <c r="B215" s="83">
        <v>810574</v>
      </c>
      <c r="C215" s="60" t="s">
        <v>1770</v>
      </c>
      <c r="D215" s="44" t="s">
        <v>1559</v>
      </c>
      <c r="E215" s="38" t="s">
        <v>1560</v>
      </c>
      <c r="F215" s="38" t="s">
        <v>1560</v>
      </c>
      <c r="G215" s="44" t="s">
        <v>28</v>
      </c>
      <c r="H215" s="44" t="s">
        <v>167</v>
      </c>
      <c r="I215" s="51">
        <v>30429</v>
      </c>
      <c r="J215" s="44" t="str">
        <f t="shared" si="3"/>
        <v>42 Tahun 8 Bulan</v>
      </c>
      <c r="K215" s="44" t="s">
        <v>44</v>
      </c>
      <c r="L215" s="44" t="s">
        <v>45</v>
      </c>
      <c r="M215" s="41"/>
    </row>
    <row r="216" spans="1:13" hidden="1" x14ac:dyDescent="0.25">
      <c r="A216" s="41">
        <v>212</v>
      </c>
      <c r="B216" s="83">
        <v>810577</v>
      </c>
      <c r="C216" s="60" t="s">
        <v>1771</v>
      </c>
      <c r="D216" s="44" t="s">
        <v>1537</v>
      </c>
      <c r="E216" s="38" t="s">
        <v>1563</v>
      </c>
      <c r="F216" s="38" t="s">
        <v>1563</v>
      </c>
      <c r="G216" s="44" t="s">
        <v>330</v>
      </c>
      <c r="H216" s="44" t="s">
        <v>329</v>
      </c>
      <c r="I216" s="51">
        <v>33751</v>
      </c>
      <c r="J216" s="44" t="str">
        <f t="shared" si="3"/>
        <v>33 Tahun 7 Bulan</v>
      </c>
      <c r="K216" s="44" t="s">
        <v>33</v>
      </c>
      <c r="L216" s="44" t="s">
        <v>45</v>
      </c>
      <c r="M216" s="41"/>
    </row>
    <row r="217" spans="1:13" hidden="1" x14ac:dyDescent="0.25">
      <c r="A217" s="41">
        <v>213</v>
      </c>
      <c r="B217" s="83">
        <v>810578</v>
      </c>
      <c r="C217" s="60" t="s">
        <v>1772</v>
      </c>
      <c r="D217" s="44" t="s">
        <v>1537</v>
      </c>
      <c r="E217" s="38" t="s">
        <v>1556</v>
      </c>
      <c r="F217" s="38" t="s">
        <v>1556</v>
      </c>
      <c r="G217" s="44" t="s">
        <v>28</v>
      </c>
      <c r="H217" s="44" t="s">
        <v>167</v>
      </c>
      <c r="I217" s="51">
        <v>35246</v>
      </c>
      <c r="J217" s="44" t="str">
        <f t="shared" si="3"/>
        <v>29 Tahun 6 Bulan</v>
      </c>
      <c r="K217" s="44" t="s">
        <v>44</v>
      </c>
      <c r="L217" s="44" t="s">
        <v>45</v>
      </c>
      <c r="M217" s="41"/>
    </row>
    <row r="218" spans="1:13" hidden="1" x14ac:dyDescent="0.25">
      <c r="A218" s="41">
        <v>214</v>
      </c>
      <c r="B218" s="83">
        <v>810580</v>
      </c>
      <c r="C218" s="60" t="s">
        <v>1773</v>
      </c>
      <c r="D218" s="44" t="s">
        <v>1537</v>
      </c>
      <c r="E218" s="38" t="s">
        <v>1591</v>
      </c>
      <c r="F218" s="38" t="s">
        <v>1591</v>
      </c>
      <c r="G218" s="44" t="s">
        <v>330</v>
      </c>
      <c r="H218" s="44" t="s">
        <v>167</v>
      </c>
      <c r="I218" s="51">
        <v>27947</v>
      </c>
      <c r="J218" s="44" t="str">
        <f t="shared" si="3"/>
        <v>49 Tahun 5 Bulan</v>
      </c>
      <c r="K218" s="44" t="s">
        <v>44</v>
      </c>
      <c r="L218" s="44" t="s">
        <v>118</v>
      </c>
      <c r="M218" s="41"/>
    </row>
    <row r="219" spans="1:13" hidden="1" x14ac:dyDescent="0.25">
      <c r="A219" s="41">
        <v>215</v>
      </c>
      <c r="B219" s="83">
        <v>810581</v>
      </c>
      <c r="C219" s="60" t="s">
        <v>1774</v>
      </c>
      <c r="D219" s="44" t="s">
        <v>1537</v>
      </c>
      <c r="E219" s="38" t="s">
        <v>1574</v>
      </c>
      <c r="F219" s="38" t="s">
        <v>1574</v>
      </c>
      <c r="G219" s="44" t="s">
        <v>330</v>
      </c>
      <c r="H219" s="44" t="s">
        <v>329</v>
      </c>
      <c r="I219" s="51">
        <v>36801</v>
      </c>
      <c r="J219" s="44" t="str">
        <f t="shared" si="3"/>
        <v>25 Tahun 2 Bulan</v>
      </c>
      <c r="K219" s="44" t="s">
        <v>44</v>
      </c>
      <c r="L219" s="44" t="s">
        <v>45</v>
      </c>
      <c r="M219" s="41"/>
    </row>
    <row r="220" spans="1:13" hidden="1" x14ac:dyDescent="0.25">
      <c r="A220" s="41">
        <v>216</v>
      </c>
      <c r="B220" s="83">
        <v>810582</v>
      </c>
      <c r="C220" s="60" t="s">
        <v>1775</v>
      </c>
      <c r="D220" s="44" t="s">
        <v>1537</v>
      </c>
      <c r="E220" s="38" t="s">
        <v>31</v>
      </c>
      <c r="F220" s="38" t="s">
        <v>31</v>
      </c>
      <c r="G220" s="44" t="s">
        <v>330</v>
      </c>
      <c r="H220" s="44" t="s">
        <v>329</v>
      </c>
      <c r="I220" s="51">
        <v>35008</v>
      </c>
      <c r="J220" s="44" t="str">
        <f t="shared" si="3"/>
        <v>30 Tahun 1 Bulan</v>
      </c>
      <c r="K220" s="44" t="s">
        <v>44</v>
      </c>
      <c r="L220" s="44" t="s">
        <v>118</v>
      </c>
      <c r="M220" s="41"/>
    </row>
    <row r="221" spans="1:13" hidden="1" x14ac:dyDescent="0.25">
      <c r="A221" s="41">
        <v>217</v>
      </c>
      <c r="B221" s="83">
        <v>810583</v>
      </c>
      <c r="C221" s="60" t="s">
        <v>1776</v>
      </c>
      <c r="D221" s="44" t="s">
        <v>1537</v>
      </c>
      <c r="E221" s="38" t="s">
        <v>1538</v>
      </c>
      <c r="F221" s="38" t="s">
        <v>1538</v>
      </c>
      <c r="G221" s="44" t="s">
        <v>330</v>
      </c>
      <c r="H221" s="44" t="s">
        <v>329</v>
      </c>
      <c r="I221" s="51">
        <v>35616</v>
      </c>
      <c r="J221" s="44" t="str">
        <f t="shared" si="3"/>
        <v>28 Tahun 5 Bulan</v>
      </c>
      <c r="K221" s="44" t="s">
        <v>44</v>
      </c>
      <c r="L221" s="44" t="s">
        <v>45</v>
      </c>
      <c r="M221" s="41"/>
    </row>
    <row r="222" spans="1:13" hidden="1" x14ac:dyDescent="0.25">
      <c r="A222" s="41">
        <v>218</v>
      </c>
      <c r="B222" s="83">
        <v>810585</v>
      </c>
      <c r="C222" s="60" t="s">
        <v>1777</v>
      </c>
      <c r="D222" s="44" t="s">
        <v>1537</v>
      </c>
      <c r="E222" s="38" t="s">
        <v>1563</v>
      </c>
      <c r="F222" s="38" t="s">
        <v>1563</v>
      </c>
      <c r="G222" s="44" t="s">
        <v>28</v>
      </c>
      <c r="H222" s="44" t="s">
        <v>167</v>
      </c>
      <c r="I222" s="51">
        <v>34817</v>
      </c>
      <c r="J222" s="44" t="str">
        <f t="shared" si="3"/>
        <v>30 Tahun 8 Bulan</v>
      </c>
      <c r="K222" s="44" t="s">
        <v>33</v>
      </c>
      <c r="L222" s="44" t="s">
        <v>45</v>
      </c>
      <c r="M222" s="41"/>
    </row>
    <row r="223" spans="1:13" hidden="1" x14ac:dyDescent="0.25">
      <c r="A223" s="41">
        <v>219</v>
      </c>
      <c r="B223" s="83">
        <v>810586</v>
      </c>
      <c r="C223" s="60" t="s">
        <v>1778</v>
      </c>
      <c r="D223" s="44" t="s">
        <v>1537</v>
      </c>
      <c r="E223" s="38" t="s">
        <v>1560</v>
      </c>
      <c r="F223" s="38" t="s">
        <v>1560</v>
      </c>
      <c r="G223" s="44" t="s">
        <v>330</v>
      </c>
      <c r="H223" s="44" t="s">
        <v>329</v>
      </c>
      <c r="I223" s="51">
        <v>33106</v>
      </c>
      <c r="J223" s="44" t="str">
        <f t="shared" si="3"/>
        <v>35 Tahun 4 Bulan</v>
      </c>
      <c r="K223" s="44" t="s">
        <v>33</v>
      </c>
      <c r="L223" s="44" t="s">
        <v>45</v>
      </c>
      <c r="M223" s="41"/>
    </row>
    <row r="224" spans="1:13" hidden="1" x14ac:dyDescent="0.25">
      <c r="A224" s="41">
        <v>220</v>
      </c>
      <c r="B224" s="83">
        <v>810587</v>
      </c>
      <c r="C224" s="60" t="s">
        <v>1779</v>
      </c>
      <c r="D224" s="44" t="s">
        <v>1780</v>
      </c>
      <c r="E224" s="38" t="s">
        <v>1589</v>
      </c>
      <c r="F224" s="38" t="s">
        <v>1589</v>
      </c>
      <c r="G224" s="44" t="s">
        <v>330</v>
      </c>
      <c r="H224" s="44" t="s">
        <v>329</v>
      </c>
      <c r="I224" s="51">
        <v>36281</v>
      </c>
      <c r="J224" s="44" t="str">
        <f t="shared" si="3"/>
        <v>26 Tahun 8 Bulan</v>
      </c>
      <c r="K224" s="44" t="s">
        <v>33</v>
      </c>
      <c r="L224" s="44" t="s">
        <v>45</v>
      </c>
      <c r="M224" s="41"/>
    </row>
    <row r="225" spans="1:69" hidden="1" x14ac:dyDescent="0.25">
      <c r="A225" s="41">
        <v>221</v>
      </c>
      <c r="B225" s="83">
        <v>810588</v>
      </c>
      <c r="C225" s="60" t="s">
        <v>1781</v>
      </c>
      <c r="D225" s="44" t="s">
        <v>1537</v>
      </c>
      <c r="E225" s="38" t="s">
        <v>723</v>
      </c>
      <c r="F225" s="38" t="s">
        <v>723</v>
      </c>
      <c r="G225" s="44" t="s">
        <v>330</v>
      </c>
      <c r="H225" s="44" t="s">
        <v>329</v>
      </c>
      <c r="I225" s="51">
        <v>34310</v>
      </c>
      <c r="J225" s="44" t="str">
        <f t="shared" si="3"/>
        <v>32 Tahun 0 Bulan</v>
      </c>
      <c r="K225" s="44" t="s">
        <v>33</v>
      </c>
      <c r="L225" s="44" t="s">
        <v>45</v>
      </c>
      <c r="M225" s="41"/>
    </row>
    <row r="226" spans="1:69" hidden="1" x14ac:dyDescent="0.25">
      <c r="A226" s="41">
        <v>222</v>
      </c>
      <c r="B226" s="83">
        <v>810590</v>
      </c>
      <c r="C226" s="60" t="s">
        <v>1782</v>
      </c>
      <c r="D226" s="44" t="s">
        <v>1559</v>
      </c>
      <c r="E226" s="38" t="s">
        <v>1560</v>
      </c>
      <c r="F226" s="38" t="s">
        <v>1560</v>
      </c>
      <c r="G226" s="44" t="s">
        <v>330</v>
      </c>
      <c r="H226" s="44" t="s">
        <v>329</v>
      </c>
      <c r="I226" s="51">
        <v>34888</v>
      </c>
      <c r="J226" s="44" t="str">
        <f t="shared" si="3"/>
        <v>30 Tahun 5 Bulan</v>
      </c>
      <c r="K226" s="44" t="s">
        <v>44</v>
      </c>
      <c r="L226" s="44" t="s">
        <v>45</v>
      </c>
      <c r="M226" s="41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74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 hidden="1" x14ac:dyDescent="0.25">
      <c r="A227" s="41">
        <v>223</v>
      </c>
      <c r="B227" s="83">
        <v>810591</v>
      </c>
      <c r="C227" s="60" t="s">
        <v>1783</v>
      </c>
      <c r="D227" s="44" t="s">
        <v>1537</v>
      </c>
      <c r="E227" s="38" t="s">
        <v>1593</v>
      </c>
      <c r="F227" s="38" t="s">
        <v>1593</v>
      </c>
      <c r="G227" s="44" t="s">
        <v>28</v>
      </c>
      <c r="H227" s="44" t="s">
        <v>167</v>
      </c>
      <c r="I227" s="51">
        <v>36824</v>
      </c>
      <c r="J227" s="44" t="str">
        <f t="shared" si="3"/>
        <v>25 Tahun 2 Bulan</v>
      </c>
      <c r="K227" s="44" t="s">
        <v>33</v>
      </c>
      <c r="L227" s="44" t="s">
        <v>45</v>
      </c>
      <c r="M227" s="41"/>
    </row>
    <row r="228" spans="1:69" hidden="1" x14ac:dyDescent="0.25">
      <c r="A228" s="41">
        <v>224</v>
      </c>
      <c r="B228" s="83">
        <v>810593</v>
      </c>
      <c r="C228" s="60" t="s">
        <v>1784</v>
      </c>
      <c r="D228" s="44" t="s">
        <v>1780</v>
      </c>
      <c r="E228" s="38" t="s">
        <v>1551</v>
      </c>
      <c r="F228" s="38" t="s">
        <v>1551</v>
      </c>
      <c r="G228" s="44" t="s">
        <v>28</v>
      </c>
      <c r="H228" s="44" t="s">
        <v>167</v>
      </c>
      <c r="I228" s="51">
        <v>36865</v>
      </c>
      <c r="J228" s="44" t="str">
        <f t="shared" si="3"/>
        <v>25 Tahun 0 Bulan</v>
      </c>
      <c r="K228" s="44" t="s">
        <v>33</v>
      </c>
      <c r="L228" s="44" t="s">
        <v>118</v>
      </c>
      <c r="M228" s="41"/>
    </row>
    <row r="229" spans="1:69" hidden="1" x14ac:dyDescent="0.25">
      <c r="A229" s="41">
        <v>225</v>
      </c>
      <c r="B229" s="83">
        <v>810594</v>
      </c>
      <c r="C229" s="60" t="s">
        <v>1785</v>
      </c>
      <c r="D229" s="44" t="s">
        <v>1537</v>
      </c>
      <c r="E229" s="38" t="s">
        <v>443</v>
      </c>
      <c r="F229" s="38" t="s">
        <v>443</v>
      </c>
      <c r="G229" s="44" t="s">
        <v>330</v>
      </c>
      <c r="H229" s="44" t="s">
        <v>329</v>
      </c>
      <c r="I229" s="51">
        <v>33707</v>
      </c>
      <c r="J229" s="44" t="str">
        <f t="shared" si="3"/>
        <v>33 Tahun 8 Bulan</v>
      </c>
      <c r="K229" s="44" t="s">
        <v>33</v>
      </c>
      <c r="L229" s="44" t="s">
        <v>45</v>
      </c>
      <c r="M229" s="41"/>
    </row>
    <row r="230" spans="1:69" hidden="1" x14ac:dyDescent="0.25">
      <c r="A230" s="41">
        <v>226</v>
      </c>
      <c r="B230" s="83">
        <v>810596</v>
      </c>
      <c r="C230" s="60" t="s">
        <v>1786</v>
      </c>
      <c r="D230" s="44" t="s">
        <v>1780</v>
      </c>
      <c r="E230" s="38" t="s">
        <v>1538</v>
      </c>
      <c r="F230" s="38" t="s">
        <v>1538</v>
      </c>
      <c r="G230" s="44" t="s">
        <v>330</v>
      </c>
      <c r="H230" s="44" t="s">
        <v>329</v>
      </c>
      <c r="I230" s="51">
        <v>35910</v>
      </c>
      <c r="J230" s="44" t="str">
        <f t="shared" si="3"/>
        <v>27 Tahun 8 Bulan</v>
      </c>
      <c r="K230" s="44" t="s">
        <v>44</v>
      </c>
      <c r="L230" s="44" t="s">
        <v>45</v>
      </c>
      <c r="M230" s="41"/>
    </row>
    <row r="231" spans="1:69" hidden="1" x14ac:dyDescent="0.25">
      <c r="A231" s="41">
        <v>227</v>
      </c>
      <c r="B231" s="83">
        <v>810597</v>
      </c>
      <c r="C231" s="60" t="s">
        <v>1787</v>
      </c>
      <c r="D231" s="44" t="s">
        <v>1559</v>
      </c>
      <c r="E231" s="38" t="s">
        <v>1560</v>
      </c>
      <c r="F231" s="38" t="s">
        <v>1560</v>
      </c>
      <c r="G231" s="44" t="s">
        <v>28</v>
      </c>
      <c r="H231" s="44" t="s">
        <v>167</v>
      </c>
      <c r="I231" s="51">
        <v>36198</v>
      </c>
      <c r="J231" s="44" t="str">
        <f t="shared" si="3"/>
        <v>26 Tahun 10 Bulan</v>
      </c>
      <c r="K231" s="44" t="s">
        <v>44</v>
      </c>
      <c r="L231" s="44" t="s">
        <v>45</v>
      </c>
      <c r="M231" s="41"/>
    </row>
    <row r="232" spans="1:69" hidden="1" x14ac:dyDescent="0.25">
      <c r="A232" s="41">
        <v>228</v>
      </c>
      <c r="B232" s="83">
        <v>810598</v>
      </c>
      <c r="C232" s="60" t="s">
        <v>1788</v>
      </c>
      <c r="D232" s="44" t="s">
        <v>1789</v>
      </c>
      <c r="E232" s="38" t="s">
        <v>1605</v>
      </c>
      <c r="F232" s="38" t="s">
        <v>1605</v>
      </c>
      <c r="G232" s="44" t="s">
        <v>330</v>
      </c>
      <c r="H232" s="44" t="s">
        <v>329</v>
      </c>
      <c r="I232" s="51">
        <v>33942</v>
      </c>
      <c r="J232" s="44" t="str">
        <f t="shared" si="3"/>
        <v>33 Tahun 0 Bulan</v>
      </c>
      <c r="K232" s="44" t="s">
        <v>44</v>
      </c>
      <c r="L232" s="44" t="s">
        <v>45</v>
      </c>
      <c r="M232" s="41"/>
    </row>
    <row r="233" spans="1:69" s="81" customFormat="1" hidden="1" x14ac:dyDescent="0.25">
      <c r="A233" s="41">
        <v>229</v>
      </c>
      <c r="B233" s="83">
        <v>810600</v>
      </c>
      <c r="C233" s="60" t="s">
        <v>1790</v>
      </c>
      <c r="D233" s="44" t="s">
        <v>1537</v>
      </c>
      <c r="E233" s="38" t="s">
        <v>1574</v>
      </c>
      <c r="F233" s="38" t="s">
        <v>1574</v>
      </c>
      <c r="G233" s="44" t="s">
        <v>330</v>
      </c>
      <c r="H233" s="44" t="s">
        <v>329</v>
      </c>
      <c r="I233" s="51">
        <v>36390</v>
      </c>
      <c r="J233" s="44" t="str">
        <f t="shared" si="3"/>
        <v>26 Tahun 4 Bulan</v>
      </c>
      <c r="K233" s="44" t="s">
        <v>33</v>
      </c>
      <c r="L233" s="44" t="s">
        <v>45</v>
      </c>
      <c r="M233" s="80"/>
    </row>
    <row r="234" spans="1:69" x14ac:dyDescent="0.25">
      <c r="A234" s="41">
        <v>230</v>
      </c>
      <c r="B234" s="83">
        <v>810601</v>
      </c>
      <c r="C234" s="60" t="s">
        <v>1791</v>
      </c>
      <c r="D234" s="44" t="s">
        <v>1537</v>
      </c>
      <c r="E234" s="38" t="s">
        <v>1578</v>
      </c>
      <c r="F234" s="38" t="s">
        <v>1578</v>
      </c>
      <c r="G234" s="44" t="s">
        <v>330</v>
      </c>
      <c r="H234" s="44" t="s">
        <v>329</v>
      </c>
      <c r="I234" s="51">
        <v>36759</v>
      </c>
      <c r="J234" s="44" t="str">
        <f t="shared" si="3"/>
        <v>25 Tahun 4 Bulan</v>
      </c>
      <c r="K234" s="44" t="s">
        <v>33</v>
      </c>
      <c r="L234" s="44" t="s">
        <v>45</v>
      </c>
      <c r="M234" s="41"/>
    </row>
    <row r="235" spans="1:69" x14ac:dyDescent="0.25">
      <c r="A235" s="41">
        <v>231</v>
      </c>
      <c r="B235" s="83">
        <v>810602</v>
      </c>
      <c r="C235" s="60" t="s">
        <v>1792</v>
      </c>
      <c r="D235" s="44" t="s">
        <v>1537</v>
      </c>
      <c r="E235" s="38" t="s">
        <v>1578</v>
      </c>
      <c r="F235" s="38" t="s">
        <v>1578</v>
      </c>
      <c r="G235" s="44" t="s">
        <v>330</v>
      </c>
      <c r="H235" s="44" t="s">
        <v>329</v>
      </c>
      <c r="I235" s="51">
        <v>36740</v>
      </c>
      <c r="J235" s="44" t="str">
        <f t="shared" si="3"/>
        <v>25 Tahun 4 Bulan</v>
      </c>
      <c r="K235" s="44" t="s">
        <v>33</v>
      </c>
      <c r="L235" s="44" t="s">
        <v>45</v>
      </c>
      <c r="M235" s="44"/>
    </row>
    <row r="236" spans="1:69" hidden="1" x14ac:dyDescent="0.25">
      <c r="A236" s="41">
        <v>232</v>
      </c>
      <c r="B236" s="83">
        <v>810603</v>
      </c>
      <c r="C236" s="60" t="s">
        <v>1793</v>
      </c>
      <c r="D236" s="44" t="s">
        <v>1789</v>
      </c>
      <c r="E236" s="38" t="s">
        <v>31</v>
      </c>
      <c r="F236" s="38" t="s">
        <v>31</v>
      </c>
      <c r="G236" s="44" t="s">
        <v>330</v>
      </c>
      <c r="H236" s="44" t="s">
        <v>329</v>
      </c>
      <c r="I236" s="51">
        <v>37077</v>
      </c>
      <c r="J236" s="44" t="str">
        <f t="shared" si="3"/>
        <v>24 Tahun 5 Bulan</v>
      </c>
      <c r="K236" s="44" t="s">
        <v>33</v>
      </c>
      <c r="L236" s="44" t="s">
        <v>45</v>
      </c>
      <c r="M236" s="44"/>
    </row>
    <row r="237" spans="1:69" hidden="1" x14ac:dyDescent="0.25">
      <c r="A237" s="41">
        <v>233</v>
      </c>
      <c r="B237" s="83">
        <v>810604</v>
      </c>
      <c r="C237" s="60" t="s">
        <v>1794</v>
      </c>
      <c r="D237" s="44" t="s">
        <v>1780</v>
      </c>
      <c r="E237" s="38" t="s">
        <v>1556</v>
      </c>
      <c r="F237" s="38" t="s">
        <v>1556</v>
      </c>
      <c r="G237" s="44" t="s">
        <v>330</v>
      </c>
      <c r="H237" s="44" t="s">
        <v>329</v>
      </c>
      <c r="I237" s="51">
        <v>35115</v>
      </c>
      <c r="J237" s="44" t="str">
        <f t="shared" si="3"/>
        <v>29 Tahun 10 Bulan</v>
      </c>
      <c r="K237" s="44" t="s">
        <v>33</v>
      </c>
      <c r="L237" s="44" t="s">
        <v>45</v>
      </c>
      <c r="M237" s="44"/>
    </row>
    <row r="238" spans="1:69" hidden="1" x14ac:dyDescent="0.25">
      <c r="A238" s="41">
        <v>234</v>
      </c>
      <c r="B238" s="83">
        <v>810605</v>
      </c>
      <c r="C238" s="60" t="s">
        <v>1795</v>
      </c>
      <c r="D238" s="44" t="s">
        <v>1537</v>
      </c>
      <c r="E238" s="38" t="s">
        <v>1551</v>
      </c>
      <c r="F238" s="38" t="s">
        <v>1551</v>
      </c>
      <c r="G238" s="44" t="s">
        <v>28</v>
      </c>
      <c r="H238" s="44" t="s">
        <v>27</v>
      </c>
      <c r="I238" s="51">
        <v>30322</v>
      </c>
      <c r="J238" s="44" t="str">
        <f t="shared" si="3"/>
        <v>42 Tahun 11 Bulan</v>
      </c>
      <c r="K238" s="44" t="s">
        <v>44</v>
      </c>
      <c r="L238" s="44" t="s">
        <v>45</v>
      </c>
      <c r="M238" s="41"/>
    </row>
    <row r="239" spans="1:69" hidden="1" x14ac:dyDescent="0.25">
      <c r="A239" s="41">
        <v>235</v>
      </c>
      <c r="B239" s="83">
        <v>810606</v>
      </c>
      <c r="C239" s="60" t="s">
        <v>1796</v>
      </c>
      <c r="D239" s="44" t="s">
        <v>1789</v>
      </c>
      <c r="E239" s="38" t="s">
        <v>1551</v>
      </c>
      <c r="F239" s="38" t="s">
        <v>1551</v>
      </c>
      <c r="G239" s="44" t="s">
        <v>330</v>
      </c>
      <c r="H239" s="44" t="s">
        <v>329</v>
      </c>
      <c r="I239" s="51">
        <v>36690</v>
      </c>
      <c r="J239" s="44" t="str">
        <f t="shared" si="3"/>
        <v>25 Tahun 6 Bulan</v>
      </c>
      <c r="K239" s="44" t="s">
        <v>44</v>
      </c>
      <c r="L239" s="44" t="s">
        <v>45</v>
      </c>
      <c r="M239" s="41"/>
    </row>
    <row r="240" spans="1:69" hidden="1" x14ac:dyDescent="0.25">
      <c r="A240" s="41">
        <v>236</v>
      </c>
      <c r="B240" s="83">
        <v>810607</v>
      </c>
      <c r="C240" s="60" t="s">
        <v>1797</v>
      </c>
      <c r="D240" s="44" t="s">
        <v>1780</v>
      </c>
      <c r="E240" s="38" t="s">
        <v>1563</v>
      </c>
      <c r="F240" s="38" t="s">
        <v>1563</v>
      </c>
      <c r="G240" s="44" t="s">
        <v>330</v>
      </c>
      <c r="H240" s="44" t="s">
        <v>329</v>
      </c>
      <c r="I240" s="51">
        <v>36949</v>
      </c>
      <c r="J240" s="44" t="str">
        <f t="shared" si="3"/>
        <v>24 Tahun 10 Bulan</v>
      </c>
      <c r="K240" s="44" t="s">
        <v>33</v>
      </c>
      <c r="L240" s="44" t="s">
        <v>45</v>
      </c>
      <c r="M240" s="41"/>
    </row>
    <row r="241" spans="1:13" hidden="1" x14ac:dyDescent="0.25">
      <c r="A241" s="41">
        <v>237</v>
      </c>
      <c r="B241" s="83">
        <v>810608</v>
      </c>
      <c r="C241" s="60" t="s">
        <v>1798</v>
      </c>
      <c r="D241" s="44" t="s">
        <v>1789</v>
      </c>
      <c r="E241" s="38" t="s">
        <v>1560</v>
      </c>
      <c r="F241" s="38" t="s">
        <v>1560</v>
      </c>
      <c r="G241" s="44" t="s">
        <v>330</v>
      </c>
      <c r="H241" s="44" t="s">
        <v>329</v>
      </c>
      <c r="I241" s="51">
        <v>36572</v>
      </c>
      <c r="J241" s="44" t="str">
        <f t="shared" si="3"/>
        <v>25 Tahun 10 Bulan</v>
      </c>
      <c r="K241" s="44" t="s">
        <v>44</v>
      </c>
      <c r="L241" s="44" t="s">
        <v>45</v>
      </c>
      <c r="M241" s="41"/>
    </row>
    <row r="242" spans="1:13" hidden="1" x14ac:dyDescent="0.25">
      <c r="A242" s="41">
        <v>238</v>
      </c>
      <c r="B242" s="83">
        <v>810609</v>
      </c>
      <c r="C242" s="60" t="s">
        <v>1799</v>
      </c>
      <c r="D242" s="44" t="s">
        <v>1780</v>
      </c>
      <c r="E242" s="38" t="s">
        <v>1605</v>
      </c>
      <c r="F242" s="38" t="s">
        <v>1605</v>
      </c>
      <c r="G242" s="44" t="s">
        <v>330</v>
      </c>
      <c r="H242" s="44" t="s">
        <v>329</v>
      </c>
      <c r="I242" s="51">
        <v>37506</v>
      </c>
      <c r="J242" s="44" t="str">
        <f t="shared" si="3"/>
        <v>23 Tahun 3 Bulan</v>
      </c>
      <c r="K242" s="44" t="s">
        <v>33</v>
      </c>
      <c r="L242" s="44" t="s">
        <v>45</v>
      </c>
      <c r="M242" s="41"/>
    </row>
    <row r="243" spans="1:13" hidden="1" x14ac:dyDescent="0.25">
      <c r="A243" s="41">
        <v>239</v>
      </c>
      <c r="B243" s="83">
        <v>810610</v>
      </c>
      <c r="C243" s="60" t="s">
        <v>1800</v>
      </c>
      <c r="D243" s="44" t="s">
        <v>1801</v>
      </c>
      <c r="E243" s="38" t="s">
        <v>1560</v>
      </c>
      <c r="F243" s="38" t="s">
        <v>1560</v>
      </c>
      <c r="G243" s="44" t="s">
        <v>330</v>
      </c>
      <c r="H243" s="44" t="s">
        <v>329</v>
      </c>
      <c r="I243" s="51">
        <v>36868</v>
      </c>
      <c r="J243" s="44" t="str">
        <f t="shared" si="3"/>
        <v>25 Tahun 0 Bulan</v>
      </c>
      <c r="K243" s="44" t="s">
        <v>44</v>
      </c>
      <c r="L243" s="44" t="s">
        <v>45</v>
      </c>
      <c r="M243" s="41"/>
    </row>
    <row r="244" spans="1:13" hidden="1" x14ac:dyDescent="0.25">
      <c r="A244" s="41">
        <v>240</v>
      </c>
      <c r="B244" s="83">
        <v>810611</v>
      </c>
      <c r="C244" s="60" t="s">
        <v>1802</v>
      </c>
      <c r="D244" s="44" t="s">
        <v>1780</v>
      </c>
      <c r="E244" s="38" t="s">
        <v>31</v>
      </c>
      <c r="F244" s="38" t="s">
        <v>31</v>
      </c>
      <c r="G244" s="44" t="s">
        <v>330</v>
      </c>
      <c r="H244" s="44" t="s">
        <v>329</v>
      </c>
      <c r="I244" s="51">
        <v>36293</v>
      </c>
      <c r="J244" s="44" t="str">
        <f t="shared" si="3"/>
        <v>26 Tahun 7 Bulan</v>
      </c>
      <c r="K244" s="44" t="s">
        <v>33</v>
      </c>
      <c r="L244" s="44" t="s">
        <v>45</v>
      </c>
      <c r="M244" s="41"/>
    </row>
    <row r="245" spans="1:13" hidden="1" x14ac:dyDescent="0.25">
      <c r="A245" s="41">
        <v>241</v>
      </c>
      <c r="B245" s="83">
        <v>810612</v>
      </c>
      <c r="C245" s="60" t="s">
        <v>1803</v>
      </c>
      <c r="D245" s="44" t="s">
        <v>1780</v>
      </c>
      <c r="E245" s="38" t="s">
        <v>1545</v>
      </c>
      <c r="F245" s="38" t="s">
        <v>1545</v>
      </c>
      <c r="G245" s="44" t="s">
        <v>330</v>
      </c>
      <c r="H245" s="44" t="s">
        <v>329</v>
      </c>
      <c r="I245" s="51">
        <v>35845</v>
      </c>
      <c r="J245" s="44" t="str">
        <f t="shared" si="3"/>
        <v>27 Tahun 10 Bulan</v>
      </c>
      <c r="K245" s="44" t="s">
        <v>33</v>
      </c>
      <c r="L245" s="44" t="s">
        <v>45</v>
      </c>
      <c r="M245" s="41"/>
    </row>
    <row r="246" spans="1:13" hidden="1" x14ac:dyDescent="0.25">
      <c r="A246" s="41">
        <v>242</v>
      </c>
      <c r="B246" s="83">
        <v>810613</v>
      </c>
      <c r="C246" s="60" t="s">
        <v>1804</v>
      </c>
      <c r="D246" s="44" t="s">
        <v>1780</v>
      </c>
      <c r="E246" s="38" t="s">
        <v>1545</v>
      </c>
      <c r="F246" s="38" t="s">
        <v>1545</v>
      </c>
      <c r="G246" s="44" t="s">
        <v>330</v>
      </c>
      <c r="H246" s="44" t="s">
        <v>329</v>
      </c>
      <c r="I246" s="51">
        <v>37070</v>
      </c>
      <c r="J246" s="44" t="str">
        <f t="shared" si="3"/>
        <v>24 Tahun 6 Bulan</v>
      </c>
      <c r="K246" s="44" t="s">
        <v>33</v>
      </c>
      <c r="L246" s="44" t="s">
        <v>45</v>
      </c>
      <c r="M246" s="41"/>
    </row>
    <row r="247" spans="1:13" hidden="1" x14ac:dyDescent="0.25">
      <c r="A247" s="41">
        <v>243</v>
      </c>
      <c r="B247" s="83">
        <v>810614</v>
      </c>
      <c r="C247" s="60" t="s">
        <v>1805</v>
      </c>
      <c r="D247" s="44" t="s">
        <v>1780</v>
      </c>
      <c r="E247" s="38" t="s">
        <v>1587</v>
      </c>
      <c r="F247" s="38" t="s">
        <v>1587</v>
      </c>
      <c r="G247" s="44" t="s">
        <v>330</v>
      </c>
      <c r="H247" s="44" t="s">
        <v>329</v>
      </c>
      <c r="I247" s="51">
        <v>37110</v>
      </c>
      <c r="J247" s="44" t="str">
        <f t="shared" si="3"/>
        <v>24 Tahun 4 Bulan</v>
      </c>
      <c r="K247" s="44" t="s">
        <v>33</v>
      </c>
      <c r="L247" s="44" t="s">
        <v>45</v>
      </c>
      <c r="M247" s="41"/>
    </row>
    <row r="248" spans="1:13" hidden="1" x14ac:dyDescent="0.25">
      <c r="A248" s="41">
        <v>244</v>
      </c>
      <c r="B248" s="83">
        <v>810615</v>
      </c>
      <c r="C248" s="60" t="s">
        <v>1806</v>
      </c>
      <c r="D248" s="44" t="s">
        <v>1789</v>
      </c>
      <c r="E248" s="38" t="s">
        <v>1551</v>
      </c>
      <c r="F248" s="38" t="s">
        <v>1551</v>
      </c>
      <c r="G248" s="44" t="s">
        <v>330</v>
      </c>
      <c r="H248" s="44" t="s">
        <v>329</v>
      </c>
      <c r="I248" s="51">
        <v>36617</v>
      </c>
      <c r="J248" s="44" t="str">
        <f t="shared" si="3"/>
        <v>25 Tahun 9 Bulan</v>
      </c>
      <c r="K248" s="44" t="s">
        <v>33</v>
      </c>
      <c r="L248" s="44" t="s">
        <v>45</v>
      </c>
      <c r="M248" s="41"/>
    </row>
    <row r="249" spans="1:13" hidden="1" x14ac:dyDescent="0.25">
      <c r="A249" s="41">
        <v>245</v>
      </c>
      <c r="B249" s="83">
        <v>810617</v>
      </c>
      <c r="C249" s="60" t="s">
        <v>1807</v>
      </c>
      <c r="D249" s="44" t="s">
        <v>1780</v>
      </c>
      <c r="E249" s="38" t="s">
        <v>1551</v>
      </c>
      <c r="F249" s="38" t="s">
        <v>1551</v>
      </c>
      <c r="G249" s="44" t="s">
        <v>330</v>
      </c>
      <c r="H249" s="44" t="s">
        <v>329</v>
      </c>
      <c r="I249" s="51">
        <v>32367</v>
      </c>
      <c r="J249" s="44" t="str">
        <f t="shared" si="3"/>
        <v>37 Tahun 4 Bulan</v>
      </c>
      <c r="K249" s="44" t="s">
        <v>44</v>
      </c>
      <c r="L249" s="44" t="s">
        <v>45</v>
      </c>
      <c r="M249" s="41"/>
    </row>
    <row r="250" spans="1:13" hidden="1" x14ac:dyDescent="0.25">
      <c r="A250" s="41">
        <v>246</v>
      </c>
      <c r="B250" s="83">
        <v>810618</v>
      </c>
      <c r="C250" s="60" t="s">
        <v>1808</v>
      </c>
      <c r="D250" s="44" t="s">
        <v>1801</v>
      </c>
      <c r="E250" s="38" t="s">
        <v>1591</v>
      </c>
      <c r="F250" s="38" t="s">
        <v>1591</v>
      </c>
      <c r="G250" s="44" t="s">
        <v>330</v>
      </c>
      <c r="H250" s="44" t="s">
        <v>329</v>
      </c>
      <c r="I250" s="51">
        <v>37317</v>
      </c>
      <c r="J250" s="44" t="str">
        <f t="shared" si="3"/>
        <v>23 Tahun 9 Bulan</v>
      </c>
      <c r="K250" s="44" t="s">
        <v>33</v>
      </c>
      <c r="L250" s="44" t="s">
        <v>45</v>
      </c>
      <c r="M250" s="41"/>
    </row>
    <row r="251" spans="1:13" hidden="1" x14ac:dyDescent="0.25">
      <c r="A251" s="41">
        <v>247</v>
      </c>
      <c r="B251" s="83">
        <v>810619</v>
      </c>
      <c r="C251" s="60" t="s">
        <v>1809</v>
      </c>
      <c r="D251" s="44" t="s">
        <v>1801</v>
      </c>
      <c r="E251" s="38" t="s">
        <v>31</v>
      </c>
      <c r="F251" s="38" t="s">
        <v>31</v>
      </c>
      <c r="G251" s="44" t="s">
        <v>28</v>
      </c>
      <c r="H251" s="44" t="s">
        <v>167</v>
      </c>
      <c r="I251" s="51">
        <v>33994</v>
      </c>
      <c r="J251" s="44" t="str">
        <f t="shared" si="3"/>
        <v>32 Tahun 11 Bulan</v>
      </c>
      <c r="K251" s="44" t="s">
        <v>44</v>
      </c>
      <c r="L251" s="44" t="s">
        <v>118</v>
      </c>
      <c r="M251" s="41"/>
    </row>
    <row r="252" spans="1:13" hidden="1" x14ac:dyDescent="0.25">
      <c r="A252" s="41">
        <v>248</v>
      </c>
      <c r="B252" s="83">
        <v>810620</v>
      </c>
      <c r="C252" s="60" t="s">
        <v>1810</v>
      </c>
      <c r="D252" s="44" t="s">
        <v>1789</v>
      </c>
      <c r="E252" s="38" t="s">
        <v>1563</v>
      </c>
      <c r="F252" s="38" t="s">
        <v>1563</v>
      </c>
      <c r="G252" s="44" t="s">
        <v>330</v>
      </c>
      <c r="H252" s="44" t="s">
        <v>329</v>
      </c>
      <c r="I252" s="51">
        <v>37478</v>
      </c>
      <c r="J252" s="44" t="str">
        <f t="shared" si="3"/>
        <v>23 Tahun 4 Bulan</v>
      </c>
      <c r="K252" s="44" t="s">
        <v>33</v>
      </c>
      <c r="L252" s="44" t="s">
        <v>45</v>
      </c>
      <c r="M252" s="41"/>
    </row>
    <row r="253" spans="1:13" hidden="1" x14ac:dyDescent="0.25">
      <c r="A253" s="41">
        <v>249</v>
      </c>
      <c r="B253" s="83">
        <v>810621</v>
      </c>
      <c r="C253" s="60" t="s">
        <v>1811</v>
      </c>
      <c r="D253" s="44" t="s">
        <v>1801</v>
      </c>
      <c r="E253" s="38" t="s">
        <v>723</v>
      </c>
      <c r="F253" s="38" t="s">
        <v>723</v>
      </c>
      <c r="G253" s="44" t="s">
        <v>330</v>
      </c>
      <c r="H253" s="44" t="s">
        <v>329</v>
      </c>
      <c r="I253" s="51">
        <v>37282</v>
      </c>
      <c r="J253" s="44" t="str">
        <f t="shared" si="3"/>
        <v>23 Tahun 11 Bulan</v>
      </c>
      <c r="K253" s="44" t="s">
        <v>44</v>
      </c>
      <c r="L253" s="44" t="s">
        <v>45</v>
      </c>
      <c r="M253" s="41"/>
    </row>
    <row r="254" spans="1:13" hidden="1" x14ac:dyDescent="0.25">
      <c r="A254" s="41">
        <v>250</v>
      </c>
      <c r="B254" s="83">
        <v>810622</v>
      </c>
      <c r="C254" s="60" t="s">
        <v>1812</v>
      </c>
      <c r="D254" s="44" t="s">
        <v>1537</v>
      </c>
      <c r="E254" s="38" t="s">
        <v>1538</v>
      </c>
      <c r="F254" s="38" t="s">
        <v>1538</v>
      </c>
      <c r="G254" s="44" t="s">
        <v>330</v>
      </c>
      <c r="H254" s="44" t="s">
        <v>27</v>
      </c>
      <c r="I254" s="51">
        <v>29732</v>
      </c>
      <c r="J254" s="44" t="str">
        <f t="shared" si="3"/>
        <v>44 Tahun 7 Bulan</v>
      </c>
      <c r="K254" s="44" t="s">
        <v>33</v>
      </c>
      <c r="L254" s="44" t="s">
        <v>45</v>
      </c>
      <c r="M254" s="41"/>
    </row>
    <row r="255" spans="1:13" hidden="1" x14ac:dyDescent="0.25">
      <c r="A255" s="41">
        <v>251</v>
      </c>
      <c r="B255" s="83">
        <v>820057</v>
      </c>
      <c r="C255" s="60" t="s">
        <v>1813</v>
      </c>
      <c r="D255" s="44" t="s">
        <v>1814</v>
      </c>
      <c r="E255" s="38" t="s">
        <v>31</v>
      </c>
      <c r="F255" s="38" t="s">
        <v>31</v>
      </c>
      <c r="G255" s="44" t="s">
        <v>1815</v>
      </c>
      <c r="H255" s="44" t="s">
        <v>1816</v>
      </c>
      <c r="I255" s="51">
        <v>27221</v>
      </c>
      <c r="J255" s="44" t="str">
        <f t="shared" si="3"/>
        <v>51 Tahun 5 Bulan</v>
      </c>
      <c r="K255" s="44" t="s">
        <v>44</v>
      </c>
      <c r="L255" s="44" t="s">
        <v>45</v>
      </c>
      <c r="M255" s="41"/>
    </row>
    <row r="256" spans="1:13" hidden="1" x14ac:dyDescent="0.25">
      <c r="A256" s="41">
        <v>252</v>
      </c>
      <c r="B256" s="83">
        <v>820062</v>
      </c>
      <c r="C256" s="60" t="s">
        <v>1817</v>
      </c>
      <c r="D256" s="44" t="s">
        <v>1814</v>
      </c>
      <c r="E256" s="38" t="s">
        <v>961</v>
      </c>
      <c r="F256" s="38" t="s">
        <v>961</v>
      </c>
      <c r="G256" s="44" t="s">
        <v>1815</v>
      </c>
      <c r="H256" s="44" t="s">
        <v>1816</v>
      </c>
      <c r="I256" s="51">
        <v>26947</v>
      </c>
      <c r="J256" s="44" t="str">
        <f t="shared" si="3"/>
        <v>52 Tahun 2 Bulan</v>
      </c>
      <c r="K256" s="44" t="s">
        <v>44</v>
      </c>
      <c r="L256" s="44" t="s">
        <v>118</v>
      </c>
      <c r="M256" s="41"/>
    </row>
    <row r="257" spans="1:13" hidden="1" x14ac:dyDescent="0.25">
      <c r="A257" s="41">
        <v>253</v>
      </c>
      <c r="B257" s="83">
        <v>820066</v>
      </c>
      <c r="C257" s="60" t="s">
        <v>1818</v>
      </c>
      <c r="D257" s="44" t="s">
        <v>1814</v>
      </c>
      <c r="E257" s="38" t="s">
        <v>1545</v>
      </c>
      <c r="F257" s="38" t="s">
        <v>1545</v>
      </c>
      <c r="G257" s="44" t="s">
        <v>1539</v>
      </c>
      <c r="H257" s="44" t="s">
        <v>1816</v>
      </c>
      <c r="I257" s="51">
        <v>27226</v>
      </c>
      <c r="J257" s="44" t="str">
        <f t="shared" si="3"/>
        <v>51 Tahun 5 Bulan</v>
      </c>
      <c r="K257" s="44" t="s">
        <v>44</v>
      </c>
      <c r="L257" s="44" t="s">
        <v>118</v>
      </c>
      <c r="M257" s="41"/>
    </row>
    <row r="258" spans="1:13" hidden="1" x14ac:dyDescent="0.25">
      <c r="A258" s="41">
        <v>254</v>
      </c>
      <c r="B258" s="83">
        <v>820082</v>
      </c>
      <c r="C258" s="60" t="s">
        <v>1819</v>
      </c>
      <c r="D258" s="44" t="s">
        <v>1814</v>
      </c>
      <c r="E258" s="38" t="s">
        <v>1560</v>
      </c>
      <c r="F258" s="38" t="s">
        <v>1560</v>
      </c>
      <c r="G258" s="44" t="s">
        <v>1539</v>
      </c>
      <c r="H258" s="44" t="s">
        <v>1816</v>
      </c>
      <c r="I258" s="51">
        <v>26438</v>
      </c>
      <c r="J258" s="44" t="str">
        <f t="shared" si="3"/>
        <v>53 Tahun 7 Bulan</v>
      </c>
      <c r="K258" s="44" t="s">
        <v>44</v>
      </c>
      <c r="L258" s="44" t="s">
        <v>45</v>
      </c>
      <c r="M258" s="41"/>
    </row>
    <row r="259" spans="1:13" hidden="1" x14ac:dyDescent="0.25">
      <c r="A259" s="41">
        <v>255</v>
      </c>
      <c r="B259" s="83">
        <v>820088</v>
      </c>
      <c r="C259" s="60" t="s">
        <v>1820</v>
      </c>
      <c r="D259" s="44" t="s">
        <v>1814</v>
      </c>
      <c r="E259" s="38" t="s">
        <v>863</v>
      </c>
      <c r="F259" s="38" t="s">
        <v>863</v>
      </c>
      <c r="G259" s="44" t="s">
        <v>1539</v>
      </c>
      <c r="H259" s="44" t="s">
        <v>1816</v>
      </c>
      <c r="I259" s="51">
        <v>26906</v>
      </c>
      <c r="J259" s="44" t="str">
        <f t="shared" si="3"/>
        <v>52 Tahun 4 Bulan</v>
      </c>
      <c r="K259" s="44" t="s">
        <v>44</v>
      </c>
      <c r="L259" s="44" t="s">
        <v>118</v>
      </c>
      <c r="M259" s="41"/>
    </row>
    <row r="260" spans="1:13" hidden="1" x14ac:dyDescent="0.25">
      <c r="A260" s="41">
        <v>256</v>
      </c>
      <c r="B260" s="83">
        <v>820089</v>
      </c>
      <c r="C260" s="60" t="s">
        <v>1821</v>
      </c>
      <c r="D260" s="44" t="s">
        <v>1814</v>
      </c>
      <c r="E260" s="38" t="s">
        <v>539</v>
      </c>
      <c r="F260" s="38" t="s">
        <v>539</v>
      </c>
      <c r="G260" s="44" t="s">
        <v>1815</v>
      </c>
      <c r="H260" s="44" t="s">
        <v>1816</v>
      </c>
      <c r="I260" s="51">
        <v>27853</v>
      </c>
      <c r="J260" s="44" t="str">
        <f t="shared" ref="J260:J321" si="4">DATEDIF(I260,$J$3,"y")&amp;" Tahun"&amp;" "&amp;DATEDIF(I260,$J$3,"ym")&amp;" Bulan"</f>
        <v>49 Tahun 8 Bulan</v>
      </c>
      <c r="K260" s="44" t="s">
        <v>44</v>
      </c>
      <c r="L260" s="44" t="s">
        <v>118</v>
      </c>
      <c r="M260" s="41"/>
    </row>
    <row r="261" spans="1:13" hidden="1" x14ac:dyDescent="0.25">
      <c r="A261" s="41">
        <v>257</v>
      </c>
      <c r="B261" s="83">
        <v>820092</v>
      </c>
      <c r="C261" s="60" t="s">
        <v>1822</v>
      </c>
      <c r="D261" s="44" t="s">
        <v>1814</v>
      </c>
      <c r="E261" s="38" t="s">
        <v>1545</v>
      </c>
      <c r="F261" s="38" t="s">
        <v>1545</v>
      </c>
      <c r="G261" s="44" t="s">
        <v>1539</v>
      </c>
      <c r="H261" s="44" t="s">
        <v>1816</v>
      </c>
      <c r="I261" s="51">
        <v>29453</v>
      </c>
      <c r="J261" s="44" t="str">
        <f t="shared" si="4"/>
        <v>45 Tahun 4 Bulan</v>
      </c>
      <c r="K261" s="44" t="s">
        <v>44</v>
      </c>
      <c r="L261" s="44" t="s">
        <v>118</v>
      </c>
      <c r="M261" s="41"/>
    </row>
    <row r="262" spans="1:13" hidden="1" x14ac:dyDescent="0.25">
      <c r="A262" s="41">
        <v>258</v>
      </c>
      <c r="B262" s="83">
        <v>820096</v>
      </c>
      <c r="C262" s="60" t="s">
        <v>1823</v>
      </c>
      <c r="D262" s="44" t="s">
        <v>1814</v>
      </c>
      <c r="E262" s="38" t="s">
        <v>1545</v>
      </c>
      <c r="F262" s="38" t="s">
        <v>1545</v>
      </c>
      <c r="G262" s="44" t="s">
        <v>1824</v>
      </c>
      <c r="H262" s="44" t="s">
        <v>1816</v>
      </c>
      <c r="I262" s="51">
        <v>27129</v>
      </c>
      <c r="J262" s="44" t="str">
        <f t="shared" si="4"/>
        <v>51 Tahun 8 Bulan</v>
      </c>
      <c r="K262" s="44" t="s">
        <v>44</v>
      </c>
      <c r="L262" s="44" t="s">
        <v>118</v>
      </c>
      <c r="M262" s="41"/>
    </row>
    <row r="263" spans="1:13" hidden="1" x14ac:dyDescent="0.25">
      <c r="A263" s="41">
        <v>259</v>
      </c>
      <c r="B263" s="83">
        <v>820097</v>
      </c>
      <c r="C263" s="60" t="s">
        <v>1825</v>
      </c>
      <c r="D263" s="44" t="s">
        <v>1814</v>
      </c>
      <c r="E263" s="38" t="s">
        <v>1591</v>
      </c>
      <c r="F263" s="38" t="s">
        <v>1591</v>
      </c>
      <c r="G263" s="44" t="s">
        <v>1824</v>
      </c>
      <c r="H263" s="44" t="s">
        <v>1816</v>
      </c>
      <c r="I263" s="51">
        <v>26099</v>
      </c>
      <c r="J263" s="44" t="str">
        <f t="shared" si="4"/>
        <v>54 Tahun 6 Bulan</v>
      </c>
      <c r="K263" s="44" t="s">
        <v>33</v>
      </c>
      <c r="L263" s="44" t="s">
        <v>118</v>
      </c>
      <c r="M263" s="41"/>
    </row>
    <row r="264" spans="1:13" hidden="1" x14ac:dyDescent="0.25">
      <c r="A264" s="41">
        <v>260</v>
      </c>
      <c r="B264" s="83">
        <v>820099</v>
      </c>
      <c r="C264" s="60" t="s">
        <v>1826</v>
      </c>
      <c r="D264" s="44" t="s">
        <v>1814</v>
      </c>
      <c r="E264" s="38" t="s">
        <v>539</v>
      </c>
      <c r="F264" s="38" t="s">
        <v>539</v>
      </c>
      <c r="G264" s="44" t="s">
        <v>1824</v>
      </c>
      <c r="H264" s="44" t="s">
        <v>1816</v>
      </c>
      <c r="I264" s="51">
        <v>28011</v>
      </c>
      <c r="J264" s="44" t="str">
        <f t="shared" si="4"/>
        <v>49 Tahun 3 Bulan</v>
      </c>
      <c r="K264" s="44" t="s">
        <v>44</v>
      </c>
      <c r="L264" s="44" t="s">
        <v>118</v>
      </c>
      <c r="M264" s="41"/>
    </row>
    <row r="265" spans="1:13" hidden="1" x14ac:dyDescent="0.25">
      <c r="A265" s="41">
        <v>261</v>
      </c>
      <c r="B265" s="83">
        <v>820103</v>
      </c>
      <c r="C265" s="60" t="s">
        <v>1827</v>
      </c>
      <c r="D265" s="44" t="s">
        <v>1814</v>
      </c>
      <c r="E265" s="38" t="s">
        <v>1545</v>
      </c>
      <c r="F265" s="38" t="s">
        <v>1545</v>
      </c>
      <c r="G265" s="44" t="s">
        <v>1539</v>
      </c>
      <c r="H265" s="44" t="s">
        <v>1816</v>
      </c>
      <c r="I265" s="51">
        <v>29090</v>
      </c>
      <c r="J265" s="44" t="str">
        <f t="shared" si="4"/>
        <v>46 Tahun 4 Bulan</v>
      </c>
      <c r="K265" s="44" t="s">
        <v>44</v>
      </c>
      <c r="L265" s="44" t="s">
        <v>118</v>
      </c>
      <c r="M265" s="41"/>
    </row>
    <row r="266" spans="1:13" hidden="1" x14ac:dyDescent="0.25">
      <c r="A266" s="41">
        <v>262</v>
      </c>
      <c r="B266" s="83">
        <v>820104</v>
      </c>
      <c r="C266" s="60" t="s">
        <v>1828</v>
      </c>
      <c r="D266" s="44" t="s">
        <v>1814</v>
      </c>
      <c r="E266" s="38" t="s">
        <v>1545</v>
      </c>
      <c r="F266" s="38" t="s">
        <v>1545</v>
      </c>
      <c r="G266" s="44" t="s">
        <v>1539</v>
      </c>
      <c r="H266" s="44" t="s">
        <v>1816</v>
      </c>
      <c r="I266" s="51">
        <v>28661</v>
      </c>
      <c r="J266" s="44" t="str">
        <f t="shared" si="4"/>
        <v>47 Tahun 6 Bulan</v>
      </c>
      <c r="K266" s="44" t="s">
        <v>44</v>
      </c>
      <c r="L266" s="44" t="s">
        <v>118</v>
      </c>
      <c r="M266" s="41"/>
    </row>
    <row r="267" spans="1:13" hidden="1" x14ac:dyDescent="0.25">
      <c r="A267" s="41">
        <v>263</v>
      </c>
      <c r="B267" s="83">
        <v>820107</v>
      </c>
      <c r="C267" s="60" t="s">
        <v>1829</v>
      </c>
      <c r="D267" s="44" t="s">
        <v>1814</v>
      </c>
      <c r="E267" s="38" t="s">
        <v>1545</v>
      </c>
      <c r="F267" s="38" t="s">
        <v>1545</v>
      </c>
      <c r="G267" s="44" t="s">
        <v>330</v>
      </c>
      <c r="H267" s="44" t="s">
        <v>1816</v>
      </c>
      <c r="I267" s="51">
        <v>29530</v>
      </c>
      <c r="J267" s="44" t="str">
        <f t="shared" si="4"/>
        <v>45 Tahun 1 Bulan</v>
      </c>
      <c r="K267" s="44" t="s">
        <v>44</v>
      </c>
      <c r="L267" s="44" t="s">
        <v>118</v>
      </c>
      <c r="M267" s="41"/>
    </row>
    <row r="268" spans="1:13" hidden="1" x14ac:dyDescent="0.25">
      <c r="A268" s="41">
        <v>264</v>
      </c>
      <c r="B268" s="83">
        <v>820114</v>
      </c>
      <c r="C268" s="60" t="s">
        <v>1830</v>
      </c>
      <c r="D268" s="44" t="s">
        <v>1814</v>
      </c>
      <c r="E268" s="38" t="s">
        <v>1545</v>
      </c>
      <c r="F268" s="38" t="s">
        <v>1545</v>
      </c>
      <c r="G268" s="44" t="s">
        <v>1539</v>
      </c>
      <c r="H268" s="44" t="s">
        <v>1816</v>
      </c>
      <c r="I268" s="51">
        <v>30908</v>
      </c>
      <c r="J268" s="44" t="str">
        <f t="shared" si="4"/>
        <v>41 Tahun 4 Bulan</v>
      </c>
      <c r="K268" s="44" t="s">
        <v>44</v>
      </c>
      <c r="L268" s="44" t="s">
        <v>118</v>
      </c>
      <c r="M268" s="41"/>
    </row>
    <row r="269" spans="1:13" hidden="1" x14ac:dyDescent="0.25">
      <c r="A269" s="41">
        <v>265</v>
      </c>
      <c r="B269" s="83">
        <v>820115</v>
      </c>
      <c r="C269" s="60" t="s">
        <v>1831</v>
      </c>
      <c r="D269" s="44" t="s">
        <v>1814</v>
      </c>
      <c r="E269" s="38" t="s">
        <v>1545</v>
      </c>
      <c r="F269" s="38" t="s">
        <v>1545</v>
      </c>
      <c r="G269" s="44" t="s">
        <v>1539</v>
      </c>
      <c r="H269" s="44" t="s">
        <v>1816</v>
      </c>
      <c r="I269" s="51">
        <v>28016</v>
      </c>
      <c r="J269" s="44" t="str">
        <f t="shared" si="4"/>
        <v>49 Tahun 3 Bulan</v>
      </c>
      <c r="K269" s="44" t="s">
        <v>44</v>
      </c>
      <c r="L269" s="44" t="s">
        <v>118</v>
      </c>
      <c r="M269" s="41"/>
    </row>
    <row r="270" spans="1:13" hidden="1" x14ac:dyDescent="0.25">
      <c r="A270" s="41">
        <v>266</v>
      </c>
      <c r="B270" s="83">
        <v>820117</v>
      </c>
      <c r="C270" s="60" t="s">
        <v>1832</v>
      </c>
      <c r="D270" s="44" t="s">
        <v>1814</v>
      </c>
      <c r="E270" s="38" t="s">
        <v>1551</v>
      </c>
      <c r="F270" s="38" t="s">
        <v>1551</v>
      </c>
      <c r="G270" s="44" t="s">
        <v>1539</v>
      </c>
      <c r="H270" s="44" t="s">
        <v>1816</v>
      </c>
      <c r="I270" s="51">
        <v>29367</v>
      </c>
      <c r="J270" s="44" t="str">
        <f t="shared" si="4"/>
        <v>45 Tahun 7 Bulan</v>
      </c>
      <c r="K270" s="44" t="s">
        <v>44</v>
      </c>
      <c r="L270" s="44" t="s">
        <v>118</v>
      </c>
      <c r="M270" s="41"/>
    </row>
    <row r="271" spans="1:13" hidden="1" x14ac:dyDescent="0.25">
      <c r="A271" s="41">
        <v>267</v>
      </c>
      <c r="B271" s="83">
        <v>820118</v>
      </c>
      <c r="C271" s="60" t="s">
        <v>1833</v>
      </c>
      <c r="D271" s="44" t="s">
        <v>1814</v>
      </c>
      <c r="E271" s="38" t="s">
        <v>539</v>
      </c>
      <c r="F271" s="38" t="s">
        <v>539</v>
      </c>
      <c r="G271" s="44" t="s">
        <v>1815</v>
      </c>
      <c r="H271" s="44" t="s">
        <v>1816</v>
      </c>
      <c r="I271" s="51">
        <v>26455</v>
      </c>
      <c r="J271" s="44" t="str">
        <f t="shared" si="4"/>
        <v>53 Tahun 6 Bulan</v>
      </c>
      <c r="K271" s="44" t="s">
        <v>44</v>
      </c>
      <c r="L271" s="44" t="s">
        <v>118</v>
      </c>
      <c r="M271" s="41"/>
    </row>
    <row r="272" spans="1:13" hidden="1" x14ac:dyDescent="0.25">
      <c r="A272" s="41">
        <v>268</v>
      </c>
      <c r="B272" s="83">
        <v>820122</v>
      </c>
      <c r="C272" s="60" t="s">
        <v>1834</v>
      </c>
      <c r="D272" s="44" t="s">
        <v>1814</v>
      </c>
      <c r="E272" s="38" t="s">
        <v>1538</v>
      </c>
      <c r="F272" s="38" t="s">
        <v>1538</v>
      </c>
      <c r="G272" s="44" t="s">
        <v>1539</v>
      </c>
      <c r="H272" s="44" t="s">
        <v>1816</v>
      </c>
      <c r="I272" s="51">
        <v>26225</v>
      </c>
      <c r="J272" s="44" t="str">
        <f t="shared" si="4"/>
        <v>54 Tahun 2 Bulan</v>
      </c>
      <c r="K272" s="44" t="s">
        <v>44</v>
      </c>
      <c r="L272" s="44" t="s">
        <v>45</v>
      </c>
      <c r="M272" s="41"/>
    </row>
    <row r="273" spans="1:13" hidden="1" x14ac:dyDescent="0.25">
      <c r="A273" s="41">
        <v>269</v>
      </c>
      <c r="B273" s="83">
        <v>820124</v>
      </c>
      <c r="C273" s="60" t="s">
        <v>1835</v>
      </c>
      <c r="D273" s="44" t="s">
        <v>1814</v>
      </c>
      <c r="E273" s="38" t="s">
        <v>31</v>
      </c>
      <c r="F273" s="38" t="s">
        <v>31</v>
      </c>
      <c r="G273" s="44" t="s">
        <v>1539</v>
      </c>
      <c r="H273" s="44" t="s">
        <v>1816</v>
      </c>
      <c r="I273" s="51">
        <v>27466</v>
      </c>
      <c r="J273" s="44" t="str">
        <f t="shared" si="4"/>
        <v>50 Tahun 9 Bulan</v>
      </c>
      <c r="K273" s="44" t="s">
        <v>44</v>
      </c>
      <c r="L273" s="44" t="s">
        <v>118</v>
      </c>
      <c r="M273" s="41"/>
    </row>
    <row r="274" spans="1:13" hidden="1" x14ac:dyDescent="0.25">
      <c r="A274" s="41">
        <v>270</v>
      </c>
      <c r="B274" s="83">
        <v>820125</v>
      </c>
      <c r="C274" s="60" t="s">
        <v>1836</v>
      </c>
      <c r="D274" s="44" t="s">
        <v>1814</v>
      </c>
      <c r="E274" s="38" t="s">
        <v>1545</v>
      </c>
      <c r="F274" s="38" t="s">
        <v>1545</v>
      </c>
      <c r="G274" s="44" t="s">
        <v>1815</v>
      </c>
      <c r="H274" s="44" t="s">
        <v>1816</v>
      </c>
      <c r="I274" s="51">
        <v>27701</v>
      </c>
      <c r="J274" s="44" t="str">
        <f t="shared" si="4"/>
        <v>50 Tahun 1 Bulan</v>
      </c>
      <c r="K274" s="44" t="s">
        <v>44</v>
      </c>
      <c r="L274" s="44" t="s">
        <v>118</v>
      </c>
      <c r="M274" s="41"/>
    </row>
    <row r="275" spans="1:13" hidden="1" x14ac:dyDescent="0.25">
      <c r="A275" s="41">
        <v>271</v>
      </c>
      <c r="B275" s="83">
        <v>820126</v>
      </c>
      <c r="C275" s="60" t="s">
        <v>1837</v>
      </c>
      <c r="D275" s="44" t="s">
        <v>1814</v>
      </c>
      <c r="E275" s="38" t="s">
        <v>1545</v>
      </c>
      <c r="F275" s="38" t="s">
        <v>1545</v>
      </c>
      <c r="G275" s="44" t="s">
        <v>1539</v>
      </c>
      <c r="H275" s="44" t="s">
        <v>1816</v>
      </c>
      <c r="I275" s="51">
        <v>28895</v>
      </c>
      <c r="J275" s="44" t="str">
        <f t="shared" si="4"/>
        <v>46 Tahun 10 Bulan</v>
      </c>
      <c r="K275" s="44" t="s">
        <v>44</v>
      </c>
      <c r="L275" s="44" t="s">
        <v>118</v>
      </c>
      <c r="M275" s="41"/>
    </row>
    <row r="276" spans="1:13" hidden="1" x14ac:dyDescent="0.25">
      <c r="A276" s="41">
        <v>272</v>
      </c>
      <c r="B276" s="83">
        <v>820127</v>
      </c>
      <c r="C276" s="60" t="s">
        <v>1838</v>
      </c>
      <c r="D276" s="44" t="s">
        <v>1814</v>
      </c>
      <c r="E276" s="38" t="s">
        <v>1545</v>
      </c>
      <c r="F276" s="38" t="s">
        <v>1545</v>
      </c>
      <c r="G276" s="44" t="s">
        <v>1824</v>
      </c>
      <c r="H276" s="44" t="s">
        <v>1816</v>
      </c>
      <c r="I276" s="51">
        <v>30792</v>
      </c>
      <c r="J276" s="44" t="str">
        <f t="shared" si="4"/>
        <v>41 Tahun 8 Bulan</v>
      </c>
      <c r="K276" s="44" t="s">
        <v>44</v>
      </c>
      <c r="L276" s="44" t="s">
        <v>118</v>
      </c>
      <c r="M276" s="41"/>
    </row>
    <row r="277" spans="1:13" hidden="1" x14ac:dyDescent="0.25">
      <c r="A277" s="41">
        <v>273</v>
      </c>
      <c r="B277" s="83">
        <v>820145</v>
      </c>
      <c r="C277" s="60" t="s">
        <v>1839</v>
      </c>
      <c r="D277" s="44" t="s">
        <v>1814</v>
      </c>
      <c r="E277" s="38" t="s">
        <v>1587</v>
      </c>
      <c r="F277" s="38" t="s">
        <v>1587</v>
      </c>
      <c r="G277" s="44" t="s">
        <v>1824</v>
      </c>
      <c r="H277" s="44" t="s">
        <v>1816</v>
      </c>
      <c r="I277" s="51">
        <v>32595</v>
      </c>
      <c r="J277" s="44" t="str">
        <f t="shared" si="4"/>
        <v>36 Tahun 9 Bulan</v>
      </c>
      <c r="K277" s="44" t="s">
        <v>44</v>
      </c>
      <c r="L277" s="44" t="s">
        <v>118</v>
      </c>
      <c r="M277" s="41"/>
    </row>
    <row r="278" spans="1:13" hidden="1" x14ac:dyDescent="0.25">
      <c r="A278" s="41">
        <v>274</v>
      </c>
      <c r="B278" s="83">
        <v>820146</v>
      </c>
      <c r="C278" s="60" t="s">
        <v>1840</v>
      </c>
      <c r="D278" s="44" t="s">
        <v>1814</v>
      </c>
      <c r="E278" s="38" t="s">
        <v>31</v>
      </c>
      <c r="F278" s="38" t="s">
        <v>31</v>
      </c>
      <c r="G278" s="44" t="s">
        <v>1815</v>
      </c>
      <c r="H278" s="44" t="s">
        <v>1841</v>
      </c>
      <c r="I278" s="51">
        <v>34218</v>
      </c>
      <c r="J278" s="44" t="str">
        <f t="shared" si="4"/>
        <v>32 Tahun 3 Bulan</v>
      </c>
      <c r="K278" s="44" t="s">
        <v>44</v>
      </c>
      <c r="L278" s="44" t="s">
        <v>118</v>
      </c>
      <c r="M278" s="41"/>
    </row>
    <row r="279" spans="1:13" hidden="1" x14ac:dyDescent="0.25">
      <c r="A279" s="41">
        <v>275</v>
      </c>
      <c r="B279" s="83">
        <v>820147</v>
      </c>
      <c r="C279" s="60" t="s">
        <v>1842</v>
      </c>
      <c r="D279" s="44" t="s">
        <v>1814</v>
      </c>
      <c r="E279" s="38" t="s">
        <v>1545</v>
      </c>
      <c r="F279" s="38" t="s">
        <v>1545</v>
      </c>
      <c r="G279" s="44" t="s">
        <v>1539</v>
      </c>
      <c r="H279" s="44" t="s">
        <v>1841</v>
      </c>
      <c r="I279" s="51">
        <v>30180</v>
      </c>
      <c r="J279" s="44" t="str">
        <f t="shared" si="4"/>
        <v>43 Tahun 4 Bulan</v>
      </c>
      <c r="K279" s="44" t="s">
        <v>44</v>
      </c>
      <c r="L279" s="44" t="s">
        <v>118</v>
      </c>
      <c r="M279" s="41"/>
    </row>
    <row r="280" spans="1:13" hidden="1" x14ac:dyDescent="0.25">
      <c r="A280" s="41">
        <v>276</v>
      </c>
      <c r="B280" s="83">
        <v>820149</v>
      </c>
      <c r="C280" s="60" t="s">
        <v>1843</v>
      </c>
      <c r="D280" s="44" t="s">
        <v>1814</v>
      </c>
      <c r="E280" s="38" t="s">
        <v>961</v>
      </c>
      <c r="F280" s="38" t="s">
        <v>961</v>
      </c>
      <c r="G280" s="44" t="s">
        <v>1815</v>
      </c>
      <c r="H280" s="44" t="s">
        <v>1841</v>
      </c>
      <c r="I280" s="51">
        <v>33424</v>
      </c>
      <c r="J280" s="44" t="str">
        <f t="shared" si="4"/>
        <v>34 Tahun 5 Bulan</v>
      </c>
      <c r="K280" s="44" t="s">
        <v>44</v>
      </c>
      <c r="L280" s="44" t="s">
        <v>118</v>
      </c>
      <c r="M280" s="41"/>
    </row>
    <row r="281" spans="1:13" hidden="1" x14ac:dyDescent="0.25">
      <c r="A281" s="41">
        <v>277</v>
      </c>
      <c r="B281" s="83">
        <v>820150</v>
      </c>
      <c r="C281" s="60" t="s">
        <v>1844</v>
      </c>
      <c r="D281" s="44" t="s">
        <v>1814</v>
      </c>
      <c r="E281" s="38" t="s">
        <v>961</v>
      </c>
      <c r="F281" s="38" t="s">
        <v>961</v>
      </c>
      <c r="G281" s="44" t="s">
        <v>1815</v>
      </c>
      <c r="H281" s="44" t="s">
        <v>1841</v>
      </c>
      <c r="I281" s="51">
        <v>26195</v>
      </c>
      <c r="J281" s="44" t="str">
        <f t="shared" si="4"/>
        <v>54 Tahun 3 Bulan</v>
      </c>
      <c r="K281" s="44" t="s">
        <v>44</v>
      </c>
      <c r="L281" s="44" t="s">
        <v>118</v>
      </c>
      <c r="M281" s="41"/>
    </row>
    <row r="282" spans="1:13" hidden="1" x14ac:dyDescent="0.25">
      <c r="A282" s="41">
        <v>278</v>
      </c>
      <c r="B282" s="83">
        <v>820151</v>
      </c>
      <c r="C282" s="60" t="s">
        <v>1845</v>
      </c>
      <c r="D282" s="44" t="s">
        <v>1814</v>
      </c>
      <c r="E282" s="38" t="s">
        <v>1574</v>
      </c>
      <c r="F282" s="38" t="s">
        <v>1574</v>
      </c>
      <c r="G282" s="44" t="s">
        <v>1815</v>
      </c>
      <c r="H282" s="44" t="s">
        <v>1816</v>
      </c>
      <c r="I282" s="51">
        <v>28099</v>
      </c>
      <c r="J282" s="44" t="str">
        <f t="shared" si="4"/>
        <v>49 Tahun 0 Bulan</v>
      </c>
      <c r="K282" s="44" t="s">
        <v>44</v>
      </c>
      <c r="L282" s="44" t="s">
        <v>118</v>
      </c>
      <c r="M282" s="41"/>
    </row>
    <row r="283" spans="1:13" hidden="1" x14ac:dyDescent="0.25">
      <c r="A283" s="41">
        <v>279</v>
      </c>
      <c r="B283" s="83">
        <v>820152</v>
      </c>
      <c r="C283" s="60" t="s">
        <v>1846</v>
      </c>
      <c r="D283" s="44" t="s">
        <v>1814</v>
      </c>
      <c r="E283" s="38" t="s">
        <v>863</v>
      </c>
      <c r="F283" s="38" t="s">
        <v>863</v>
      </c>
      <c r="G283" s="44" t="s">
        <v>1815</v>
      </c>
      <c r="H283" s="44" t="s">
        <v>1816</v>
      </c>
      <c r="I283" s="51">
        <v>29745</v>
      </c>
      <c r="J283" s="44" t="str">
        <f t="shared" si="4"/>
        <v>44 Tahun 6 Bulan</v>
      </c>
      <c r="K283" s="44" t="s">
        <v>44</v>
      </c>
      <c r="L283" s="44" t="s">
        <v>118</v>
      </c>
      <c r="M283" s="41"/>
    </row>
    <row r="284" spans="1:13" hidden="1" x14ac:dyDescent="0.25">
      <c r="A284" s="41">
        <v>280</v>
      </c>
      <c r="B284" s="83">
        <v>820153</v>
      </c>
      <c r="C284" s="60" t="s">
        <v>1847</v>
      </c>
      <c r="D284" s="44" t="s">
        <v>1814</v>
      </c>
      <c r="E284" s="38" t="s">
        <v>31</v>
      </c>
      <c r="F284" s="38" t="s">
        <v>31</v>
      </c>
      <c r="G284" s="44" t="s">
        <v>1815</v>
      </c>
      <c r="H284" s="44" t="s">
        <v>1816</v>
      </c>
      <c r="I284" s="51">
        <v>30959</v>
      </c>
      <c r="J284" s="44" t="str">
        <f t="shared" si="4"/>
        <v>41 Tahun 2 Bulan</v>
      </c>
      <c r="K284" s="44" t="s">
        <v>44</v>
      </c>
      <c r="L284" s="44" t="s">
        <v>118</v>
      </c>
      <c r="M284" s="41"/>
    </row>
    <row r="285" spans="1:13" hidden="1" x14ac:dyDescent="0.25">
      <c r="A285" s="41">
        <v>281</v>
      </c>
      <c r="B285" s="83">
        <v>820154</v>
      </c>
      <c r="C285" s="60" t="s">
        <v>1848</v>
      </c>
      <c r="D285" s="44" t="s">
        <v>1814</v>
      </c>
      <c r="E285" s="38" t="s">
        <v>1545</v>
      </c>
      <c r="F285" s="38" t="s">
        <v>1545</v>
      </c>
      <c r="G285" s="44" t="s">
        <v>1539</v>
      </c>
      <c r="H285" s="44" t="s">
        <v>1816</v>
      </c>
      <c r="I285" s="51">
        <v>30330</v>
      </c>
      <c r="J285" s="44" t="str">
        <f t="shared" si="4"/>
        <v>42 Tahun 11 Bulan</v>
      </c>
      <c r="K285" s="44" t="s">
        <v>44</v>
      </c>
      <c r="L285" s="44" t="s">
        <v>118</v>
      </c>
      <c r="M285" s="41"/>
    </row>
    <row r="286" spans="1:13" hidden="1" x14ac:dyDescent="0.25">
      <c r="A286" s="41">
        <v>282</v>
      </c>
      <c r="B286" s="83">
        <v>820157</v>
      </c>
      <c r="C286" s="60" t="s">
        <v>1849</v>
      </c>
      <c r="D286" s="44" t="s">
        <v>1814</v>
      </c>
      <c r="E286" s="38" t="s">
        <v>863</v>
      </c>
      <c r="F286" s="38" t="s">
        <v>863</v>
      </c>
      <c r="G286" s="44" t="s">
        <v>1539</v>
      </c>
      <c r="H286" s="44" t="s">
        <v>1841</v>
      </c>
      <c r="I286" s="51">
        <v>33230</v>
      </c>
      <c r="J286" s="44" t="str">
        <f t="shared" si="4"/>
        <v>35 Tahun 0 Bulan</v>
      </c>
      <c r="K286" s="44" t="s">
        <v>44</v>
      </c>
      <c r="L286" s="44" t="s">
        <v>118</v>
      </c>
      <c r="M286" s="41"/>
    </row>
    <row r="287" spans="1:13" hidden="1" x14ac:dyDescent="0.25">
      <c r="A287" s="41">
        <v>283</v>
      </c>
      <c r="B287" s="83">
        <v>820159</v>
      </c>
      <c r="C287" s="60" t="s">
        <v>1850</v>
      </c>
      <c r="D287" s="44" t="s">
        <v>1814</v>
      </c>
      <c r="E287" s="38" t="s">
        <v>723</v>
      </c>
      <c r="F287" s="38" t="s">
        <v>723</v>
      </c>
      <c r="G287" s="44" t="s">
        <v>1815</v>
      </c>
      <c r="H287" s="44" t="s">
        <v>1841</v>
      </c>
      <c r="I287" s="51">
        <v>29470</v>
      </c>
      <c r="J287" s="44" t="str">
        <f t="shared" si="4"/>
        <v>45 Tahun 3 Bulan</v>
      </c>
      <c r="K287" s="44" t="s">
        <v>44</v>
      </c>
      <c r="L287" s="44" t="s">
        <v>118</v>
      </c>
      <c r="M287" s="41"/>
    </row>
    <row r="288" spans="1:13" hidden="1" x14ac:dyDescent="0.25">
      <c r="A288" s="41">
        <v>284</v>
      </c>
      <c r="B288" s="83">
        <v>820160</v>
      </c>
      <c r="C288" s="60" t="s">
        <v>1851</v>
      </c>
      <c r="D288" s="44" t="s">
        <v>1814</v>
      </c>
      <c r="E288" s="38" t="s">
        <v>1545</v>
      </c>
      <c r="F288" s="38" t="s">
        <v>1545</v>
      </c>
      <c r="G288" s="44" t="s">
        <v>1815</v>
      </c>
      <c r="H288" s="44" t="s">
        <v>1841</v>
      </c>
      <c r="I288" s="51">
        <v>29456</v>
      </c>
      <c r="J288" s="44" t="str">
        <f t="shared" si="4"/>
        <v>45 Tahun 4 Bulan</v>
      </c>
      <c r="K288" s="44" t="s">
        <v>44</v>
      </c>
      <c r="L288" s="44" t="s">
        <v>118</v>
      </c>
      <c r="M288" s="41"/>
    </row>
    <row r="289" spans="1:16368" hidden="1" x14ac:dyDescent="0.25">
      <c r="A289" s="41">
        <v>285</v>
      </c>
      <c r="B289" s="83">
        <v>820161</v>
      </c>
      <c r="C289" s="60" t="s">
        <v>1852</v>
      </c>
      <c r="D289" s="44" t="s">
        <v>1814</v>
      </c>
      <c r="E289" s="38" t="s">
        <v>1545</v>
      </c>
      <c r="F289" s="38" t="s">
        <v>1545</v>
      </c>
      <c r="G289" s="44" t="s">
        <v>1539</v>
      </c>
      <c r="H289" s="44" t="s">
        <v>1841</v>
      </c>
      <c r="I289" s="51">
        <v>26999</v>
      </c>
      <c r="J289" s="44" t="str">
        <f t="shared" si="4"/>
        <v>52 Tahun 1 Bulan</v>
      </c>
      <c r="K289" s="44" t="s">
        <v>44</v>
      </c>
      <c r="L289" s="44" t="s">
        <v>45</v>
      </c>
      <c r="M289" s="41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  <c r="LL289" s="2"/>
      <c r="LM289" s="2"/>
      <c r="LN289" s="2"/>
      <c r="LO289" s="2"/>
      <c r="LP289" s="2"/>
      <c r="LQ289" s="2"/>
      <c r="LR289" s="2"/>
      <c r="LS289" s="2"/>
      <c r="LT289" s="2"/>
      <c r="LU289" s="2"/>
      <c r="LV289" s="2"/>
      <c r="LW289" s="2"/>
      <c r="LX289" s="2"/>
      <c r="LY289" s="2"/>
      <c r="LZ289" s="2"/>
      <c r="MA289" s="2"/>
      <c r="MB289" s="2"/>
      <c r="MC289" s="2"/>
      <c r="MD289" s="2"/>
      <c r="ME289" s="2"/>
      <c r="MF289" s="2"/>
      <c r="MG289" s="2"/>
      <c r="MH289" s="2"/>
      <c r="MI289" s="2"/>
      <c r="MJ289" s="2"/>
      <c r="MK289" s="2"/>
      <c r="ML289" s="2"/>
      <c r="MM289" s="2"/>
      <c r="MN289" s="2"/>
      <c r="MO289" s="2"/>
      <c r="MP289" s="2"/>
      <c r="MQ289" s="2"/>
      <c r="MR289" s="2"/>
      <c r="MS289" s="2"/>
      <c r="MT289" s="2"/>
      <c r="MU289" s="2"/>
      <c r="MV289" s="2"/>
      <c r="MW289" s="2"/>
      <c r="MX289" s="2"/>
      <c r="MY289" s="2"/>
      <c r="MZ289" s="2"/>
      <c r="NA289" s="2"/>
      <c r="NB289" s="2"/>
      <c r="NC289" s="2"/>
      <c r="ND289" s="2"/>
      <c r="NE289" s="2"/>
      <c r="NF289" s="2"/>
      <c r="NG289" s="2"/>
      <c r="NH289" s="2"/>
      <c r="NI289" s="2"/>
      <c r="NJ289" s="2"/>
      <c r="NK289" s="2"/>
      <c r="NL289" s="2"/>
      <c r="NM289" s="2"/>
      <c r="NN289" s="2"/>
      <c r="NO289" s="2"/>
      <c r="NP289" s="2"/>
      <c r="NQ289" s="2"/>
      <c r="NR289" s="2"/>
      <c r="NS289" s="2"/>
      <c r="NT289" s="2"/>
      <c r="NU289" s="2"/>
      <c r="NV289" s="2"/>
      <c r="NW289" s="2"/>
      <c r="NX289" s="2"/>
      <c r="NY289" s="2"/>
      <c r="NZ289" s="2"/>
      <c r="OA289" s="2"/>
      <c r="OB289" s="2"/>
      <c r="OC289" s="2"/>
      <c r="OD289" s="2"/>
      <c r="OE289" s="2"/>
      <c r="OF289" s="2"/>
      <c r="OG289" s="2"/>
      <c r="OH289" s="2"/>
      <c r="OI289" s="2"/>
      <c r="OJ289" s="2"/>
      <c r="OK289" s="2"/>
      <c r="OL289" s="2"/>
      <c r="OM289" s="2"/>
      <c r="ON289" s="2"/>
      <c r="OO289" s="2"/>
      <c r="OP289" s="2"/>
      <c r="OQ289" s="2"/>
      <c r="OR289" s="2"/>
      <c r="OS289" s="2"/>
      <c r="OT289" s="2"/>
      <c r="OU289" s="2"/>
      <c r="OV289" s="2"/>
      <c r="OW289" s="2"/>
      <c r="OX289" s="2"/>
      <c r="OY289" s="2"/>
      <c r="OZ289" s="2"/>
      <c r="PA289" s="2"/>
      <c r="PB289" s="2"/>
      <c r="PC289" s="2"/>
      <c r="PD289" s="2"/>
      <c r="PE289" s="2"/>
      <c r="PF289" s="2"/>
      <c r="PG289" s="2"/>
      <c r="PH289" s="2"/>
      <c r="PI289" s="2"/>
      <c r="PJ289" s="2"/>
      <c r="PK289" s="2"/>
      <c r="PL289" s="2"/>
      <c r="PM289" s="2"/>
      <c r="PN289" s="2"/>
      <c r="PO289" s="2"/>
      <c r="PP289" s="2"/>
      <c r="PQ289" s="2"/>
      <c r="PR289" s="2"/>
      <c r="PS289" s="2"/>
      <c r="PT289" s="2"/>
      <c r="PU289" s="2"/>
      <c r="PV289" s="2"/>
      <c r="PW289" s="2"/>
      <c r="PX289" s="2"/>
      <c r="PY289" s="2"/>
      <c r="PZ289" s="2"/>
      <c r="QA289" s="2"/>
      <c r="QB289" s="2"/>
      <c r="QC289" s="2"/>
      <c r="QD289" s="2"/>
      <c r="QE289" s="2"/>
      <c r="QF289" s="2"/>
      <c r="QG289" s="2"/>
      <c r="QH289" s="2"/>
      <c r="QI289" s="2"/>
      <c r="QJ289" s="2"/>
      <c r="QK289" s="2"/>
      <c r="QL289" s="2"/>
      <c r="QM289" s="2"/>
      <c r="QN289" s="2"/>
      <c r="QO289" s="2"/>
      <c r="QP289" s="2"/>
      <c r="QQ289" s="2"/>
      <c r="QR289" s="2"/>
      <c r="QS289" s="2"/>
      <c r="QT289" s="2"/>
      <c r="QU289" s="2"/>
      <c r="QV289" s="2"/>
      <c r="QW289" s="2"/>
      <c r="QX289" s="2"/>
      <c r="QY289" s="2"/>
      <c r="QZ289" s="2"/>
      <c r="RA289" s="2"/>
      <c r="RB289" s="2"/>
      <c r="RC289" s="2"/>
      <c r="RD289" s="2"/>
      <c r="RE289" s="2"/>
      <c r="RF289" s="2"/>
      <c r="RG289" s="2"/>
      <c r="RH289" s="2"/>
      <c r="RI289" s="2"/>
      <c r="RJ289" s="2"/>
      <c r="RK289" s="2"/>
      <c r="RL289" s="2"/>
      <c r="RM289" s="2"/>
      <c r="RN289" s="2"/>
      <c r="RO289" s="2"/>
      <c r="RP289" s="2"/>
      <c r="RQ289" s="2"/>
      <c r="RR289" s="2"/>
      <c r="RS289" s="2"/>
      <c r="RT289" s="2"/>
      <c r="RU289" s="2"/>
      <c r="RV289" s="2"/>
      <c r="RW289" s="2"/>
      <c r="RX289" s="2"/>
      <c r="RY289" s="2"/>
      <c r="RZ289" s="2"/>
      <c r="SA289" s="2"/>
      <c r="SB289" s="2"/>
      <c r="SC289" s="2"/>
      <c r="SD289" s="2"/>
      <c r="SE289" s="2"/>
      <c r="SF289" s="2"/>
      <c r="SG289" s="2"/>
      <c r="SH289" s="2"/>
      <c r="SI289" s="2"/>
      <c r="SJ289" s="2"/>
      <c r="SK289" s="2"/>
      <c r="SL289" s="2"/>
      <c r="SM289" s="2"/>
      <c r="SN289" s="2"/>
      <c r="SO289" s="2"/>
      <c r="SP289" s="2"/>
      <c r="SQ289" s="2"/>
      <c r="SR289" s="2"/>
      <c r="SS289" s="2"/>
      <c r="ST289" s="2"/>
      <c r="SU289" s="2"/>
      <c r="SV289" s="2"/>
      <c r="SW289" s="2"/>
      <c r="SX289" s="2"/>
      <c r="SY289" s="2"/>
      <c r="SZ289" s="2"/>
      <c r="TA289" s="2"/>
      <c r="TB289" s="2"/>
      <c r="TC289" s="2"/>
      <c r="TD289" s="2"/>
      <c r="TE289" s="2"/>
      <c r="TF289" s="2"/>
      <c r="TG289" s="2"/>
      <c r="TH289" s="2"/>
      <c r="TI289" s="2"/>
      <c r="TJ289" s="2"/>
      <c r="TK289" s="2"/>
      <c r="TL289" s="2"/>
      <c r="TM289" s="2"/>
      <c r="TN289" s="2"/>
      <c r="TO289" s="2"/>
      <c r="TP289" s="2"/>
      <c r="TQ289" s="2"/>
      <c r="TR289" s="2"/>
      <c r="TS289" s="2"/>
      <c r="TT289" s="2"/>
      <c r="TU289" s="2"/>
      <c r="TV289" s="2"/>
      <c r="TW289" s="2"/>
      <c r="TX289" s="2"/>
      <c r="TY289" s="2"/>
      <c r="TZ289" s="2"/>
      <c r="UA289" s="2"/>
      <c r="UB289" s="2"/>
      <c r="UC289" s="2"/>
      <c r="UD289" s="2"/>
      <c r="UE289" s="2"/>
      <c r="UF289" s="2"/>
      <c r="UG289" s="2"/>
      <c r="UH289" s="2"/>
      <c r="UI289" s="2"/>
      <c r="UJ289" s="2"/>
      <c r="UK289" s="2"/>
      <c r="UL289" s="2"/>
      <c r="UM289" s="2"/>
      <c r="UN289" s="2"/>
      <c r="UO289" s="2"/>
      <c r="UP289" s="2"/>
      <c r="UQ289" s="2"/>
      <c r="UR289" s="2"/>
      <c r="US289" s="2"/>
      <c r="UT289" s="2"/>
      <c r="UU289" s="2"/>
      <c r="UV289" s="2"/>
      <c r="UW289" s="2"/>
      <c r="UX289" s="2"/>
      <c r="UY289" s="2"/>
      <c r="UZ289" s="2"/>
      <c r="VA289" s="2"/>
      <c r="VB289" s="2"/>
      <c r="VC289" s="2"/>
      <c r="VD289" s="2"/>
      <c r="VE289" s="2"/>
      <c r="VF289" s="2"/>
      <c r="VG289" s="2"/>
      <c r="VH289" s="2"/>
      <c r="VI289" s="2"/>
      <c r="VJ289" s="2"/>
      <c r="VK289" s="2"/>
      <c r="VL289" s="2"/>
      <c r="VM289" s="2"/>
      <c r="VN289" s="2"/>
      <c r="VO289" s="2"/>
      <c r="VP289" s="2"/>
      <c r="VQ289" s="2"/>
      <c r="VR289" s="2"/>
      <c r="VS289" s="2"/>
      <c r="VT289" s="2"/>
      <c r="VU289" s="2"/>
      <c r="VV289" s="2"/>
      <c r="VW289" s="2"/>
      <c r="VX289" s="2"/>
      <c r="VY289" s="2"/>
      <c r="VZ289" s="2"/>
      <c r="WA289" s="2"/>
      <c r="WB289" s="2"/>
      <c r="WC289" s="2"/>
      <c r="WD289" s="2"/>
      <c r="WE289" s="2"/>
      <c r="WF289" s="2"/>
      <c r="WG289" s="2"/>
      <c r="WH289" s="2"/>
      <c r="WI289" s="2"/>
      <c r="WJ289" s="2"/>
      <c r="WK289" s="2"/>
      <c r="WL289" s="2"/>
      <c r="WM289" s="2"/>
      <c r="WN289" s="2"/>
      <c r="WO289" s="2"/>
      <c r="WP289" s="2"/>
      <c r="WQ289" s="2"/>
      <c r="WR289" s="2"/>
      <c r="WS289" s="2"/>
      <c r="WT289" s="2"/>
      <c r="WU289" s="2"/>
      <c r="WV289" s="2"/>
      <c r="WW289" s="2"/>
      <c r="WX289" s="2"/>
      <c r="WY289" s="2"/>
      <c r="WZ289" s="2"/>
      <c r="XA289" s="2"/>
      <c r="XB289" s="2"/>
      <c r="XC289" s="2"/>
      <c r="XD289" s="2"/>
      <c r="XE289" s="2"/>
      <c r="XF289" s="2"/>
      <c r="XG289" s="2"/>
      <c r="XH289" s="2"/>
      <c r="XI289" s="2"/>
      <c r="XJ289" s="2"/>
      <c r="XK289" s="2"/>
      <c r="XL289" s="2"/>
      <c r="XM289" s="2"/>
      <c r="XN289" s="2"/>
      <c r="XO289" s="2"/>
      <c r="XP289" s="2"/>
      <c r="XQ289" s="2"/>
      <c r="XR289" s="2"/>
      <c r="XS289" s="2"/>
      <c r="XT289" s="2"/>
      <c r="XU289" s="2"/>
      <c r="XV289" s="2"/>
      <c r="XW289" s="2"/>
      <c r="XX289" s="2"/>
      <c r="XY289" s="2"/>
      <c r="XZ289" s="2"/>
      <c r="YA289" s="2"/>
      <c r="YB289" s="2"/>
      <c r="YC289" s="2"/>
      <c r="YD289" s="2"/>
      <c r="YE289" s="2"/>
      <c r="YF289" s="2"/>
      <c r="YG289" s="2"/>
      <c r="YH289" s="2"/>
      <c r="YI289" s="2"/>
      <c r="YJ289" s="2"/>
      <c r="YK289" s="2"/>
      <c r="YL289" s="2"/>
      <c r="YM289" s="2"/>
      <c r="YN289" s="2"/>
      <c r="YO289" s="2"/>
      <c r="YP289" s="2"/>
      <c r="YQ289" s="2"/>
      <c r="YR289" s="2"/>
      <c r="YS289" s="2"/>
      <c r="YT289" s="2"/>
      <c r="YU289" s="2"/>
      <c r="YV289" s="2"/>
      <c r="YW289" s="2"/>
      <c r="YX289" s="2"/>
      <c r="YY289" s="2"/>
      <c r="YZ289" s="2"/>
      <c r="ZA289" s="2"/>
      <c r="ZB289" s="2"/>
      <c r="ZC289" s="2"/>
      <c r="ZD289" s="2"/>
      <c r="ZE289" s="2"/>
      <c r="ZF289" s="2"/>
      <c r="ZG289" s="2"/>
      <c r="ZH289" s="2"/>
      <c r="ZI289" s="2"/>
      <c r="ZJ289" s="2"/>
      <c r="ZK289" s="2"/>
      <c r="ZL289" s="2"/>
      <c r="ZM289" s="2"/>
      <c r="ZN289" s="2"/>
      <c r="ZO289" s="2"/>
      <c r="ZP289" s="2"/>
      <c r="ZQ289" s="2"/>
      <c r="ZR289" s="2"/>
      <c r="ZS289" s="2"/>
      <c r="ZT289" s="2"/>
      <c r="ZU289" s="2"/>
      <c r="ZV289" s="2"/>
      <c r="ZW289" s="2"/>
      <c r="ZX289" s="2"/>
      <c r="ZY289" s="2"/>
      <c r="ZZ289" s="2"/>
      <c r="AAA289" s="2"/>
      <c r="AAB289" s="2"/>
      <c r="AAC289" s="2"/>
      <c r="AAD289" s="2"/>
      <c r="AAE289" s="2"/>
      <c r="AAF289" s="2"/>
      <c r="AAG289" s="2"/>
      <c r="AAH289" s="2"/>
      <c r="AAI289" s="2"/>
      <c r="AAJ289" s="2"/>
      <c r="AAK289" s="2"/>
      <c r="AAL289" s="2"/>
      <c r="AAM289" s="2"/>
      <c r="AAN289" s="2"/>
      <c r="AAO289" s="2"/>
      <c r="AAP289" s="2"/>
      <c r="AAQ289" s="2"/>
      <c r="AAR289" s="2"/>
      <c r="AAS289" s="2"/>
      <c r="AAT289" s="2"/>
      <c r="AAU289" s="2"/>
      <c r="AAV289" s="2"/>
      <c r="AAW289" s="2"/>
      <c r="AAX289" s="2"/>
      <c r="AAY289" s="2"/>
      <c r="AAZ289" s="2"/>
      <c r="ABA289" s="2"/>
      <c r="ABB289" s="2"/>
      <c r="ABC289" s="2"/>
      <c r="ABD289" s="2"/>
      <c r="ABE289" s="2"/>
      <c r="ABF289" s="2"/>
      <c r="ABG289" s="2"/>
      <c r="ABH289" s="2"/>
      <c r="ABI289" s="2"/>
      <c r="ABJ289" s="2"/>
      <c r="ABK289" s="2"/>
      <c r="ABL289" s="2"/>
      <c r="ABM289" s="2"/>
      <c r="ABN289" s="2"/>
      <c r="ABO289" s="2"/>
      <c r="ABP289" s="2"/>
      <c r="ABQ289" s="2"/>
      <c r="ABR289" s="2"/>
      <c r="ABS289" s="2"/>
      <c r="ABT289" s="2"/>
      <c r="ABU289" s="2"/>
      <c r="ABV289" s="2"/>
      <c r="ABW289" s="2"/>
      <c r="ABX289" s="2"/>
      <c r="ABY289" s="2"/>
      <c r="ABZ289" s="2"/>
      <c r="ACA289" s="2"/>
      <c r="ACB289" s="2"/>
      <c r="ACC289" s="2"/>
      <c r="ACD289" s="2"/>
      <c r="ACE289" s="2"/>
      <c r="ACF289" s="2"/>
      <c r="ACG289" s="2"/>
      <c r="ACH289" s="2"/>
      <c r="ACI289" s="2"/>
      <c r="ACJ289" s="2"/>
      <c r="ACK289" s="2"/>
      <c r="ACL289" s="2"/>
      <c r="ACM289" s="2"/>
      <c r="ACN289" s="2"/>
      <c r="ACO289" s="2"/>
      <c r="ACP289" s="2"/>
      <c r="ACQ289" s="2"/>
      <c r="ACR289" s="2"/>
      <c r="ACS289" s="2"/>
      <c r="ACT289" s="2"/>
      <c r="ACU289" s="2"/>
      <c r="ACV289" s="2"/>
      <c r="ACW289" s="2"/>
      <c r="ACX289" s="2"/>
      <c r="ACY289" s="2"/>
      <c r="ACZ289" s="2"/>
      <c r="ADA289" s="2"/>
      <c r="ADB289" s="2"/>
      <c r="ADC289" s="2"/>
      <c r="ADD289" s="2"/>
      <c r="ADE289" s="2"/>
      <c r="ADF289" s="2"/>
      <c r="ADG289" s="2"/>
      <c r="ADH289" s="2"/>
      <c r="ADI289" s="2"/>
      <c r="ADJ289" s="2"/>
      <c r="ADK289" s="2"/>
      <c r="ADL289" s="2"/>
      <c r="ADM289" s="2"/>
      <c r="ADN289" s="2"/>
      <c r="ADO289" s="2"/>
      <c r="ADP289" s="2"/>
      <c r="ADQ289" s="2"/>
      <c r="ADR289" s="2"/>
      <c r="ADS289" s="2"/>
      <c r="ADT289" s="2"/>
      <c r="ADU289" s="2"/>
      <c r="ADV289" s="2"/>
      <c r="ADW289" s="2"/>
      <c r="ADX289" s="2"/>
      <c r="ADY289" s="2"/>
      <c r="ADZ289" s="2"/>
      <c r="AEA289" s="2"/>
      <c r="AEB289" s="2"/>
      <c r="AEC289" s="2"/>
      <c r="AED289" s="2"/>
      <c r="AEE289" s="2"/>
      <c r="AEF289" s="2"/>
      <c r="AEG289" s="2"/>
      <c r="AEH289" s="2"/>
      <c r="AEI289" s="2"/>
      <c r="AEJ289" s="2"/>
      <c r="AEK289" s="2"/>
      <c r="AEL289" s="2"/>
      <c r="AEM289" s="2"/>
      <c r="AEN289" s="2"/>
      <c r="AEO289" s="2"/>
      <c r="AEP289" s="2"/>
      <c r="AEQ289" s="2"/>
      <c r="AER289" s="2"/>
      <c r="AES289" s="2"/>
      <c r="AET289" s="2"/>
      <c r="AEU289" s="2"/>
      <c r="AEV289" s="2"/>
      <c r="AEW289" s="2"/>
      <c r="AEX289" s="2"/>
      <c r="AEY289" s="2"/>
      <c r="AEZ289" s="2"/>
      <c r="AFA289" s="2"/>
      <c r="AFB289" s="2"/>
      <c r="AFC289" s="2"/>
      <c r="AFD289" s="2"/>
      <c r="AFE289" s="2"/>
      <c r="AFF289" s="2"/>
      <c r="AFG289" s="2"/>
      <c r="AFH289" s="2"/>
      <c r="AFI289" s="2"/>
      <c r="AFJ289" s="2"/>
      <c r="AFK289" s="2"/>
      <c r="AFL289" s="2"/>
      <c r="AFM289" s="2"/>
      <c r="AFN289" s="2"/>
      <c r="AFO289" s="2"/>
      <c r="AFP289" s="2"/>
      <c r="AFQ289" s="2"/>
      <c r="AFR289" s="2"/>
      <c r="AFS289" s="2"/>
      <c r="AFT289" s="2"/>
      <c r="AFU289" s="2"/>
      <c r="AFV289" s="2"/>
      <c r="AFW289" s="2"/>
      <c r="AFX289" s="2"/>
      <c r="AFY289" s="2"/>
      <c r="AFZ289" s="2"/>
      <c r="AGA289" s="2"/>
      <c r="AGB289" s="2"/>
      <c r="AGC289" s="2"/>
      <c r="AGD289" s="2"/>
      <c r="AGE289" s="2"/>
      <c r="AGF289" s="2"/>
      <c r="AGG289" s="2"/>
      <c r="AGH289" s="2"/>
      <c r="AGI289" s="2"/>
      <c r="AGJ289" s="2"/>
      <c r="AGK289" s="2"/>
      <c r="AGL289" s="2"/>
      <c r="AGM289" s="2"/>
      <c r="AGN289" s="2"/>
      <c r="AGO289" s="2"/>
      <c r="AGP289" s="2"/>
      <c r="AGQ289" s="2"/>
      <c r="AGR289" s="2"/>
      <c r="AGS289" s="2"/>
      <c r="AGT289" s="2"/>
      <c r="AGU289" s="2"/>
      <c r="AGV289" s="2"/>
      <c r="AGW289" s="2"/>
      <c r="AGX289" s="2"/>
      <c r="AGY289" s="2"/>
      <c r="AGZ289" s="2"/>
      <c r="AHA289" s="2"/>
      <c r="AHB289" s="2"/>
      <c r="AHC289" s="2"/>
      <c r="AHD289" s="2"/>
      <c r="AHE289" s="2"/>
      <c r="AHF289" s="2"/>
      <c r="AHG289" s="2"/>
      <c r="AHH289" s="2"/>
      <c r="AHI289" s="2"/>
      <c r="AHJ289" s="2"/>
      <c r="AHK289" s="2"/>
      <c r="AHL289" s="2"/>
      <c r="AHM289" s="2"/>
      <c r="AHN289" s="2"/>
      <c r="AHO289" s="2"/>
      <c r="AHP289" s="2"/>
      <c r="AHQ289" s="2"/>
      <c r="AHR289" s="2"/>
      <c r="AHS289" s="2"/>
      <c r="AHT289" s="2"/>
      <c r="AHU289" s="2"/>
      <c r="AHV289" s="2"/>
      <c r="AHW289" s="2"/>
      <c r="AHX289" s="2"/>
      <c r="AHY289" s="2"/>
      <c r="AHZ289" s="2"/>
      <c r="AIA289" s="2"/>
      <c r="AIB289" s="2"/>
      <c r="AIC289" s="2"/>
      <c r="AID289" s="2"/>
      <c r="AIE289" s="2"/>
      <c r="AIF289" s="2"/>
      <c r="AIG289" s="2"/>
      <c r="AIH289" s="2"/>
      <c r="AII289" s="2"/>
      <c r="AIJ289" s="2"/>
      <c r="AIK289" s="2"/>
      <c r="AIL289" s="2"/>
      <c r="AIM289" s="2"/>
      <c r="AIN289" s="2"/>
      <c r="AIO289" s="2"/>
      <c r="AIP289" s="2"/>
      <c r="AIQ289" s="2"/>
      <c r="AIR289" s="2"/>
      <c r="AIS289" s="2"/>
      <c r="AIT289" s="2"/>
      <c r="AIU289" s="2"/>
      <c r="AIV289" s="2"/>
      <c r="AIW289" s="2"/>
      <c r="AIX289" s="2"/>
      <c r="AIY289" s="2"/>
      <c r="AIZ289" s="2"/>
      <c r="AJA289" s="2"/>
      <c r="AJB289" s="2"/>
      <c r="AJC289" s="2"/>
      <c r="AJD289" s="2"/>
      <c r="AJE289" s="2"/>
      <c r="AJF289" s="2"/>
      <c r="AJG289" s="2"/>
      <c r="AJH289" s="2"/>
      <c r="AJI289" s="2"/>
      <c r="AJJ289" s="2"/>
      <c r="AJK289" s="2"/>
      <c r="AJL289" s="2"/>
      <c r="AJM289" s="2"/>
      <c r="AJN289" s="2"/>
      <c r="AJO289" s="2"/>
      <c r="AJP289" s="2"/>
      <c r="AJQ289" s="2"/>
      <c r="AJR289" s="2"/>
      <c r="AJS289" s="2"/>
      <c r="AJT289" s="2"/>
      <c r="AJU289" s="2"/>
      <c r="AJV289" s="2"/>
      <c r="AJW289" s="2"/>
      <c r="AJX289" s="2"/>
      <c r="AJY289" s="2"/>
      <c r="AJZ289" s="2"/>
      <c r="AKA289" s="2"/>
      <c r="AKB289" s="2"/>
      <c r="AKC289" s="2"/>
      <c r="AKD289" s="2"/>
      <c r="AKE289" s="2"/>
      <c r="AKF289" s="2"/>
      <c r="AKG289" s="2"/>
      <c r="AKH289" s="2"/>
      <c r="AKI289" s="2"/>
      <c r="AKJ289" s="2"/>
      <c r="AKK289" s="2"/>
      <c r="AKL289" s="2"/>
      <c r="AKM289" s="2"/>
      <c r="AKN289" s="2"/>
      <c r="AKO289" s="2"/>
      <c r="AKP289" s="2"/>
      <c r="AKQ289" s="2"/>
      <c r="AKR289" s="2"/>
      <c r="AKS289" s="2"/>
      <c r="AKT289" s="2"/>
      <c r="AKU289" s="2"/>
      <c r="AKV289" s="2"/>
      <c r="AKW289" s="2"/>
      <c r="AKX289" s="2"/>
      <c r="AKY289" s="2"/>
      <c r="AKZ289" s="2"/>
      <c r="ALA289" s="2"/>
      <c r="ALB289" s="2"/>
      <c r="ALC289" s="2"/>
      <c r="ALD289" s="2"/>
      <c r="ALE289" s="2"/>
      <c r="ALF289" s="2"/>
      <c r="ALG289" s="2"/>
      <c r="ALH289" s="2"/>
      <c r="ALI289" s="2"/>
      <c r="ALJ289" s="2"/>
      <c r="ALK289" s="2"/>
      <c r="ALL289" s="2"/>
      <c r="ALM289" s="2"/>
      <c r="ALN289" s="2"/>
      <c r="ALO289" s="2"/>
      <c r="ALP289" s="2"/>
      <c r="ALQ289" s="2"/>
      <c r="ALR289" s="2"/>
      <c r="ALS289" s="2"/>
      <c r="ALT289" s="2"/>
      <c r="ALU289" s="2"/>
      <c r="ALV289" s="2"/>
      <c r="ALW289" s="2"/>
      <c r="ALX289" s="2"/>
      <c r="ALY289" s="2"/>
      <c r="ALZ289" s="2"/>
      <c r="AMA289" s="2"/>
      <c r="AMB289" s="2"/>
      <c r="AMC289" s="2"/>
      <c r="AMD289" s="2"/>
      <c r="AME289" s="2"/>
      <c r="AMF289" s="2"/>
      <c r="AMG289" s="2"/>
      <c r="AMH289" s="2"/>
      <c r="AMI289" s="2"/>
      <c r="AMJ289" s="2"/>
      <c r="AMK289" s="2"/>
      <c r="AML289" s="2"/>
      <c r="AMM289" s="2"/>
      <c r="AMN289" s="2"/>
      <c r="AMO289" s="2"/>
      <c r="AMP289" s="2"/>
      <c r="AMQ289" s="2"/>
      <c r="AMR289" s="2"/>
      <c r="AMS289" s="2"/>
      <c r="AMT289" s="2"/>
      <c r="AMU289" s="2"/>
      <c r="AMV289" s="2"/>
      <c r="AMW289" s="2"/>
      <c r="AMX289" s="2"/>
      <c r="AMY289" s="2"/>
      <c r="AMZ289" s="2"/>
      <c r="ANA289" s="2"/>
      <c r="ANB289" s="2"/>
      <c r="ANC289" s="2"/>
      <c r="AND289" s="2"/>
      <c r="ANE289" s="2"/>
      <c r="ANF289" s="2"/>
      <c r="ANG289" s="2"/>
      <c r="ANH289" s="2"/>
      <c r="ANI289" s="2"/>
      <c r="ANJ289" s="2"/>
      <c r="ANK289" s="2"/>
      <c r="ANL289" s="2"/>
      <c r="ANM289" s="2"/>
      <c r="ANN289" s="2"/>
      <c r="ANO289" s="2"/>
      <c r="ANP289" s="2"/>
      <c r="ANQ289" s="2"/>
      <c r="ANR289" s="2"/>
      <c r="ANS289" s="2"/>
      <c r="ANT289" s="2"/>
      <c r="ANU289" s="2"/>
      <c r="ANV289" s="2"/>
      <c r="ANW289" s="2"/>
      <c r="ANX289" s="2"/>
      <c r="ANY289" s="2"/>
      <c r="ANZ289" s="2"/>
      <c r="AOA289" s="2"/>
      <c r="AOB289" s="2"/>
      <c r="AOC289" s="2"/>
      <c r="AOD289" s="2"/>
      <c r="AOE289" s="2"/>
      <c r="AOF289" s="2"/>
      <c r="AOG289" s="2"/>
      <c r="AOH289" s="2"/>
      <c r="AOI289" s="2"/>
      <c r="AOJ289" s="2"/>
      <c r="AOK289" s="2"/>
      <c r="AOL289" s="2"/>
      <c r="AOM289" s="2"/>
      <c r="AON289" s="2"/>
      <c r="AOO289" s="2"/>
      <c r="AOP289" s="2"/>
      <c r="AOQ289" s="2"/>
      <c r="AOR289" s="2"/>
      <c r="AOS289" s="2"/>
      <c r="AOT289" s="2"/>
      <c r="AOU289" s="2"/>
      <c r="AOV289" s="2"/>
      <c r="AOW289" s="2"/>
      <c r="AOX289" s="2"/>
      <c r="AOY289" s="2"/>
      <c r="AOZ289" s="2"/>
      <c r="APA289" s="2"/>
      <c r="APB289" s="2"/>
      <c r="APC289" s="2"/>
      <c r="APD289" s="2"/>
      <c r="APE289" s="2"/>
      <c r="APF289" s="2"/>
      <c r="APG289" s="2"/>
      <c r="APH289" s="2"/>
      <c r="API289" s="2"/>
      <c r="APJ289" s="2"/>
      <c r="APK289" s="2"/>
      <c r="APL289" s="2"/>
      <c r="APM289" s="2"/>
      <c r="APN289" s="2"/>
      <c r="APO289" s="2"/>
      <c r="APP289" s="2"/>
      <c r="APQ289" s="2"/>
      <c r="APR289" s="2"/>
      <c r="APS289" s="2"/>
      <c r="APT289" s="2"/>
      <c r="APU289" s="2"/>
      <c r="APV289" s="2"/>
      <c r="APW289" s="2"/>
      <c r="APX289" s="2"/>
      <c r="APY289" s="2"/>
      <c r="APZ289" s="2"/>
      <c r="AQA289" s="2"/>
      <c r="AQB289" s="2"/>
      <c r="AQC289" s="2"/>
      <c r="AQD289" s="2"/>
      <c r="AQE289" s="2"/>
      <c r="AQF289" s="2"/>
      <c r="AQG289" s="2"/>
      <c r="AQH289" s="2"/>
      <c r="AQI289" s="2"/>
      <c r="AQJ289" s="2"/>
      <c r="AQK289" s="2"/>
      <c r="AQL289" s="2"/>
      <c r="AQM289" s="2"/>
      <c r="AQN289" s="2"/>
      <c r="AQO289" s="2"/>
      <c r="AQP289" s="2"/>
      <c r="AQQ289" s="2"/>
      <c r="AQR289" s="2"/>
      <c r="AQS289" s="2"/>
      <c r="AQT289" s="2"/>
      <c r="AQU289" s="2"/>
      <c r="AQV289" s="2"/>
      <c r="AQW289" s="2"/>
      <c r="AQX289" s="2"/>
      <c r="AQY289" s="2"/>
      <c r="AQZ289" s="2"/>
      <c r="ARA289" s="2"/>
      <c r="ARB289" s="2"/>
      <c r="ARC289" s="2"/>
      <c r="ARD289" s="2"/>
      <c r="ARE289" s="2"/>
      <c r="ARF289" s="2"/>
      <c r="ARG289" s="2"/>
      <c r="ARH289" s="2"/>
      <c r="ARI289" s="2"/>
      <c r="ARJ289" s="2"/>
      <c r="ARK289" s="2"/>
      <c r="ARL289" s="2"/>
      <c r="ARM289" s="2"/>
      <c r="ARN289" s="2"/>
      <c r="ARO289" s="2"/>
      <c r="ARP289" s="2"/>
      <c r="ARQ289" s="2"/>
      <c r="ARR289" s="2"/>
      <c r="ARS289" s="2"/>
      <c r="ART289" s="2"/>
      <c r="ARU289" s="2"/>
      <c r="ARV289" s="2"/>
      <c r="ARW289" s="2"/>
      <c r="ARX289" s="2"/>
      <c r="ARY289" s="2"/>
      <c r="ARZ289" s="2"/>
      <c r="ASA289" s="2"/>
      <c r="ASB289" s="2"/>
      <c r="ASC289" s="2"/>
      <c r="ASD289" s="2"/>
      <c r="ASE289" s="2"/>
      <c r="ASF289" s="2"/>
      <c r="ASG289" s="2"/>
      <c r="ASH289" s="2"/>
      <c r="ASI289" s="2"/>
      <c r="ASJ289" s="2"/>
      <c r="ASK289" s="2"/>
      <c r="ASL289" s="2"/>
      <c r="ASM289" s="2"/>
      <c r="ASN289" s="2"/>
      <c r="ASO289" s="2"/>
      <c r="ASP289" s="2"/>
      <c r="ASQ289" s="2"/>
      <c r="ASR289" s="2"/>
      <c r="ASS289" s="2"/>
      <c r="AST289" s="2"/>
      <c r="ASU289" s="2"/>
      <c r="ASV289" s="2"/>
      <c r="ASW289" s="2"/>
      <c r="ASX289" s="2"/>
      <c r="ASY289" s="2"/>
      <c r="ASZ289" s="2"/>
      <c r="ATA289" s="2"/>
      <c r="ATB289" s="2"/>
      <c r="ATC289" s="2"/>
      <c r="ATD289" s="2"/>
      <c r="ATE289" s="2"/>
      <c r="ATF289" s="2"/>
      <c r="ATG289" s="2"/>
      <c r="ATH289" s="2"/>
      <c r="ATI289" s="2"/>
      <c r="ATJ289" s="2"/>
      <c r="ATK289" s="2"/>
      <c r="ATL289" s="2"/>
      <c r="ATM289" s="2"/>
      <c r="ATN289" s="2"/>
      <c r="ATO289" s="2"/>
      <c r="ATP289" s="2"/>
      <c r="ATQ289" s="2"/>
      <c r="ATR289" s="2"/>
      <c r="ATS289" s="2"/>
      <c r="ATT289" s="2"/>
      <c r="ATU289" s="2"/>
      <c r="ATV289" s="2"/>
      <c r="ATW289" s="2"/>
      <c r="ATX289" s="2"/>
      <c r="ATY289" s="2"/>
      <c r="ATZ289" s="2"/>
      <c r="AUA289" s="2"/>
      <c r="AUB289" s="2"/>
      <c r="AUC289" s="2"/>
      <c r="AUD289" s="2"/>
      <c r="AUE289" s="2"/>
      <c r="AUF289" s="2"/>
      <c r="AUG289" s="2"/>
      <c r="AUH289" s="2"/>
      <c r="AUI289" s="2"/>
      <c r="AUJ289" s="2"/>
      <c r="AUK289" s="2"/>
      <c r="AUL289" s="2"/>
      <c r="AUM289" s="2"/>
      <c r="AUN289" s="2"/>
      <c r="AUO289" s="2"/>
      <c r="AUP289" s="2"/>
      <c r="AUQ289" s="2"/>
      <c r="AUR289" s="2"/>
      <c r="AUS289" s="2"/>
      <c r="AUT289" s="2"/>
      <c r="AUU289" s="2"/>
      <c r="AUV289" s="2"/>
      <c r="AUW289" s="2"/>
      <c r="AUX289" s="2"/>
      <c r="AUY289" s="2"/>
      <c r="AUZ289" s="2"/>
      <c r="AVA289" s="2"/>
      <c r="AVB289" s="2"/>
      <c r="AVC289" s="2"/>
      <c r="AVD289" s="2"/>
      <c r="AVE289" s="2"/>
      <c r="AVF289" s="2"/>
      <c r="AVG289" s="2"/>
      <c r="AVH289" s="2"/>
      <c r="AVI289" s="2"/>
      <c r="AVJ289" s="2"/>
      <c r="AVK289" s="2"/>
      <c r="AVL289" s="2"/>
      <c r="AVM289" s="2"/>
      <c r="AVN289" s="2"/>
      <c r="AVO289" s="2"/>
      <c r="AVP289" s="2"/>
      <c r="AVQ289" s="2"/>
      <c r="AVR289" s="2"/>
      <c r="AVS289" s="2"/>
      <c r="AVT289" s="2"/>
      <c r="AVU289" s="2"/>
      <c r="AVV289" s="2"/>
      <c r="AVW289" s="2"/>
      <c r="AVX289" s="2"/>
      <c r="AVY289" s="2"/>
      <c r="AVZ289" s="2"/>
      <c r="AWA289" s="2"/>
      <c r="AWB289" s="2"/>
      <c r="AWC289" s="2"/>
      <c r="AWD289" s="2"/>
      <c r="AWE289" s="2"/>
      <c r="AWF289" s="2"/>
      <c r="AWG289" s="2"/>
      <c r="AWH289" s="2"/>
      <c r="AWI289" s="2"/>
      <c r="AWJ289" s="2"/>
      <c r="AWK289" s="2"/>
      <c r="AWL289" s="2"/>
      <c r="AWM289" s="2"/>
      <c r="AWN289" s="2"/>
      <c r="AWO289" s="2"/>
      <c r="AWP289" s="2"/>
      <c r="AWQ289" s="2"/>
      <c r="AWR289" s="2"/>
      <c r="AWS289" s="2"/>
      <c r="AWT289" s="2"/>
      <c r="AWU289" s="2"/>
      <c r="AWV289" s="2"/>
      <c r="AWW289" s="2"/>
      <c r="AWX289" s="2"/>
      <c r="AWY289" s="2"/>
      <c r="AWZ289" s="2"/>
      <c r="AXA289" s="2"/>
      <c r="AXB289" s="2"/>
      <c r="AXC289" s="2"/>
      <c r="AXD289" s="2"/>
      <c r="AXE289" s="2"/>
      <c r="AXF289" s="2"/>
      <c r="AXG289" s="2"/>
      <c r="AXH289" s="2"/>
      <c r="AXI289" s="2"/>
      <c r="AXJ289" s="2"/>
      <c r="AXK289" s="2"/>
      <c r="AXL289" s="2"/>
      <c r="AXM289" s="2"/>
      <c r="AXN289" s="2"/>
      <c r="AXO289" s="2"/>
      <c r="AXP289" s="2"/>
      <c r="AXQ289" s="2"/>
      <c r="AXR289" s="2"/>
      <c r="AXS289" s="2"/>
      <c r="AXT289" s="2"/>
      <c r="AXU289" s="2"/>
      <c r="AXV289" s="2"/>
      <c r="AXW289" s="2"/>
      <c r="AXX289" s="2"/>
      <c r="AXY289" s="2"/>
      <c r="AXZ289" s="2"/>
      <c r="AYA289" s="2"/>
      <c r="AYB289" s="2"/>
      <c r="AYC289" s="2"/>
      <c r="AYD289" s="2"/>
      <c r="AYE289" s="2"/>
      <c r="AYF289" s="2"/>
      <c r="AYG289" s="2"/>
      <c r="AYH289" s="2"/>
      <c r="AYI289" s="2"/>
      <c r="AYJ289" s="2"/>
      <c r="AYK289" s="2"/>
      <c r="AYL289" s="2"/>
      <c r="AYM289" s="2"/>
      <c r="AYN289" s="2"/>
      <c r="AYO289" s="2"/>
      <c r="AYP289" s="2"/>
      <c r="AYQ289" s="2"/>
      <c r="AYR289" s="2"/>
      <c r="AYS289" s="2"/>
      <c r="AYT289" s="2"/>
      <c r="AYU289" s="2"/>
      <c r="AYV289" s="2"/>
      <c r="AYW289" s="2"/>
      <c r="AYX289" s="2"/>
      <c r="AYY289" s="2"/>
      <c r="AYZ289" s="2"/>
      <c r="AZA289" s="2"/>
      <c r="AZB289" s="2"/>
      <c r="AZC289" s="2"/>
      <c r="AZD289" s="2"/>
      <c r="AZE289" s="2"/>
      <c r="AZF289" s="2"/>
      <c r="AZG289" s="2"/>
      <c r="AZH289" s="2"/>
      <c r="AZI289" s="2"/>
      <c r="AZJ289" s="2"/>
      <c r="AZK289" s="2"/>
      <c r="AZL289" s="2"/>
      <c r="AZM289" s="2"/>
      <c r="AZN289" s="2"/>
      <c r="AZO289" s="2"/>
      <c r="AZP289" s="2"/>
      <c r="AZQ289" s="2"/>
      <c r="AZR289" s="2"/>
      <c r="AZS289" s="2"/>
      <c r="AZT289" s="2"/>
      <c r="AZU289" s="2"/>
      <c r="AZV289" s="2"/>
      <c r="AZW289" s="2"/>
      <c r="AZX289" s="2"/>
      <c r="AZY289" s="2"/>
      <c r="AZZ289" s="2"/>
      <c r="BAA289" s="2"/>
      <c r="BAB289" s="2"/>
      <c r="BAC289" s="2"/>
      <c r="BAD289" s="2"/>
      <c r="BAE289" s="2"/>
      <c r="BAF289" s="2"/>
      <c r="BAG289" s="2"/>
      <c r="BAH289" s="2"/>
      <c r="BAI289" s="2"/>
      <c r="BAJ289" s="2"/>
      <c r="BAK289" s="2"/>
      <c r="BAL289" s="2"/>
      <c r="BAM289" s="2"/>
      <c r="BAN289" s="2"/>
      <c r="BAO289" s="2"/>
      <c r="BAP289" s="2"/>
      <c r="BAQ289" s="2"/>
      <c r="BAR289" s="2"/>
      <c r="BAS289" s="2"/>
      <c r="BAT289" s="2"/>
      <c r="BAU289" s="2"/>
      <c r="BAV289" s="2"/>
      <c r="BAW289" s="2"/>
      <c r="BAX289" s="2"/>
      <c r="BAY289" s="2"/>
      <c r="BAZ289" s="2"/>
      <c r="BBA289" s="2"/>
      <c r="BBB289" s="2"/>
      <c r="BBC289" s="2"/>
      <c r="BBD289" s="2"/>
      <c r="BBE289" s="2"/>
      <c r="BBF289" s="2"/>
      <c r="BBG289" s="2"/>
      <c r="BBH289" s="2"/>
      <c r="BBI289" s="2"/>
      <c r="BBJ289" s="2"/>
      <c r="BBK289" s="2"/>
      <c r="BBL289" s="2"/>
      <c r="BBM289" s="2"/>
      <c r="BBN289" s="2"/>
      <c r="BBO289" s="2"/>
      <c r="BBP289" s="2"/>
      <c r="BBQ289" s="2"/>
      <c r="BBR289" s="2"/>
      <c r="BBS289" s="2"/>
      <c r="BBT289" s="2"/>
      <c r="BBU289" s="2"/>
      <c r="BBV289" s="2"/>
      <c r="BBW289" s="2"/>
      <c r="BBX289" s="2"/>
      <c r="BBY289" s="2"/>
      <c r="BBZ289" s="2"/>
      <c r="BCA289" s="2"/>
      <c r="BCB289" s="2"/>
      <c r="BCC289" s="2"/>
      <c r="BCD289" s="2"/>
      <c r="BCE289" s="2"/>
      <c r="BCF289" s="2"/>
      <c r="BCG289" s="2"/>
      <c r="BCH289" s="2"/>
      <c r="BCI289" s="2"/>
      <c r="BCJ289" s="2"/>
      <c r="BCK289" s="2"/>
      <c r="BCL289" s="2"/>
      <c r="BCM289" s="2"/>
      <c r="BCN289" s="2"/>
      <c r="BCO289" s="2"/>
      <c r="BCP289" s="2"/>
      <c r="BCQ289" s="2"/>
      <c r="BCR289" s="2"/>
      <c r="BCS289" s="2"/>
      <c r="BCT289" s="2"/>
      <c r="BCU289" s="2"/>
      <c r="BCV289" s="2"/>
      <c r="BCW289" s="2"/>
      <c r="BCX289" s="2"/>
      <c r="BCY289" s="2"/>
      <c r="BCZ289" s="2"/>
      <c r="BDA289" s="2"/>
      <c r="BDB289" s="2"/>
      <c r="BDC289" s="2"/>
      <c r="BDD289" s="2"/>
      <c r="BDE289" s="2"/>
      <c r="BDF289" s="2"/>
      <c r="BDG289" s="2"/>
      <c r="BDH289" s="2"/>
      <c r="BDI289" s="2"/>
      <c r="BDJ289" s="2"/>
      <c r="BDK289" s="2"/>
      <c r="BDL289" s="2"/>
      <c r="BDM289" s="2"/>
      <c r="BDN289" s="2"/>
      <c r="BDO289" s="2"/>
      <c r="BDP289" s="2"/>
      <c r="BDQ289" s="2"/>
      <c r="BDR289" s="2"/>
      <c r="BDS289" s="2"/>
      <c r="BDT289" s="2"/>
      <c r="BDU289" s="2"/>
      <c r="BDV289" s="2"/>
      <c r="BDW289" s="2"/>
      <c r="BDX289" s="2"/>
      <c r="BDY289" s="2"/>
      <c r="BDZ289" s="2"/>
      <c r="BEA289" s="2"/>
      <c r="BEB289" s="2"/>
      <c r="BEC289" s="2"/>
      <c r="BED289" s="2"/>
      <c r="BEE289" s="2"/>
      <c r="BEF289" s="2"/>
      <c r="BEG289" s="2"/>
      <c r="BEH289" s="2"/>
      <c r="BEI289" s="2"/>
      <c r="BEJ289" s="2"/>
      <c r="BEK289" s="2"/>
      <c r="BEL289" s="2"/>
      <c r="BEM289" s="2"/>
      <c r="BEN289" s="2"/>
      <c r="BEO289" s="2"/>
      <c r="BEP289" s="2"/>
      <c r="BEQ289" s="2"/>
      <c r="BER289" s="2"/>
      <c r="BES289" s="2"/>
      <c r="BET289" s="2"/>
      <c r="BEU289" s="2"/>
      <c r="BEV289" s="2"/>
      <c r="BEW289" s="2"/>
      <c r="BEX289" s="2"/>
      <c r="BEY289" s="2"/>
      <c r="BEZ289" s="2"/>
      <c r="BFA289" s="2"/>
      <c r="BFB289" s="2"/>
      <c r="BFC289" s="2"/>
      <c r="BFD289" s="2"/>
      <c r="BFE289" s="2"/>
      <c r="BFF289" s="2"/>
      <c r="BFG289" s="2"/>
      <c r="BFH289" s="2"/>
      <c r="BFI289" s="2"/>
      <c r="BFJ289" s="2"/>
      <c r="BFK289" s="2"/>
      <c r="BFL289" s="2"/>
      <c r="BFM289" s="2"/>
      <c r="BFN289" s="2"/>
      <c r="BFO289" s="2"/>
      <c r="BFP289" s="2"/>
      <c r="BFQ289" s="2"/>
      <c r="BFR289" s="2"/>
      <c r="BFS289" s="2"/>
      <c r="BFT289" s="2"/>
      <c r="BFU289" s="2"/>
      <c r="BFV289" s="2"/>
      <c r="BFW289" s="2"/>
      <c r="BFX289" s="2"/>
      <c r="BFY289" s="2"/>
      <c r="BFZ289" s="2"/>
      <c r="BGA289" s="2"/>
      <c r="BGB289" s="2"/>
      <c r="BGC289" s="2"/>
      <c r="BGD289" s="2"/>
      <c r="BGE289" s="2"/>
      <c r="BGF289" s="2"/>
      <c r="BGG289" s="2"/>
      <c r="BGH289" s="2"/>
      <c r="BGI289" s="2"/>
      <c r="BGJ289" s="2"/>
      <c r="BGK289" s="2"/>
      <c r="BGL289" s="2"/>
      <c r="BGM289" s="2"/>
      <c r="BGN289" s="2"/>
      <c r="BGO289" s="2"/>
      <c r="BGP289" s="2"/>
      <c r="BGQ289" s="2"/>
      <c r="BGR289" s="2"/>
      <c r="BGS289" s="2"/>
      <c r="BGT289" s="2"/>
      <c r="BGU289" s="2"/>
      <c r="BGV289" s="2"/>
      <c r="BGW289" s="2"/>
      <c r="BGX289" s="2"/>
      <c r="BGY289" s="2"/>
      <c r="BGZ289" s="2"/>
      <c r="BHA289" s="2"/>
      <c r="BHB289" s="2"/>
      <c r="BHC289" s="2"/>
      <c r="BHD289" s="2"/>
      <c r="BHE289" s="2"/>
      <c r="BHF289" s="2"/>
      <c r="BHG289" s="2"/>
      <c r="BHH289" s="2"/>
      <c r="BHI289" s="2"/>
      <c r="BHJ289" s="2"/>
      <c r="BHK289" s="2"/>
      <c r="BHL289" s="2"/>
      <c r="BHM289" s="2"/>
      <c r="BHN289" s="2"/>
      <c r="BHO289" s="2"/>
      <c r="BHP289" s="2"/>
      <c r="BHQ289" s="2"/>
      <c r="BHR289" s="2"/>
      <c r="BHS289" s="2"/>
      <c r="BHT289" s="2"/>
      <c r="BHU289" s="2"/>
      <c r="BHV289" s="2"/>
      <c r="BHW289" s="2"/>
      <c r="BHX289" s="2"/>
      <c r="BHY289" s="2"/>
      <c r="BHZ289" s="2"/>
      <c r="BIA289" s="2"/>
      <c r="BIB289" s="2"/>
      <c r="BIC289" s="2"/>
      <c r="BID289" s="2"/>
      <c r="BIE289" s="2"/>
      <c r="BIF289" s="2"/>
      <c r="BIG289" s="2"/>
      <c r="BIH289" s="2"/>
      <c r="BII289" s="2"/>
      <c r="BIJ289" s="2"/>
      <c r="BIK289" s="2"/>
      <c r="BIL289" s="2"/>
      <c r="BIM289" s="2"/>
      <c r="BIN289" s="2"/>
      <c r="BIO289" s="2"/>
      <c r="BIP289" s="2"/>
      <c r="BIQ289" s="2"/>
      <c r="BIR289" s="2"/>
      <c r="BIS289" s="2"/>
      <c r="BIT289" s="2"/>
      <c r="BIU289" s="2"/>
      <c r="BIV289" s="2"/>
      <c r="BIW289" s="2"/>
      <c r="BIX289" s="2"/>
      <c r="BIY289" s="2"/>
      <c r="BIZ289" s="2"/>
      <c r="BJA289" s="2"/>
      <c r="BJB289" s="2"/>
      <c r="BJC289" s="2"/>
      <c r="BJD289" s="2"/>
      <c r="BJE289" s="2"/>
      <c r="BJF289" s="2"/>
      <c r="BJG289" s="2"/>
      <c r="BJH289" s="2"/>
      <c r="BJI289" s="2"/>
      <c r="BJJ289" s="2"/>
      <c r="BJK289" s="2"/>
      <c r="BJL289" s="2"/>
      <c r="BJM289" s="2"/>
      <c r="BJN289" s="2"/>
      <c r="BJO289" s="2"/>
      <c r="BJP289" s="2"/>
      <c r="BJQ289" s="2"/>
      <c r="BJR289" s="2"/>
      <c r="BJS289" s="2"/>
      <c r="BJT289" s="2"/>
      <c r="BJU289" s="2"/>
      <c r="BJV289" s="2"/>
      <c r="BJW289" s="2"/>
      <c r="BJX289" s="2"/>
      <c r="BJY289" s="2"/>
      <c r="BJZ289" s="2"/>
      <c r="BKA289" s="2"/>
      <c r="BKB289" s="2"/>
      <c r="BKC289" s="2"/>
      <c r="BKD289" s="2"/>
      <c r="BKE289" s="2"/>
      <c r="BKF289" s="2"/>
      <c r="BKG289" s="2"/>
      <c r="BKH289" s="2"/>
      <c r="BKI289" s="2"/>
      <c r="BKJ289" s="2"/>
      <c r="BKK289" s="2"/>
      <c r="BKL289" s="2"/>
      <c r="BKM289" s="2"/>
      <c r="BKN289" s="2"/>
      <c r="BKO289" s="2"/>
      <c r="BKP289" s="2"/>
      <c r="BKQ289" s="2"/>
      <c r="BKR289" s="2"/>
      <c r="BKS289" s="2"/>
      <c r="BKT289" s="2"/>
      <c r="BKU289" s="2"/>
      <c r="BKV289" s="2"/>
      <c r="BKW289" s="2"/>
      <c r="BKX289" s="2"/>
      <c r="BKY289" s="2"/>
      <c r="BKZ289" s="2"/>
      <c r="BLA289" s="2"/>
      <c r="BLB289" s="2"/>
      <c r="BLC289" s="2"/>
      <c r="BLD289" s="2"/>
      <c r="BLE289" s="2"/>
      <c r="BLF289" s="2"/>
      <c r="BLG289" s="2"/>
      <c r="BLH289" s="2"/>
      <c r="BLI289" s="2"/>
      <c r="BLJ289" s="2"/>
      <c r="BLK289" s="2"/>
      <c r="BLL289" s="2"/>
      <c r="BLM289" s="2"/>
      <c r="BLN289" s="2"/>
      <c r="BLO289" s="2"/>
      <c r="BLP289" s="2"/>
      <c r="BLQ289" s="2"/>
      <c r="BLR289" s="2"/>
      <c r="BLS289" s="2"/>
      <c r="BLT289" s="2"/>
      <c r="BLU289" s="2"/>
      <c r="BLV289" s="2"/>
      <c r="BLW289" s="2"/>
      <c r="BLX289" s="2"/>
      <c r="BLY289" s="2"/>
      <c r="BLZ289" s="2"/>
      <c r="BMA289" s="2"/>
      <c r="BMB289" s="2"/>
      <c r="BMC289" s="2"/>
      <c r="BMD289" s="2"/>
      <c r="BME289" s="2"/>
      <c r="BMF289" s="2"/>
      <c r="BMG289" s="2"/>
      <c r="BMH289" s="2"/>
      <c r="BMI289" s="2"/>
      <c r="BMJ289" s="2"/>
      <c r="BMK289" s="2"/>
      <c r="BML289" s="2"/>
      <c r="BMM289" s="2"/>
      <c r="BMN289" s="2"/>
      <c r="BMO289" s="2"/>
      <c r="BMP289" s="2"/>
      <c r="BMQ289" s="2"/>
      <c r="BMR289" s="2"/>
      <c r="BMS289" s="2"/>
      <c r="BMT289" s="2"/>
      <c r="BMU289" s="2"/>
      <c r="BMV289" s="2"/>
      <c r="BMW289" s="2"/>
      <c r="BMX289" s="2"/>
      <c r="BMY289" s="2"/>
      <c r="BMZ289" s="2"/>
      <c r="BNA289" s="2"/>
      <c r="BNB289" s="2"/>
      <c r="BNC289" s="2"/>
      <c r="BND289" s="2"/>
      <c r="BNE289" s="2"/>
      <c r="BNF289" s="2"/>
      <c r="BNG289" s="2"/>
      <c r="BNH289" s="2"/>
      <c r="BNI289" s="2"/>
      <c r="BNJ289" s="2"/>
      <c r="BNK289" s="2"/>
      <c r="BNL289" s="2"/>
      <c r="BNM289" s="2"/>
      <c r="BNN289" s="2"/>
      <c r="BNO289" s="2"/>
      <c r="BNP289" s="2"/>
      <c r="BNQ289" s="2"/>
      <c r="BNR289" s="2"/>
      <c r="BNS289" s="2"/>
      <c r="BNT289" s="2"/>
      <c r="BNU289" s="2"/>
      <c r="BNV289" s="2"/>
      <c r="BNW289" s="2"/>
      <c r="BNX289" s="2"/>
      <c r="BNY289" s="2"/>
      <c r="BNZ289" s="2"/>
      <c r="BOA289" s="2"/>
      <c r="BOB289" s="2"/>
      <c r="BOC289" s="2"/>
      <c r="BOD289" s="2"/>
      <c r="BOE289" s="2"/>
      <c r="BOF289" s="2"/>
      <c r="BOG289" s="2"/>
      <c r="BOH289" s="2"/>
      <c r="BOI289" s="2"/>
      <c r="BOJ289" s="2"/>
      <c r="BOK289" s="2"/>
      <c r="BOL289" s="2"/>
      <c r="BOM289" s="2"/>
      <c r="BON289" s="2"/>
      <c r="BOO289" s="2"/>
      <c r="BOP289" s="2"/>
      <c r="BOQ289" s="2"/>
      <c r="BOR289" s="2"/>
      <c r="BOS289" s="2"/>
      <c r="BOT289" s="2"/>
      <c r="BOU289" s="2"/>
      <c r="BOV289" s="2"/>
      <c r="BOW289" s="2"/>
      <c r="BOX289" s="2"/>
      <c r="BOY289" s="2"/>
      <c r="BOZ289" s="2"/>
      <c r="BPA289" s="2"/>
      <c r="BPB289" s="2"/>
      <c r="BPC289" s="2"/>
      <c r="BPD289" s="2"/>
      <c r="BPE289" s="2"/>
      <c r="BPF289" s="2"/>
      <c r="BPG289" s="2"/>
      <c r="BPH289" s="2"/>
      <c r="BPI289" s="2"/>
      <c r="BPJ289" s="2"/>
      <c r="BPK289" s="2"/>
      <c r="BPL289" s="2"/>
      <c r="BPM289" s="2"/>
      <c r="BPN289" s="2"/>
      <c r="BPO289" s="2"/>
      <c r="BPP289" s="2"/>
      <c r="BPQ289" s="2"/>
      <c r="BPR289" s="2"/>
      <c r="BPS289" s="2"/>
      <c r="BPT289" s="2"/>
      <c r="BPU289" s="2"/>
      <c r="BPV289" s="2"/>
      <c r="BPW289" s="2"/>
      <c r="BPX289" s="2"/>
      <c r="BPY289" s="2"/>
      <c r="BPZ289" s="2"/>
      <c r="BQA289" s="2"/>
      <c r="BQB289" s="2"/>
      <c r="BQC289" s="2"/>
      <c r="BQD289" s="2"/>
      <c r="BQE289" s="2"/>
      <c r="BQF289" s="2"/>
      <c r="BQG289" s="2"/>
      <c r="BQH289" s="2"/>
      <c r="BQI289" s="2"/>
      <c r="BQJ289" s="2"/>
      <c r="BQK289" s="2"/>
      <c r="BQL289" s="2"/>
      <c r="BQM289" s="2"/>
      <c r="BQN289" s="2"/>
      <c r="BQO289" s="2"/>
      <c r="BQP289" s="2"/>
      <c r="BQQ289" s="2"/>
      <c r="BQR289" s="2"/>
      <c r="BQS289" s="2"/>
      <c r="BQT289" s="2"/>
      <c r="BQU289" s="2"/>
      <c r="BQV289" s="2"/>
      <c r="BQW289" s="2"/>
      <c r="BQX289" s="2"/>
      <c r="BQY289" s="2"/>
      <c r="BQZ289" s="2"/>
      <c r="BRA289" s="2"/>
      <c r="BRB289" s="2"/>
      <c r="BRC289" s="2"/>
      <c r="BRD289" s="2"/>
      <c r="BRE289" s="2"/>
      <c r="BRF289" s="2"/>
      <c r="BRG289" s="2"/>
      <c r="BRH289" s="2"/>
      <c r="BRI289" s="2"/>
      <c r="BRJ289" s="2"/>
      <c r="BRK289" s="2"/>
      <c r="BRL289" s="2"/>
      <c r="BRM289" s="2"/>
      <c r="BRN289" s="2"/>
      <c r="BRO289" s="2"/>
      <c r="BRP289" s="2"/>
      <c r="BRQ289" s="2"/>
      <c r="BRR289" s="2"/>
      <c r="BRS289" s="2"/>
      <c r="BRT289" s="2"/>
      <c r="BRU289" s="2"/>
      <c r="BRV289" s="2"/>
      <c r="BRW289" s="2"/>
      <c r="BRX289" s="2"/>
      <c r="BRY289" s="2"/>
      <c r="BRZ289" s="2"/>
      <c r="BSA289" s="2"/>
      <c r="BSB289" s="2"/>
      <c r="BSC289" s="2"/>
      <c r="BSD289" s="2"/>
      <c r="BSE289" s="2"/>
      <c r="BSF289" s="2"/>
      <c r="BSG289" s="2"/>
      <c r="BSH289" s="2"/>
      <c r="BSI289" s="2"/>
      <c r="BSJ289" s="2"/>
      <c r="BSK289" s="2"/>
      <c r="BSL289" s="2"/>
      <c r="BSM289" s="2"/>
      <c r="BSN289" s="2"/>
      <c r="BSO289" s="2"/>
      <c r="BSP289" s="2"/>
      <c r="BSQ289" s="2"/>
      <c r="BSR289" s="2"/>
      <c r="BSS289" s="2"/>
      <c r="BST289" s="2"/>
      <c r="BSU289" s="2"/>
      <c r="BSV289" s="2"/>
      <c r="BSW289" s="2"/>
      <c r="BSX289" s="2"/>
      <c r="BSY289" s="2"/>
      <c r="BSZ289" s="2"/>
      <c r="BTA289" s="2"/>
      <c r="BTB289" s="2"/>
      <c r="BTC289" s="2"/>
      <c r="BTD289" s="2"/>
      <c r="BTE289" s="2"/>
      <c r="BTF289" s="2"/>
      <c r="BTG289" s="2"/>
      <c r="BTH289" s="2"/>
      <c r="BTI289" s="2"/>
      <c r="BTJ289" s="2"/>
      <c r="BTK289" s="2"/>
      <c r="BTL289" s="2"/>
      <c r="BTM289" s="2"/>
      <c r="BTN289" s="2"/>
      <c r="BTO289" s="2"/>
      <c r="BTP289" s="2"/>
      <c r="BTQ289" s="2"/>
      <c r="BTR289" s="2"/>
      <c r="BTS289" s="2"/>
      <c r="BTT289" s="2"/>
      <c r="BTU289" s="2"/>
      <c r="BTV289" s="2"/>
      <c r="BTW289" s="2"/>
      <c r="BTX289" s="2"/>
      <c r="BTY289" s="2"/>
      <c r="BTZ289" s="2"/>
      <c r="BUA289" s="2"/>
      <c r="BUB289" s="2"/>
      <c r="BUC289" s="2"/>
      <c r="BUD289" s="2"/>
      <c r="BUE289" s="2"/>
      <c r="BUF289" s="2"/>
      <c r="BUG289" s="2"/>
      <c r="BUH289" s="2"/>
      <c r="BUI289" s="2"/>
      <c r="BUJ289" s="2"/>
      <c r="BUK289" s="2"/>
      <c r="BUL289" s="2"/>
      <c r="BUM289" s="2"/>
      <c r="BUN289" s="2"/>
      <c r="BUO289" s="2"/>
      <c r="BUP289" s="2"/>
      <c r="BUQ289" s="2"/>
      <c r="BUR289" s="2"/>
      <c r="BUS289" s="2"/>
      <c r="BUT289" s="2"/>
      <c r="BUU289" s="2"/>
      <c r="BUV289" s="2"/>
      <c r="BUW289" s="2"/>
      <c r="BUX289" s="2"/>
      <c r="BUY289" s="2"/>
      <c r="BUZ289" s="2"/>
      <c r="BVA289" s="2"/>
      <c r="BVB289" s="2"/>
      <c r="BVC289" s="2"/>
      <c r="BVD289" s="2"/>
      <c r="BVE289" s="2"/>
      <c r="BVF289" s="2"/>
      <c r="BVG289" s="2"/>
      <c r="BVH289" s="2"/>
      <c r="BVI289" s="2"/>
      <c r="BVJ289" s="2"/>
      <c r="BVK289" s="2"/>
      <c r="BVL289" s="2"/>
      <c r="BVM289" s="2"/>
      <c r="BVN289" s="2"/>
      <c r="BVO289" s="2"/>
      <c r="BVP289" s="2"/>
      <c r="BVQ289" s="2"/>
      <c r="BVR289" s="2"/>
      <c r="BVS289" s="2"/>
      <c r="BVT289" s="2"/>
      <c r="BVU289" s="2"/>
      <c r="BVV289" s="2"/>
      <c r="BVW289" s="2"/>
      <c r="BVX289" s="2"/>
      <c r="BVY289" s="2"/>
      <c r="BVZ289" s="2"/>
      <c r="BWA289" s="2"/>
      <c r="BWB289" s="2"/>
      <c r="BWC289" s="2"/>
      <c r="BWD289" s="2"/>
      <c r="BWE289" s="2"/>
      <c r="BWF289" s="2"/>
      <c r="BWG289" s="2"/>
      <c r="BWH289" s="2"/>
      <c r="BWI289" s="2"/>
      <c r="BWJ289" s="2"/>
      <c r="BWK289" s="2"/>
      <c r="BWL289" s="2"/>
      <c r="BWM289" s="2"/>
      <c r="BWN289" s="2"/>
      <c r="BWO289" s="2"/>
      <c r="BWP289" s="2"/>
      <c r="BWQ289" s="2"/>
      <c r="BWR289" s="2"/>
      <c r="BWS289" s="2"/>
      <c r="BWT289" s="2"/>
      <c r="BWU289" s="2"/>
      <c r="BWV289" s="2"/>
      <c r="BWW289" s="2"/>
      <c r="BWX289" s="2"/>
      <c r="BWY289" s="2"/>
      <c r="BWZ289" s="2"/>
      <c r="BXA289" s="2"/>
      <c r="BXB289" s="2"/>
      <c r="BXC289" s="2"/>
      <c r="BXD289" s="2"/>
      <c r="BXE289" s="2"/>
      <c r="BXF289" s="2"/>
      <c r="BXG289" s="2"/>
      <c r="BXH289" s="2"/>
      <c r="BXI289" s="2"/>
      <c r="BXJ289" s="2"/>
      <c r="BXK289" s="2"/>
      <c r="BXL289" s="2"/>
      <c r="BXM289" s="2"/>
      <c r="BXN289" s="2"/>
      <c r="BXO289" s="2"/>
      <c r="BXP289" s="2"/>
      <c r="BXQ289" s="2"/>
      <c r="BXR289" s="2"/>
      <c r="BXS289" s="2"/>
      <c r="BXT289" s="2"/>
      <c r="BXU289" s="2"/>
      <c r="BXV289" s="2"/>
      <c r="BXW289" s="2"/>
      <c r="BXX289" s="2"/>
      <c r="BXY289" s="2"/>
      <c r="BXZ289" s="2"/>
      <c r="BYA289" s="2"/>
      <c r="BYB289" s="2"/>
      <c r="BYC289" s="2"/>
      <c r="BYD289" s="2"/>
      <c r="BYE289" s="2"/>
      <c r="BYF289" s="2"/>
      <c r="BYG289" s="2"/>
      <c r="BYH289" s="2"/>
      <c r="BYI289" s="2"/>
      <c r="BYJ289" s="2"/>
      <c r="BYK289" s="2"/>
      <c r="BYL289" s="2"/>
      <c r="BYM289" s="2"/>
      <c r="BYN289" s="2"/>
      <c r="BYO289" s="2"/>
      <c r="BYP289" s="2"/>
      <c r="BYQ289" s="2"/>
      <c r="BYR289" s="2"/>
      <c r="BYS289" s="2"/>
      <c r="BYT289" s="2"/>
      <c r="BYU289" s="2"/>
      <c r="BYV289" s="2"/>
      <c r="BYW289" s="2"/>
      <c r="BYX289" s="2"/>
      <c r="BYY289" s="2"/>
      <c r="BYZ289" s="2"/>
      <c r="BZA289" s="2"/>
      <c r="BZB289" s="2"/>
      <c r="BZC289" s="2"/>
      <c r="BZD289" s="2"/>
      <c r="BZE289" s="2"/>
      <c r="BZF289" s="2"/>
      <c r="BZG289" s="2"/>
      <c r="BZH289" s="2"/>
      <c r="BZI289" s="2"/>
      <c r="BZJ289" s="2"/>
      <c r="BZK289" s="2"/>
      <c r="BZL289" s="2"/>
      <c r="BZM289" s="2"/>
      <c r="BZN289" s="2"/>
      <c r="BZO289" s="2"/>
      <c r="BZP289" s="2"/>
      <c r="BZQ289" s="2"/>
      <c r="BZR289" s="2"/>
      <c r="BZS289" s="2"/>
      <c r="BZT289" s="2"/>
      <c r="BZU289" s="2"/>
      <c r="BZV289" s="2"/>
      <c r="BZW289" s="2"/>
      <c r="BZX289" s="2"/>
      <c r="BZY289" s="2"/>
      <c r="BZZ289" s="2"/>
      <c r="CAA289" s="2"/>
      <c r="CAB289" s="2"/>
      <c r="CAC289" s="2"/>
      <c r="CAD289" s="2"/>
      <c r="CAE289" s="2"/>
      <c r="CAF289" s="2"/>
      <c r="CAG289" s="2"/>
      <c r="CAH289" s="2"/>
      <c r="CAI289" s="2"/>
      <c r="CAJ289" s="2"/>
      <c r="CAK289" s="2"/>
      <c r="CAL289" s="2"/>
      <c r="CAM289" s="2"/>
      <c r="CAN289" s="2"/>
      <c r="CAO289" s="2"/>
      <c r="CAP289" s="2"/>
      <c r="CAQ289" s="2"/>
      <c r="CAR289" s="2"/>
      <c r="CAS289" s="2"/>
      <c r="CAT289" s="2"/>
      <c r="CAU289" s="2"/>
      <c r="CAV289" s="2"/>
      <c r="CAW289" s="2"/>
      <c r="CAX289" s="2"/>
      <c r="CAY289" s="2"/>
      <c r="CAZ289" s="2"/>
      <c r="CBA289" s="2"/>
      <c r="CBB289" s="2"/>
      <c r="CBC289" s="2"/>
      <c r="CBD289" s="2"/>
      <c r="CBE289" s="2"/>
      <c r="CBF289" s="2"/>
      <c r="CBG289" s="2"/>
      <c r="CBH289" s="2"/>
      <c r="CBI289" s="2"/>
      <c r="CBJ289" s="2"/>
      <c r="CBK289" s="2"/>
      <c r="CBL289" s="2"/>
      <c r="CBM289" s="2"/>
      <c r="CBN289" s="2"/>
      <c r="CBO289" s="2"/>
      <c r="CBP289" s="2"/>
      <c r="CBQ289" s="2"/>
      <c r="CBR289" s="2"/>
      <c r="CBS289" s="2"/>
      <c r="CBT289" s="2"/>
      <c r="CBU289" s="2"/>
      <c r="CBV289" s="2"/>
      <c r="CBW289" s="2"/>
      <c r="CBX289" s="2"/>
      <c r="CBY289" s="2"/>
      <c r="CBZ289" s="2"/>
      <c r="CCA289" s="2"/>
      <c r="CCB289" s="2"/>
      <c r="CCC289" s="2"/>
      <c r="CCD289" s="2"/>
      <c r="CCE289" s="2"/>
      <c r="CCF289" s="2"/>
      <c r="CCG289" s="2"/>
      <c r="CCH289" s="2"/>
      <c r="CCI289" s="2"/>
      <c r="CCJ289" s="2"/>
      <c r="CCK289" s="2"/>
      <c r="CCL289" s="2"/>
      <c r="CCM289" s="2"/>
      <c r="CCN289" s="2"/>
      <c r="CCO289" s="2"/>
      <c r="CCP289" s="2"/>
      <c r="CCQ289" s="2"/>
      <c r="CCR289" s="2"/>
      <c r="CCS289" s="2"/>
      <c r="CCT289" s="2"/>
      <c r="CCU289" s="2"/>
      <c r="CCV289" s="2"/>
      <c r="CCW289" s="2"/>
      <c r="CCX289" s="2"/>
      <c r="CCY289" s="2"/>
      <c r="CCZ289" s="2"/>
      <c r="CDA289" s="2"/>
      <c r="CDB289" s="2"/>
      <c r="CDC289" s="2"/>
      <c r="CDD289" s="2"/>
      <c r="CDE289" s="2"/>
      <c r="CDF289" s="2"/>
      <c r="CDG289" s="2"/>
      <c r="CDH289" s="2"/>
      <c r="CDI289" s="2"/>
      <c r="CDJ289" s="2"/>
      <c r="CDK289" s="2"/>
      <c r="CDL289" s="2"/>
      <c r="CDM289" s="2"/>
      <c r="CDN289" s="2"/>
      <c r="CDO289" s="2"/>
      <c r="CDP289" s="2"/>
      <c r="CDQ289" s="2"/>
      <c r="CDR289" s="2"/>
      <c r="CDS289" s="2"/>
      <c r="CDT289" s="2"/>
      <c r="CDU289" s="2"/>
      <c r="CDV289" s="2"/>
      <c r="CDW289" s="2"/>
      <c r="CDX289" s="2"/>
      <c r="CDY289" s="2"/>
      <c r="CDZ289" s="2"/>
      <c r="CEA289" s="2"/>
      <c r="CEB289" s="2"/>
      <c r="CEC289" s="2"/>
      <c r="CED289" s="2"/>
      <c r="CEE289" s="2"/>
      <c r="CEF289" s="2"/>
      <c r="CEG289" s="2"/>
      <c r="CEH289" s="2"/>
      <c r="CEI289" s="2"/>
      <c r="CEJ289" s="2"/>
      <c r="CEK289" s="2"/>
      <c r="CEL289" s="2"/>
      <c r="CEM289" s="2"/>
      <c r="CEN289" s="2"/>
      <c r="CEO289" s="2"/>
      <c r="CEP289" s="2"/>
      <c r="CEQ289" s="2"/>
      <c r="CER289" s="2"/>
      <c r="CES289" s="2"/>
      <c r="CET289" s="2"/>
      <c r="CEU289" s="2"/>
      <c r="CEV289" s="2"/>
      <c r="CEW289" s="2"/>
      <c r="CEX289" s="2"/>
      <c r="CEY289" s="2"/>
      <c r="CEZ289" s="2"/>
      <c r="CFA289" s="2"/>
      <c r="CFB289" s="2"/>
      <c r="CFC289" s="2"/>
      <c r="CFD289" s="2"/>
      <c r="CFE289" s="2"/>
      <c r="CFF289" s="2"/>
      <c r="CFG289" s="2"/>
      <c r="CFH289" s="2"/>
      <c r="CFI289" s="2"/>
      <c r="CFJ289" s="2"/>
      <c r="CFK289" s="2"/>
      <c r="CFL289" s="2"/>
      <c r="CFM289" s="2"/>
      <c r="CFN289" s="2"/>
      <c r="CFO289" s="2"/>
      <c r="CFP289" s="2"/>
      <c r="CFQ289" s="2"/>
      <c r="CFR289" s="2"/>
      <c r="CFS289" s="2"/>
      <c r="CFT289" s="2"/>
      <c r="CFU289" s="2"/>
      <c r="CFV289" s="2"/>
      <c r="CFW289" s="2"/>
      <c r="CFX289" s="2"/>
      <c r="CFY289" s="2"/>
      <c r="CFZ289" s="2"/>
      <c r="CGA289" s="2"/>
      <c r="CGB289" s="2"/>
      <c r="CGC289" s="2"/>
      <c r="CGD289" s="2"/>
      <c r="CGE289" s="2"/>
      <c r="CGF289" s="2"/>
      <c r="CGG289" s="2"/>
      <c r="CGH289" s="2"/>
      <c r="CGI289" s="2"/>
      <c r="CGJ289" s="2"/>
      <c r="CGK289" s="2"/>
      <c r="CGL289" s="2"/>
      <c r="CGM289" s="2"/>
      <c r="CGN289" s="2"/>
      <c r="CGO289" s="2"/>
      <c r="CGP289" s="2"/>
      <c r="CGQ289" s="2"/>
      <c r="CGR289" s="2"/>
      <c r="CGS289" s="2"/>
      <c r="CGT289" s="2"/>
      <c r="CGU289" s="2"/>
      <c r="CGV289" s="2"/>
      <c r="CGW289" s="2"/>
      <c r="CGX289" s="2"/>
      <c r="CGY289" s="2"/>
      <c r="CGZ289" s="2"/>
      <c r="CHA289" s="2"/>
      <c r="CHB289" s="2"/>
      <c r="CHC289" s="2"/>
      <c r="CHD289" s="2"/>
      <c r="CHE289" s="2"/>
      <c r="CHF289" s="2"/>
      <c r="CHG289" s="2"/>
      <c r="CHH289" s="2"/>
      <c r="CHI289" s="2"/>
      <c r="CHJ289" s="2"/>
      <c r="CHK289" s="2"/>
      <c r="CHL289" s="2"/>
      <c r="CHM289" s="2"/>
      <c r="CHN289" s="2"/>
      <c r="CHO289" s="2"/>
      <c r="CHP289" s="2"/>
      <c r="CHQ289" s="2"/>
      <c r="CHR289" s="2"/>
      <c r="CHS289" s="2"/>
      <c r="CHT289" s="2"/>
      <c r="CHU289" s="2"/>
      <c r="CHV289" s="2"/>
      <c r="CHW289" s="2"/>
      <c r="CHX289" s="2"/>
      <c r="CHY289" s="2"/>
      <c r="CHZ289" s="2"/>
      <c r="CIA289" s="2"/>
      <c r="CIB289" s="2"/>
      <c r="CIC289" s="2"/>
      <c r="CID289" s="2"/>
      <c r="CIE289" s="2"/>
      <c r="CIF289" s="2"/>
      <c r="CIG289" s="2"/>
      <c r="CIH289" s="2"/>
      <c r="CII289" s="2"/>
      <c r="CIJ289" s="2"/>
      <c r="CIK289" s="2"/>
      <c r="CIL289" s="2"/>
      <c r="CIM289" s="2"/>
      <c r="CIN289" s="2"/>
      <c r="CIO289" s="2"/>
      <c r="CIP289" s="2"/>
      <c r="CIQ289" s="2"/>
      <c r="CIR289" s="2"/>
      <c r="CIS289" s="2"/>
      <c r="CIT289" s="2"/>
      <c r="CIU289" s="2"/>
      <c r="CIV289" s="2"/>
      <c r="CIW289" s="2"/>
      <c r="CIX289" s="2"/>
      <c r="CIY289" s="2"/>
      <c r="CIZ289" s="2"/>
      <c r="CJA289" s="2"/>
      <c r="CJB289" s="2"/>
      <c r="CJC289" s="2"/>
      <c r="CJD289" s="2"/>
      <c r="CJE289" s="2"/>
      <c r="CJF289" s="2"/>
      <c r="CJG289" s="2"/>
      <c r="CJH289" s="2"/>
      <c r="CJI289" s="2"/>
      <c r="CJJ289" s="2"/>
      <c r="CJK289" s="2"/>
      <c r="CJL289" s="2"/>
      <c r="CJM289" s="2"/>
      <c r="CJN289" s="2"/>
      <c r="CJO289" s="2"/>
      <c r="CJP289" s="2"/>
      <c r="CJQ289" s="2"/>
      <c r="CJR289" s="2"/>
      <c r="CJS289" s="2"/>
      <c r="CJT289" s="2"/>
      <c r="CJU289" s="2"/>
      <c r="CJV289" s="2"/>
      <c r="CJW289" s="2"/>
      <c r="CJX289" s="2"/>
      <c r="CJY289" s="2"/>
      <c r="CJZ289" s="2"/>
      <c r="CKA289" s="2"/>
      <c r="CKB289" s="2"/>
      <c r="CKC289" s="2"/>
      <c r="CKD289" s="2"/>
      <c r="CKE289" s="2"/>
      <c r="CKF289" s="2"/>
      <c r="CKG289" s="2"/>
      <c r="CKH289" s="2"/>
      <c r="CKI289" s="2"/>
      <c r="CKJ289" s="2"/>
      <c r="CKK289" s="2"/>
      <c r="CKL289" s="2"/>
      <c r="CKM289" s="2"/>
      <c r="CKN289" s="2"/>
      <c r="CKO289" s="2"/>
      <c r="CKP289" s="2"/>
      <c r="CKQ289" s="2"/>
      <c r="CKR289" s="2"/>
      <c r="CKS289" s="2"/>
      <c r="CKT289" s="2"/>
      <c r="CKU289" s="2"/>
      <c r="CKV289" s="2"/>
      <c r="CKW289" s="2"/>
      <c r="CKX289" s="2"/>
      <c r="CKY289" s="2"/>
      <c r="CKZ289" s="2"/>
      <c r="CLA289" s="2"/>
      <c r="CLB289" s="2"/>
      <c r="CLC289" s="2"/>
      <c r="CLD289" s="2"/>
      <c r="CLE289" s="2"/>
      <c r="CLF289" s="2"/>
      <c r="CLG289" s="2"/>
      <c r="CLH289" s="2"/>
      <c r="CLI289" s="2"/>
      <c r="CLJ289" s="2"/>
      <c r="CLK289" s="2"/>
      <c r="CLL289" s="2"/>
      <c r="CLM289" s="2"/>
      <c r="CLN289" s="2"/>
      <c r="CLO289" s="2"/>
      <c r="CLP289" s="2"/>
      <c r="CLQ289" s="2"/>
      <c r="CLR289" s="2"/>
      <c r="CLS289" s="2"/>
      <c r="CLT289" s="2"/>
      <c r="CLU289" s="2"/>
      <c r="CLV289" s="2"/>
      <c r="CLW289" s="2"/>
      <c r="CLX289" s="2"/>
      <c r="CLY289" s="2"/>
      <c r="CLZ289" s="2"/>
      <c r="CMA289" s="2"/>
      <c r="CMB289" s="2"/>
      <c r="CMC289" s="2"/>
      <c r="CMD289" s="2"/>
      <c r="CME289" s="2"/>
      <c r="CMF289" s="2"/>
      <c r="CMG289" s="2"/>
      <c r="CMH289" s="2"/>
      <c r="CMI289" s="2"/>
      <c r="CMJ289" s="2"/>
      <c r="CMK289" s="2"/>
      <c r="CML289" s="2"/>
      <c r="CMM289" s="2"/>
      <c r="CMN289" s="2"/>
      <c r="CMO289" s="2"/>
      <c r="CMP289" s="2"/>
      <c r="CMQ289" s="2"/>
      <c r="CMR289" s="2"/>
      <c r="CMS289" s="2"/>
      <c r="CMT289" s="2"/>
      <c r="CMU289" s="2"/>
      <c r="CMV289" s="2"/>
      <c r="CMW289" s="2"/>
      <c r="CMX289" s="2"/>
      <c r="CMY289" s="2"/>
      <c r="CMZ289" s="2"/>
      <c r="CNA289" s="2"/>
      <c r="CNB289" s="2"/>
      <c r="CNC289" s="2"/>
      <c r="CND289" s="2"/>
      <c r="CNE289" s="2"/>
      <c r="CNF289" s="2"/>
      <c r="CNG289" s="2"/>
      <c r="CNH289" s="2"/>
      <c r="CNI289" s="2"/>
      <c r="CNJ289" s="2"/>
      <c r="CNK289" s="2"/>
      <c r="CNL289" s="2"/>
      <c r="CNM289" s="2"/>
      <c r="CNN289" s="2"/>
      <c r="CNO289" s="2"/>
      <c r="CNP289" s="2"/>
      <c r="CNQ289" s="2"/>
      <c r="CNR289" s="2"/>
      <c r="CNS289" s="2"/>
      <c r="CNT289" s="2"/>
      <c r="CNU289" s="2"/>
      <c r="CNV289" s="2"/>
      <c r="CNW289" s="2"/>
      <c r="CNX289" s="2"/>
      <c r="CNY289" s="2"/>
      <c r="CNZ289" s="2"/>
      <c r="COA289" s="2"/>
      <c r="COB289" s="2"/>
      <c r="COC289" s="2"/>
      <c r="COD289" s="2"/>
      <c r="COE289" s="2"/>
      <c r="COF289" s="2"/>
      <c r="COG289" s="2"/>
      <c r="COH289" s="2"/>
      <c r="COI289" s="2"/>
      <c r="COJ289" s="2"/>
      <c r="COK289" s="2"/>
      <c r="COL289" s="2"/>
      <c r="COM289" s="2"/>
      <c r="CON289" s="2"/>
      <c r="COO289" s="2"/>
      <c r="COP289" s="2"/>
      <c r="COQ289" s="2"/>
      <c r="COR289" s="2"/>
      <c r="COS289" s="2"/>
      <c r="COT289" s="2"/>
      <c r="COU289" s="2"/>
      <c r="COV289" s="2"/>
      <c r="COW289" s="2"/>
      <c r="COX289" s="2"/>
      <c r="COY289" s="2"/>
      <c r="COZ289" s="2"/>
      <c r="CPA289" s="2"/>
      <c r="CPB289" s="2"/>
      <c r="CPC289" s="2"/>
      <c r="CPD289" s="2"/>
      <c r="CPE289" s="2"/>
      <c r="CPF289" s="2"/>
      <c r="CPG289" s="2"/>
      <c r="CPH289" s="2"/>
      <c r="CPI289" s="2"/>
      <c r="CPJ289" s="2"/>
      <c r="CPK289" s="2"/>
      <c r="CPL289" s="2"/>
      <c r="CPM289" s="2"/>
      <c r="CPN289" s="2"/>
      <c r="CPO289" s="2"/>
      <c r="CPP289" s="2"/>
      <c r="CPQ289" s="2"/>
      <c r="CPR289" s="2"/>
      <c r="CPS289" s="2"/>
      <c r="CPT289" s="2"/>
      <c r="CPU289" s="2"/>
      <c r="CPV289" s="2"/>
      <c r="CPW289" s="2"/>
      <c r="CPX289" s="2"/>
      <c r="CPY289" s="2"/>
      <c r="CPZ289" s="2"/>
      <c r="CQA289" s="2"/>
      <c r="CQB289" s="2"/>
      <c r="CQC289" s="2"/>
      <c r="CQD289" s="2"/>
      <c r="CQE289" s="2"/>
      <c r="CQF289" s="2"/>
      <c r="CQG289" s="2"/>
      <c r="CQH289" s="2"/>
      <c r="CQI289" s="2"/>
      <c r="CQJ289" s="2"/>
      <c r="CQK289" s="2"/>
      <c r="CQL289" s="2"/>
      <c r="CQM289" s="2"/>
      <c r="CQN289" s="2"/>
      <c r="CQO289" s="2"/>
      <c r="CQP289" s="2"/>
      <c r="CQQ289" s="2"/>
      <c r="CQR289" s="2"/>
      <c r="CQS289" s="2"/>
      <c r="CQT289" s="2"/>
      <c r="CQU289" s="2"/>
      <c r="CQV289" s="2"/>
      <c r="CQW289" s="2"/>
      <c r="CQX289" s="2"/>
      <c r="CQY289" s="2"/>
      <c r="CQZ289" s="2"/>
      <c r="CRA289" s="2"/>
      <c r="CRB289" s="2"/>
      <c r="CRC289" s="2"/>
      <c r="CRD289" s="2"/>
      <c r="CRE289" s="2"/>
      <c r="CRF289" s="2"/>
      <c r="CRG289" s="2"/>
      <c r="CRH289" s="2"/>
      <c r="CRI289" s="2"/>
      <c r="CRJ289" s="2"/>
      <c r="CRK289" s="2"/>
      <c r="CRL289" s="2"/>
      <c r="CRM289" s="2"/>
      <c r="CRN289" s="2"/>
      <c r="CRO289" s="2"/>
      <c r="CRP289" s="2"/>
      <c r="CRQ289" s="2"/>
      <c r="CRR289" s="2"/>
      <c r="CRS289" s="2"/>
      <c r="CRT289" s="2"/>
      <c r="CRU289" s="2"/>
      <c r="CRV289" s="2"/>
      <c r="CRW289" s="2"/>
      <c r="CRX289" s="2"/>
      <c r="CRY289" s="2"/>
      <c r="CRZ289" s="2"/>
      <c r="CSA289" s="2"/>
      <c r="CSB289" s="2"/>
      <c r="CSC289" s="2"/>
      <c r="CSD289" s="2"/>
      <c r="CSE289" s="2"/>
      <c r="CSF289" s="2"/>
      <c r="CSG289" s="2"/>
      <c r="CSH289" s="2"/>
      <c r="CSI289" s="2"/>
      <c r="CSJ289" s="2"/>
      <c r="CSK289" s="2"/>
      <c r="CSL289" s="2"/>
      <c r="CSM289" s="2"/>
      <c r="CSN289" s="2"/>
      <c r="CSO289" s="2"/>
      <c r="CSP289" s="2"/>
      <c r="CSQ289" s="2"/>
      <c r="CSR289" s="2"/>
      <c r="CSS289" s="2"/>
      <c r="CST289" s="2"/>
      <c r="CSU289" s="2"/>
      <c r="CSV289" s="2"/>
      <c r="CSW289" s="2"/>
      <c r="CSX289" s="2"/>
      <c r="CSY289" s="2"/>
      <c r="CSZ289" s="2"/>
      <c r="CTA289" s="2"/>
      <c r="CTB289" s="2"/>
      <c r="CTC289" s="2"/>
      <c r="CTD289" s="2"/>
      <c r="CTE289" s="2"/>
      <c r="CTF289" s="2"/>
      <c r="CTG289" s="2"/>
      <c r="CTH289" s="2"/>
      <c r="CTI289" s="2"/>
      <c r="CTJ289" s="2"/>
      <c r="CTK289" s="2"/>
      <c r="CTL289" s="2"/>
      <c r="CTM289" s="2"/>
      <c r="CTN289" s="2"/>
      <c r="CTO289" s="2"/>
      <c r="CTP289" s="2"/>
      <c r="CTQ289" s="2"/>
      <c r="CTR289" s="2"/>
      <c r="CTS289" s="2"/>
      <c r="CTT289" s="2"/>
      <c r="CTU289" s="2"/>
      <c r="CTV289" s="2"/>
      <c r="CTW289" s="2"/>
      <c r="CTX289" s="2"/>
      <c r="CTY289" s="2"/>
      <c r="CTZ289" s="2"/>
      <c r="CUA289" s="2"/>
      <c r="CUB289" s="2"/>
      <c r="CUC289" s="2"/>
      <c r="CUD289" s="2"/>
      <c r="CUE289" s="2"/>
      <c r="CUF289" s="2"/>
      <c r="CUG289" s="2"/>
      <c r="CUH289" s="2"/>
      <c r="CUI289" s="2"/>
      <c r="CUJ289" s="2"/>
      <c r="CUK289" s="2"/>
      <c r="CUL289" s="2"/>
      <c r="CUM289" s="2"/>
      <c r="CUN289" s="2"/>
      <c r="CUO289" s="2"/>
      <c r="CUP289" s="2"/>
      <c r="CUQ289" s="2"/>
      <c r="CUR289" s="2"/>
      <c r="CUS289" s="2"/>
      <c r="CUT289" s="2"/>
      <c r="CUU289" s="2"/>
      <c r="CUV289" s="2"/>
      <c r="CUW289" s="2"/>
      <c r="CUX289" s="2"/>
      <c r="CUY289" s="2"/>
      <c r="CUZ289" s="2"/>
      <c r="CVA289" s="2"/>
      <c r="CVB289" s="2"/>
      <c r="CVC289" s="2"/>
      <c r="CVD289" s="2"/>
      <c r="CVE289" s="2"/>
      <c r="CVF289" s="2"/>
      <c r="CVG289" s="2"/>
      <c r="CVH289" s="2"/>
      <c r="CVI289" s="2"/>
      <c r="CVJ289" s="2"/>
      <c r="CVK289" s="2"/>
      <c r="CVL289" s="2"/>
      <c r="CVM289" s="2"/>
      <c r="CVN289" s="2"/>
      <c r="CVO289" s="2"/>
      <c r="CVP289" s="2"/>
      <c r="CVQ289" s="2"/>
      <c r="CVR289" s="2"/>
      <c r="CVS289" s="2"/>
      <c r="CVT289" s="2"/>
      <c r="CVU289" s="2"/>
      <c r="CVV289" s="2"/>
      <c r="CVW289" s="2"/>
      <c r="CVX289" s="2"/>
      <c r="CVY289" s="2"/>
      <c r="CVZ289" s="2"/>
      <c r="CWA289" s="2"/>
      <c r="CWB289" s="2"/>
      <c r="CWC289" s="2"/>
      <c r="CWD289" s="2"/>
      <c r="CWE289" s="2"/>
      <c r="CWF289" s="2"/>
      <c r="CWG289" s="2"/>
      <c r="CWH289" s="2"/>
      <c r="CWI289" s="2"/>
      <c r="CWJ289" s="2"/>
      <c r="CWK289" s="2"/>
      <c r="CWL289" s="2"/>
      <c r="CWM289" s="2"/>
      <c r="CWN289" s="2"/>
      <c r="CWO289" s="2"/>
      <c r="CWP289" s="2"/>
      <c r="CWQ289" s="2"/>
      <c r="CWR289" s="2"/>
      <c r="CWS289" s="2"/>
      <c r="CWT289" s="2"/>
      <c r="CWU289" s="2"/>
      <c r="CWV289" s="2"/>
      <c r="CWW289" s="2"/>
      <c r="CWX289" s="2"/>
      <c r="CWY289" s="2"/>
      <c r="CWZ289" s="2"/>
      <c r="CXA289" s="2"/>
      <c r="CXB289" s="2"/>
      <c r="CXC289" s="2"/>
      <c r="CXD289" s="2"/>
      <c r="CXE289" s="2"/>
      <c r="CXF289" s="2"/>
      <c r="CXG289" s="2"/>
      <c r="CXH289" s="2"/>
      <c r="CXI289" s="2"/>
      <c r="CXJ289" s="2"/>
      <c r="CXK289" s="2"/>
      <c r="CXL289" s="2"/>
      <c r="CXM289" s="2"/>
      <c r="CXN289" s="2"/>
      <c r="CXO289" s="2"/>
      <c r="CXP289" s="2"/>
      <c r="CXQ289" s="2"/>
      <c r="CXR289" s="2"/>
      <c r="CXS289" s="2"/>
      <c r="CXT289" s="2"/>
      <c r="CXU289" s="2"/>
      <c r="CXV289" s="2"/>
      <c r="CXW289" s="2"/>
      <c r="CXX289" s="2"/>
      <c r="CXY289" s="2"/>
      <c r="CXZ289" s="2"/>
      <c r="CYA289" s="2"/>
      <c r="CYB289" s="2"/>
      <c r="CYC289" s="2"/>
      <c r="CYD289" s="2"/>
      <c r="CYE289" s="2"/>
      <c r="CYF289" s="2"/>
      <c r="CYG289" s="2"/>
      <c r="CYH289" s="2"/>
      <c r="CYI289" s="2"/>
      <c r="CYJ289" s="2"/>
      <c r="CYK289" s="2"/>
      <c r="CYL289" s="2"/>
      <c r="CYM289" s="2"/>
      <c r="CYN289" s="2"/>
      <c r="CYO289" s="2"/>
      <c r="CYP289" s="2"/>
      <c r="CYQ289" s="2"/>
      <c r="CYR289" s="2"/>
      <c r="CYS289" s="2"/>
      <c r="CYT289" s="2"/>
      <c r="CYU289" s="2"/>
      <c r="CYV289" s="2"/>
      <c r="CYW289" s="2"/>
      <c r="CYX289" s="2"/>
      <c r="CYY289" s="2"/>
      <c r="CYZ289" s="2"/>
      <c r="CZA289" s="2"/>
      <c r="CZB289" s="2"/>
      <c r="CZC289" s="2"/>
      <c r="CZD289" s="2"/>
      <c r="CZE289" s="2"/>
      <c r="CZF289" s="2"/>
      <c r="CZG289" s="2"/>
      <c r="CZH289" s="2"/>
      <c r="CZI289" s="2"/>
      <c r="CZJ289" s="2"/>
      <c r="CZK289" s="2"/>
      <c r="CZL289" s="2"/>
      <c r="CZM289" s="2"/>
      <c r="CZN289" s="2"/>
      <c r="CZO289" s="2"/>
      <c r="CZP289" s="2"/>
      <c r="CZQ289" s="2"/>
      <c r="CZR289" s="2"/>
      <c r="CZS289" s="2"/>
      <c r="CZT289" s="2"/>
      <c r="CZU289" s="2"/>
      <c r="CZV289" s="2"/>
      <c r="CZW289" s="2"/>
      <c r="CZX289" s="2"/>
      <c r="CZY289" s="2"/>
      <c r="CZZ289" s="2"/>
      <c r="DAA289" s="2"/>
      <c r="DAB289" s="2"/>
      <c r="DAC289" s="2"/>
      <c r="DAD289" s="2"/>
      <c r="DAE289" s="2"/>
      <c r="DAF289" s="2"/>
      <c r="DAG289" s="2"/>
      <c r="DAH289" s="2"/>
      <c r="DAI289" s="2"/>
      <c r="DAJ289" s="2"/>
      <c r="DAK289" s="2"/>
      <c r="DAL289" s="2"/>
      <c r="DAM289" s="2"/>
      <c r="DAN289" s="2"/>
      <c r="DAO289" s="2"/>
      <c r="DAP289" s="2"/>
      <c r="DAQ289" s="2"/>
      <c r="DAR289" s="2"/>
      <c r="DAS289" s="2"/>
      <c r="DAT289" s="2"/>
      <c r="DAU289" s="2"/>
      <c r="DAV289" s="2"/>
      <c r="DAW289" s="2"/>
      <c r="DAX289" s="2"/>
      <c r="DAY289" s="2"/>
      <c r="DAZ289" s="2"/>
      <c r="DBA289" s="2"/>
      <c r="DBB289" s="2"/>
      <c r="DBC289" s="2"/>
      <c r="DBD289" s="2"/>
      <c r="DBE289" s="2"/>
      <c r="DBF289" s="2"/>
      <c r="DBG289" s="2"/>
      <c r="DBH289" s="2"/>
      <c r="DBI289" s="2"/>
      <c r="DBJ289" s="2"/>
      <c r="DBK289" s="2"/>
      <c r="DBL289" s="2"/>
      <c r="DBM289" s="2"/>
      <c r="DBN289" s="2"/>
      <c r="DBO289" s="2"/>
      <c r="DBP289" s="2"/>
      <c r="DBQ289" s="2"/>
      <c r="DBR289" s="2"/>
      <c r="DBS289" s="2"/>
      <c r="DBT289" s="2"/>
      <c r="DBU289" s="2"/>
      <c r="DBV289" s="2"/>
      <c r="DBW289" s="2"/>
      <c r="DBX289" s="2"/>
      <c r="DBY289" s="2"/>
      <c r="DBZ289" s="2"/>
      <c r="DCA289" s="2"/>
      <c r="DCB289" s="2"/>
      <c r="DCC289" s="2"/>
      <c r="DCD289" s="2"/>
      <c r="DCE289" s="2"/>
      <c r="DCF289" s="2"/>
      <c r="DCG289" s="2"/>
      <c r="DCH289" s="2"/>
      <c r="DCI289" s="2"/>
      <c r="DCJ289" s="2"/>
      <c r="DCK289" s="2"/>
      <c r="DCL289" s="2"/>
      <c r="DCM289" s="2"/>
      <c r="DCN289" s="2"/>
      <c r="DCO289" s="2"/>
      <c r="DCP289" s="2"/>
      <c r="DCQ289" s="2"/>
      <c r="DCR289" s="2"/>
      <c r="DCS289" s="2"/>
      <c r="DCT289" s="2"/>
      <c r="DCU289" s="2"/>
      <c r="DCV289" s="2"/>
      <c r="DCW289" s="2"/>
      <c r="DCX289" s="2"/>
      <c r="DCY289" s="2"/>
      <c r="DCZ289" s="2"/>
      <c r="DDA289" s="2"/>
      <c r="DDB289" s="2"/>
      <c r="DDC289" s="2"/>
      <c r="DDD289" s="2"/>
      <c r="DDE289" s="2"/>
      <c r="DDF289" s="2"/>
      <c r="DDG289" s="2"/>
      <c r="DDH289" s="2"/>
      <c r="DDI289" s="2"/>
      <c r="DDJ289" s="2"/>
      <c r="DDK289" s="2"/>
      <c r="DDL289" s="2"/>
      <c r="DDM289" s="2"/>
      <c r="DDN289" s="2"/>
      <c r="DDO289" s="2"/>
      <c r="DDP289" s="2"/>
      <c r="DDQ289" s="2"/>
      <c r="DDR289" s="2"/>
      <c r="DDS289" s="2"/>
      <c r="DDT289" s="2"/>
      <c r="DDU289" s="2"/>
      <c r="DDV289" s="2"/>
      <c r="DDW289" s="2"/>
      <c r="DDX289" s="2"/>
      <c r="DDY289" s="2"/>
      <c r="DDZ289" s="2"/>
      <c r="DEA289" s="2"/>
      <c r="DEB289" s="2"/>
      <c r="DEC289" s="2"/>
      <c r="DED289" s="2"/>
      <c r="DEE289" s="2"/>
      <c r="DEF289" s="2"/>
      <c r="DEG289" s="2"/>
      <c r="DEH289" s="2"/>
      <c r="DEI289" s="2"/>
      <c r="DEJ289" s="2"/>
      <c r="DEK289" s="2"/>
      <c r="DEL289" s="2"/>
      <c r="DEM289" s="2"/>
      <c r="DEN289" s="2"/>
      <c r="DEO289" s="2"/>
      <c r="DEP289" s="2"/>
      <c r="DEQ289" s="2"/>
      <c r="DER289" s="2"/>
      <c r="DES289" s="2"/>
      <c r="DET289" s="2"/>
      <c r="DEU289" s="2"/>
      <c r="DEV289" s="2"/>
      <c r="DEW289" s="2"/>
      <c r="DEX289" s="2"/>
      <c r="DEY289" s="2"/>
      <c r="DEZ289" s="2"/>
      <c r="DFA289" s="2"/>
      <c r="DFB289" s="2"/>
      <c r="DFC289" s="2"/>
      <c r="DFD289" s="2"/>
      <c r="DFE289" s="2"/>
      <c r="DFF289" s="2"/>
      <c r="DFG289" s="2"/>
      <c r="DFH289" s="2"/>
      <c r="DFI289" s="2"/>
      <c r="DFJ289" s="2"/>
      <c r="DFK289" s="2"/>
      <c r="DFL289" s="2"/>
      <c r="DFM289" s="2"/>
      <c r="DFN289" s="2"/>
      <c r="DFO289" s="2"/>
      <c r="DFP289" s="2"/>
      <c r="DFQ289" s="2"/>
      <c r="DFR289" s="2"/>
      <c r="DFS289" s="2"/>
      <c r="DFT289" s="2"/>
      <c r="DFU289" s="2"/>
      <c r="DFV289" s="2"/>
      <c r="DFW289" s="2"/>
      <c r="DFX289" s="2"/>
      <c r="DFY289" s="2"/>
      <c r="DFZ289" s="2"/>
      <c r="DGA289" s="2"/>
      <c r="DGB289" s="2"/>
      <c r="DGC289" s="2"/>
      <c r="DGD289" s="2"/>
      <c r="DGE289" s="2"/>
      <c r="DGF289" s="2"/>
      <c r="DGG289" s="2"/>
      <c r="DGH289" s="2"/>
      <c r="DGI289" s="2"/>
      <c r="DGJ289" s="2"/>
      <c r="DGK289" s="2"/>
      <c r="DGL289" s="2"/>
      <c r="DGM289" s="2"/>
      <c r="DGN289" s="2"/>
      <c r="DGO289" s="2"/>
      <c r="DGP289" s="2"/>
      <c r="DGQ289" s="2"/>
      <c r="DGR289" s="2"/>
      <c r="DGS289" s="2"/>
      <c r="DGT289" s="2"/>
      <c r="DGU289" s="2"/>
      <c r="DGV289" s="2"/>
      <c r="DGW289" s="2"/>
      <c r="DGX289" s="2"/>
      <c r="DGY289" s="2"/>
      <c r="DGZ289" s="2"/>
      <c r="DHA289" s="2"/>
      <c r="DHB289" s="2"/>
      <c r="DHC289" s="2"/>
      <c r="DHD289" s="2"/>
      <c r="DHE289" s="2"/>
      <c r="DHF289" s="2"/>
      <c r="DHG289" s="2"/>
      <c r="DHH289" s="2"/>
      <c r="DHI289" s="2"/>
      <c r="DHJ289" s="2"/>
      <c r="DHK289" s="2"/>
      <c r="DHL289" s="2"/>
      <c r="DHM289" s="2"/>
      <c r="DHN289" s="2"/>
      <c r="DHO289" s="2"/>
      <c r="DHP289" s="2"/>
      <c r="DHQ289" s="2"/>
      <c r="DHR289" s="2"/>
      <c r="DHS289" s="2"/>
      <c r="DHT289" s="2"/>
      <c r="DHU289" s="2"/>
      <c r="DHV289" s="2"/>
      <c r="DHW289" s="2"/>
      <c r="DHX289" s="2"/>
      <c r="DHY289" s="2"/>
      <c r="DHZ289" s="2"/>
      <c r="DIA289" s="2"/>
      <c r="DIB289" s="2"/>
      <c r="DIC289" s="2"/>
      <c r="DID289" s="2"/>
      <c r="DIE289" s="2"/>
      <c r="DIF289" s="2"/>
      <c r="DIG289" s="2"/>
      <c r="DIH289" s="2"/>
      <c r="DII289" s="2"/>
      <c r="DIJ289" s="2"/>
      <c r="DIK289" s="2"/>
      <c r="DIL289" s="2"/>
      <c r="DIM289" s="2"/>
      <c r="DIN289" s="2"/>
      <c r="DIO289" s="2"/>
      <c r="DIP289" s="2"/>
      <c r="DIQ289" s="2"/>
      <c r="DIR289" s="2"/>
      <c r="DIS289" s="2"/>
      <c r="DIT289" s="2"/>
      <c r="DIU289" s="2"/>
      <c r="DIV289" s="2"/>
      <c r="DIW289" s="2"/>
      <c r="DIX289" s="2"/>
      <c r="DIY289" s="2"/>
      <c r="DIZ289" s="2"/>
      <c r="DJA289" s="2"/>
      <c r="DJB289" s="2"/>
      <c r="DJC289" s="2"/>
      <c r="DJD289" s="2"/>
      <c r="DJE289" s="2"/>
      <c r="DJF289" s="2"/>
      <c r="DJG289" s="2"/>
      <c r="DJH289" s="2"/>
      <c r="DJI289" s="2"/>
      <c r="DJJ289" s="2"/>
      <c r="DJK289" s="2"/>
      <c r="DJL289" s="2"/>
      <c r="DJM289" s="2"/>
      <c r="DJN289" s="2"/>
      <c r="DJO289" s="2"/>
      <c r="DJP289" s="2"/>
      <c r="DJQ289" s="2"/>
      <c r="DJR289" s="2"/>
      <c r="DJS289" s="2"/>
      <c r="DJT289" s="2"/>
      <c r="DJU289" s="2"/>
      <c r="DJV289" s="2"/>
      <c r="DJW289" s="2"/>
      <c r="DJX289" s="2"/>
      <c r="DJY289" s="2"/>
      <c r="DJZ289" s="2"/>
      <c r="DKA289" s="2"/>
      <c r="DKB289" s="2"/>
      <c r="DKC289" s="2"/>
      <c r="DKD289" s="2"/>
      <c r="DKE289" s="2"/>
      <c r="DKF289" s="2"/>
      <c r="DKG289" s="2"/>
      <c r="DKH289" s="2"/>
      <c r="DKI289" s="2"/>
      <c r="DKJ289" s="2"/>
      <c r="DKK289" s="2"/>
      <c r="DKL289" s="2"/>
      <c r="DKM289" s="2"/>
      <c r="DKN289" s="2"/>
      <c r="DKO289" s="2"/>
      <c r="DKP289" s="2"/>
      <c r="DKQ289" s="2"/>
      <c r="DKR289" s="2"/>
      <c r="DKS289" s="2"/>
      <c r="DKT289" s="2"/>
      <c r="DKU289" s="2"/>
      <c r="DKV289" s="2"/>
      <c r="DKW289" s="2"/>
      <c r="DKX289" s="2"/>
      <c r="DKY289" s="2"/>
      <c r="DKZ289" s="2"/>
      <c r="DLA289" s="2"/>
      <c r="DLB289" s="2"/>
      <c r="DLC289" s="2"/>
      <c r="DLD289" s="2"/>
      <c r="DLE289" s="2"/>
      <c r="DLF289" s="2"/>
      <c r="DLG289" s="2"/>
      <c r="DLH289" s="2"/>
      <c r="DLI289" s="2"/>
      <c r="DLJ289" s="2"/>
      <c r="DLK289" s="2"/>
      <c r="DLL289" s="2"/>
      <c r="DLM289" s="2"/>
      <c r="DLN289" s="2"/>
      <c r="DLO289" s="2"/>
      <c r="DLP289" s="2"/>
      <c r="DLQ289" s="2"/>
      <c r="DLR289" s="2"/>
      <c r="DLS289" s="2"/>
      <c r="DLT289" s="2"/>
      <c r="DLU289" s="2"/>
      <c r="DLV289" s="2"/>
      <c r="DLW289" s="2"/>
      <c r="DLX289" s="2"/>
      <c r="DLY289" s="2"/>
      <c r="DLZ289" s="2"/>
      <c r="DMA289" s="2"/>
      <c r="DMB289" s="2"/>
      <c r="DMC289" s="2"/>
      <c r="DMD289" s="2"/>
      <c r="DME289" s="2"/>
      <c r="DMF289" s="2"/>
      <c r="DMG289" s="2"/>
      <c r="DMH289" s="2"/>
      <c r="DMI289" s="2"/>
      <c r="DMJ289" s="2"/>
      <c r="DMK289" s="2"/>
      <c r="DML289" s="2"/>
      <c r="DMM289" s="2"/>
      <c r="DMN289" s="2"/>
      <c r="DMO289" s="2"/>
      <c r="DMP289" s="2"/>
      <c r="DMQ289" s="2"/>
      <c r="DMR289" s="2"/>
      <c r="DMS289" s="2"/>
      <c r="DMT289" s="2"/>
      <c r="DMU289" s="2"/>
      <c r="DMV289" s="2"/>
      <c r="DMW289" s="2"/>
      <c r="DMX289" s="2"/>
      <c r="DMY289" s="2"/>
      <c r="DMZ289" s="2"/>
      <c r="DNA289" s="2"/>
      <c r="DNB289" s="2"/>
      <c r="DNC289" s="2"/>
      <c r="DND289" s="2"/>
      <c r="DNE289" s="2"/>
      <c r="DNF289" s="2"/>
      <c r="DNG289" s="2"/>
      <c r="DNH289" s="2"/>
      <c r="DNI289" s="2"/>
      <c r="DNJ289" s="2"/>
      <c r="DNK289" s="2"/>
      <c r="DNL289" s="2"/>
      <c r="DNM289" s="2"/>
      <c r="DNN289" s="2"/>
      <c r="DNO289" s="2"/>
      <c r="DNP289" s="2"/>
      <c r="DNQ289" s="2"/>
      <c r="DNR289" s="2"/>
      <c r="DNS289" s="2"/>
      <c r="DNT289" s="2"/>
      <c r="DNU289" s="2"/>
      <c r="DNV289" s="2"/>
      <c r="DNW289" s="2"/>
      <c r="DNX289" s="2"/>
      <c r="DNY289" s="2"/>
      <c r="DNZ289" s="2"/>
      <c r="DOA289" s="2"/>
      <c r="DOB289" s="2"/>
      <c r="DOC289" s="2"/>
      <c r="DOD289" s="2"/>
      <c r="DOE289" s="2"/>
      <c r="DOF289" s="2"/>
      <c r="DOG289" s="2"/>
      <c r="DOH289" s="2"/>
      <c r="DOI289" s="2"/>
      <c r="DOJ289" s="2"/>
      <c r="DOK289" s="2"/>
      <c r="DOL289" s="2"/>
      <c r="DOM289" s="2"/>
      <c r="DON289" s="2"/>
      <c r="DOO289" s="2"/>
      <c r="DOP289" s="2"/>
      <c r="DOQ289" s="2"/>
      <c r="DOR289" s="2"/>
      <c r="DOS289" s="2"/>
      <c r="DOT289" s="2"/>
      <c r="DOU289" s="2"/>
      <c r="DOV289" s="2"/>
      <c r="DOW289" s="2"/>
      <c r="DOX289" s="2"/>
      <c r="DOY289" s="2"/>
      <c r="DOZ289" s="2"/>
      <c r="DPA289" s="2"/>
      <c r="DPB289" s="2"/>
      <c r="DPC289" s="2"/>
      <c r="DPD289" s="2"/>
      <c r="DPE289" s="2"/>
      <c r="DPF289" s="2"/>
      <c r="DPG289" s="2"/>
      <c r="DPH289" s="2"/>
      <c r="DPI289" s="2"/>
      <c r="DPJ289" s="2"/>
      <c r="DPK289" s="2"/>
      <c r="DPL289" s="2"/>
      <c r="DPM289" s="2"/>
      <c r="DPN289" s="2"/>
      <c r="DPO289" s="2"/>
      <c r="DPP289" s="2"/>
      <c r="DPQ289" s="2"/>
      <c r="DPR289" s="2"/>
      <c r="DPS289" s="2"/>
      <c r="DPT289" s="2"/>
      <c r="DPU289" s="2"/>
      <c r="DPV289" s="2"/>
      <c r="DPW289" s="2"/>
      <c r="DPX289" s="2"/>
      <c r="DPY289" s="2"/>
      <c r="DPZ289" s="2"/>
      <c r="DQA289" s="2"/>
      <c r="DQB289" s="2"/>
      <c r="DQC289" s="2"/>
      <c r="DQD289" s="2"/>
      <c r="DQE289" s="2"/>
      <c r="DQF289" s="2"/>
      <c r="DQG289" s="2"/>
      <c r="DQH289" s="2"/>
      <c r="DQI289" s="2"/>
      <c r="DQJ289" s="2"/>
      <c r="DQK289" s="2"/>
      <c r="DQL289" s="2"/>
      <c r="DQM289" s="2"/>
      <c r="DQN289" s="2"/>
      <c r="DQO289" s="2"/>
      <c r="DQP289" s="2"/>
      <c r="DQQ289" s="2"/>
      <c r="DQR289" s="2"/>
      <c r="DQS289" s="2"/>
      <c r="DQT289" s="2"/>
      <c r="DQU289" s="2"/>
      <c r="DQV289" s="2"/>
      <c r="DQW289" s="2"/>
      <c r="DQX289" s="2"/>
      <c r="DQY289" s="2"/>
      <c r="DQZ289" s="2"/>
      <c r="DRA289" s="2"/>
      <c r="DRB289" s="2"/>
      <c r="DRC289" s="2"/>
      <c r="DRD289" s="2"/>
      <c r="DRE289" s="2"/>
      <c r="DRF289" s="2"/>
      <c r="DRG289" s="2"/>
      <c r="DRH289" s="2"/>
      <c r="DRI289" s="2"/>
      <c r="DRJ289" s="2"/>
      <c r="DRK289" s="2"/>
      <c r="DRL289" s="2"/>
      <c r="DRM289" s="2"/>
      <c r="DRN289" s="2"/>
      <c r="DRO289" s="2"/>
      <c r="DRP289" s="2"/>
      <c r="DRQ289" s="2"/>
      <c r="DRR289" s="2"/>
      <c r="DRS289" s="2"/>
      <c r="DRT289" s="2"/>
      <c r="DRU289" s="2"/>
      <c r="DRV289" s="2"/>
      <c r="DRW289" s="2"/>
      <c r="DRX289" s="2"/>
      <c r="DRY289" s="2"/>
      <c r="DRZ289" s="2"/>
      <c r="DSA289" s="2"/>
      <c r="DSB289" s="2"/>
      <c r="DSC289" s="2"/>
      <c r="DSD289" s="2"/>
      <c r="DSE289" s="2"/>
      <c r="DSF289" s="2"/>
      <c r="DSG289" s="2"/>
      <c r="DSH289" s="2"/>
      <c r="DSI289" s="2"/>
      <c r="DSJ289" s="2"/>
      <c r="DSK289" s="2"/>
      <c r="DSL289" s="2"/>
      <c r="DSM289" s="2"/>
      <c r="DSN289" s="2"/>
      <c r="DSO289" s="2"/>
      <c r="DSP289" s="2"/>
      <c r="DSQ289" s="2"/>
      <c r="DSR289" s="2"/>
      <c r="DSS289" s="2"/>
      <c r="DST289" s="2"/>
      <c r="DSU289" s="2"/>
      <c r="DSV289" s="2"/>
      <c r="DSW289" s="2"/>
      <c r="DSX289" s="2"/>
      <c r="DSY289" s="2"/>
      <c r="DSZ289" s="2"/>
      <c r="DTA289" s="2"/>
      <c r="DTB289" s="2"/>
      <c r="DTC289" s="2"/>
      <c r="DTD289" s="2"/>
      <c r="DTE289" s="2"/>
      <c r="DTF289" s="2"/>
      <c r="DTG289" s="2"/>
      <c r="DTH289" s="2"/>
      <c r="DTI289" s="2"/>
      <c r="DTJ289" s="2"/>
      <c r="DTK289" s="2"/>
      <c r="DTL289" s="2"/>
      <c r="DTM289" s="2"/>
      <c r="DTN289" s="2"/>
      <c r="DTO289" s="2"/>
      <c r="DTP289" s="2"/>
      <c r="DTQ289" s="2"/>
      <c r="DTR289" s="2"/>
      <c r="DTS289" s="2"/>
      <c r="DTT289" s="2"/>
      <c r="DTU289" s="2"/>
      <c r="DTV289" s="2"/>
      <c r="DTW289" s="2"/>
      <c r="DTX289" s="2"/>
      <c r="DTY289" s="2"/>
      <c r="DTZ289" s="2"/>
      <c r="DUA289" s="2"/>
      <c r="DUB289" s="2"/>
      <c r="DUC289" s="2"/>
      <c r="DUD289" s="2"/>
      <c r="DUE289" s="2"/>
      <c r="DUF289" s="2"/>
      <c r="DUG289" s="2"/>
      <c r="DUH289" s="2"/>
      <c r="DUI289" s="2"/>
      <c r="DUJ289" s="2"/>
      <c r="DUK289" s="2"/>
      <c r="DUL289" s="2"/>
      <c r="DUM289" s="2"/>
      <c r="DUN289" s="2"/>
      <c r="DUO289" s="2"/>
      <c r="DUP289" s="2"/>
      <c r="DUQ289" s="2"/>
      <c r="DUR289" s="2"/>
      <c r="DUS289" s="2"/>
      <c r="DUT289" s="2"/>
      <c r="DUU289" s="2"/>
      <c r="DUV289" s="2"/>
      <c r="DUW289" s="2"/>
      <c r="DUX289" s="2"/>
      <c r="DUY289" s="2"/>
      <c r="DUZ289" s="2"/>
      <c r="DVA289" s="2"/>
      <c r="DVB289" s="2"/>
      <c r="DVC289" s="2"/>
      <c r="DVD289" s="2"/>
      <c r="DVE289" s="2"/>
      <c r="DVF289" s="2"/>
      <c r="DVG289" s="2"/>
      <c r="DVH289" s="2"/>
      <c r="DVI289" s="2"/>
      <c r="DVJ289" s="2"/>
      <c r="DVK289" s="2"/>
      <c r="DVL289" s="2"/>
      <c r="DVM289" s="2"/>
      <c r="DVN289" s="2"/>
      <c r="DVO289" s="2"/>
      <c r="DVP289" s="2"/>
      <c r="DVQ289" s="2"/>
      <c r="DVR289" s="2"/>
      <c r="DVS289" s="2"/>
      <c r="DVT289" s="2"/>
      <c r="DVU289" s="2"/>
      <c r="DVV289" s="2"/>
      <c r="DVW289" s="2"/>
      <c r="DVX289" s="2"/>
      <c r="DVY289" s="2"/>
      <c r="DVZ289" s="2"/>
      <c r="DWA289" s="2"/>
      <c r="DWB289" s="2"/>
      <c r="DWC289" s="2"/>
      <c r="DWD289" s="2"/>
      <c r="DWE289" s="2"/>
      <c r="DWF289" s="2"/>
      <c r="DWG289" s="2"/>
      <c r="DWH289" s="2"/>
      <c r="DWI289" s="2"/>
      <c r="DWJ289" s="2"/>
      <c r="DWK289" s="2"/>
      <c r="DWL289" s="2"/>
      <c r="DWM289" s="2"/>
      <c r="DWN289" s="2"/>
      <c r="DWO289" s="2"/>
      <c r="DWP289" s="2"/>
      <c r="DWQ289" s="2"/>
      <c r="DWR289" s="2"/>
      <c r="DWS289" s="2"/>
      <c r="DWT289" s="2"/>
      <c r="DWU289" s="2"/>
      <c r="DWV289" s="2"/>
      <c r="DWW289" s="2"/>
      <c r="DWX289" s="2"/>
      <c r="DWY289" s="2"/>
      <c r="DWZ289" s="2"/>
      <c r="DXA289" s="2"/>
      <c r="DXB289" s="2"/>
      <c r="DXC289" s="2"/>
      <c r="DXD289" s="2"/>
      <c r="DXE289" s="2"/>
      <c r="DXF289" s="2"/>
      <c r="DXG289" s="2"/>
      <c r="DXH289" s="2"/>
      <c r="DXI289" s="2"/>
      <c r="DXJ289" s="2"/>
      <c r="DXK289" s="2"/>
      <c r="DXL289" s="2"/>
      <c r="DXM289" s="2"/>
      <c r="DXN289" s="2"/>
      <c r="DXO289" s="2"/>
      <c r="DXP289" s="2"/>
      <c r="DXQ289" s="2"/>
      <c r="DXR289" s="2"/>
      <c r="DXS289" s="2"/>
      <c r="DXT289" s="2"/>
      <c r="DXU289" s="2"/>
      <c r="DXV289" s="2"/>
      <c r="DXW289" s="2"/>
      <c r="DXX289" s="2"/>
      <c r="DXY289" s="2"/>
      <c r="DXZ289" s="2"/>
      <c r="DYA289" s="2"/>
      <c r="DYB289" s="2"/>
      <c r="DYC289" s="2"/>
      <c r="DYD289" s="2"/>
      <c r="DYE289" s="2"/>
      <c r="DYF289" s="2"/>
      <c r="DYG289" s="2"/>
      <c r="DYH289" s="2"/>
      <c r="DYI289" s="2"/>
      <c r="DYJ289" s="2"/>
      <c r="DYK289" s="2"/>
      <c r="DYL289" s="2"/>
      <c r="DYM289" s="2"/>
      <c r="DYN289" s="2"/>
      <c r="DYO289" s="2"/>
      <c r="DYP289" s="2"/>
      <c r="DYQ289" s="2"/>
      <c r="DYR289" s="2"/>
      <c r="DYS289" s="2"/>
      <c r="DYT289" s="2"/>
      <c r="DYU289" s="2"/>
      <c r="DYV289" s="2"/>
      <c r="DYW289" s="2"/>
      <c r="DYX289" s="2"/>
      <c r="DYY289" s="2"/>
      <c r="DYZ289" s="2"/>
      <c r="DZA289" s="2"/>
      <c r="DZB289" s="2"/>
      <c r="DZC289" s="2"/>
      <c r="DZD289" s="2"/>
      <c r="DZE289" s="2"/>
      <c r="DZF289" s="2"/>
      <c r="DZG289" s="2"/>
      <c r="DZH289" s="2"/>
      <c r="DZI289" s="2"/>
      <c r="DZJ289" s="2"/>
      <c r="DZK289" s="2"/>
      <c r="DZL289" s="2"/>
      <c r="DZM289" s="2"/>
      <c r="DZN289" s="2"/>
      <c r="DZO289" s="2"/>
      <c r="DZP289" s="2"/>
      <c r="DZQ289" s="2"/>
      <c r="DZR289" s="2"/>
      <c r="DZS289" s="2"/>
      <c r="DZT289" s="2"/>
      <c r="DZU289" s="2"/>
      <c r="DZV289" s="2"/>
      <c r="DZW289" s="2"/>
      <c r="DZX289" s="2"/>
      <c r="DZY289" s="2"/>
      <c r="DZZ289" s="2"/>
      <c r="EAA289" s="2"/>
      <c r="EAB289" s="2"/>
      <c r="EAC289" s="2"/>
      <c r="EAD289" s="2"/>
      <c r="EAE289" s="2"/>
      <c r="EAF289" s="2"/>
      <c r="EAG289" s="2"/>
      <c r="EAH289" s="2"/>
      <c r="EAI289" s="2"/>
      <c r="EAJ289" s="2"/>
      <c r="EAK289" s="2"/>
      <c r="EAL289" s="2"/>
      <c r="EAM289" s="2"/>
      <c r="EAN289" s="2"/>
      <c r="EAO289" s="2"/>
      <c r="EAP289" s="2"/>
      <c r="EAQ289" s="2"/>
      <c r="EAR289" s="2"/>
      <c r="EAS289" s="2"/>
      <c r="EAT289" s="2"/>
      <c r="EAU289" s="2"/>
      <c r="EAV289" s="2"/>
      <c r="EAW289" s="2"/>
      <c r="EAX289" s="2"/>
      <c r="EAY289" s="2"/>
      <c r="EAZ289" s="2"/>
      <c r="EBA289" s="2"/>
      <c r="EBB289" s="2"/>
      <c r="EBC289" s="2"/>
      <c r="EBD289" s="2"/>
      <c r="EBE289" s="2"/>
      <c r="EBF289" s="2"/>
      <c r="EBG289" s="2"/>
      <c r="EBH289" s="2"/>
      <c r="EBI289" s="2"/>
      <c r="EBJ289" s="2"/>
      <c r="EBK289" s="2"/>
      <c r="EBL289" s="2"/>
      <c r="EBM289" s="2"/>
      <c r="EBN289" s="2"/>
      <c r="EBO289" s="2"/>
      <c r="EBP289" s="2"/>
      <c r="EBQ289" s="2"/>
      <c r="EBR289" s="2"/>
      <c r="EBS289" s="2"/>
      <c r="EBT289" s="2"/>
      <c r="EBU289" s="2"/>
      <c r="EBV289" s="2"/>
      <c r="EBW289" s="2"/>
      <c r="EBX289" s="2"/>
      <c r="EBY289" s="2"/>
      <c r="EBZ289" s="2"/>
      <c r="ECA289" s="2"/>
      <c r="ECB289" s="2"/>
      <c r="ECC289" s="2"/>
      <c r="ECD289" s="2"/>
      <c r="ECE289" s="2"/>
      <c r="ECF289" s="2"/>
      <c r="ECG289" s="2"/>
      <c r="ECH289" s="2"/>
      <c r="ECI289" s="2"/>
      <c r="ECJ289" s="2"/>
      <c r="ECK289" s="2"/>
      <c r="ECL289" s="2"/>
      <c r="ECM289" s="2"/>
      <c r="ECN289" s="2"/>
      <c r="ECO289" s="2"/>
      <c r="ECP289" s="2"/>
      <c r="ECQ289" s="2"/>
      <c r="ECR289" s="2"/>
      <c r="ECS289" s="2"/>
      <c r="ECT289" s="2"/>
      <c r="ECU289" s="2"/>
      <c r="ECV289" s="2"/>
      <c r="ECW289" s="2"/>
      <c r="ECX289" s="2"/>
      <c r="ECY289" s="2"/>
      <c r="ECZ289" s="2"/>
      <c r="EDA289" s="2"/>
      <c r="EDB289" s="2"/>
      <c r="EDC289" s="2"/>
      <c r="EDD289" s="2"/>
      <c r="EDE289" s="2"/>
      <c r="EDF289" s="2"/>
      <c r="EDG289" s="2"/>
      <c r="EDH289" s="2"/>
      <c r="EDI289" s="2"/>
      <c r="EDJ289" s="2"/>
      <c r="EDK289" s="2"/>
      <c r="EDL289" s="2"/>
      <c r="EDM289" s="2"/>
      <c r="EDN289" s="2"/>
      <c r="EDO289" s="2"/>
      <c r="EDP289" s="2"/>
      <c r="EDQ289" s="2"/>
      <c r="EDR289" s="2"/>
      <c r="EDS289" s="2"/>
      <c r="EDT289" s="2"/>
      <c r="EDU289" s="2"/>
      <c r="EDV289" s="2"/>
      <c r="EDW289" s="2"/>
      <c r="EDX289" s="2"/>
      <c r="EDY289" s="2"/>
      <c r="EDZ289" s="2"/>
      <c r="EEA289" s="2"/>
      <c r="EEB289" s="2"/>
      <c r="EEC289" s="2"/>
      <c r="EED289" s="2"/>
      <c r="EEE289" s="2"/>
      <c r="EEF289" s="2"/>
      <c r="EEG289" s="2"/>
      <c r="EEH289" s="2"/>
      <c r="EEI289" s="2"/>
      <c r="EEJ289" s="2"/>
      <c r="EEK289" s="2"/>
      <c r="EEL289" s="2"/>
      <c r="EEM289" s="2"/>
      <c r="EEN289" s="2"/>
      <c r="EEO289" s="2"/>
      <c r="EEP289" s="2"/>
      <c r="EEQ289" s="2"/>
      <c r="EER289" s="2"/>
      <c r="EES289" s="2"/>
      <c r="EET289" s="2"/>
      <c r="EEU289" s="2"/>
      <c r="EEV289" s="2"/>
      <c r="EEW289" s="2"/>
      <c r="EEX289" s="2"/>
      <c r="EEY289" s="2"/>
      <c r="EEZ289" s="2"/>
      <c r="EFA289" s="2"/>
      <c r="EFB289" s="2"/>
      <c r="EFC289" s="2"/>
      <c r="EFD289" s="2"/>
      <c r="EFE289" s="2"/>
      <c r="EFF289" s="2"/>
      <c r="EFG289" s="2"/>
      <c r="EFH289" s="2"/>
      <c r="EFI289" s="2"/>
      <c r="EFJ289" s="2"/>
      <c r="EFK289" s="2"/>
      <c r="EFL289" s="2"/>
      <c r="EFM289" s="2"/>
      <c r="EFN289" s="2"/>
      <c r="EFO289" s="2"/>
      <c r="EFP289" s="2"/>
      <c r="EFQ289" s="2"/>
      <c r="EFR289" s="2"/>
      <c r="EFS289" s="2"/>
      <c r="EFT289" s="2"/>
      <c r="EFU289" s="2"/>
      <c r="EFV289" s="2"/>
      <c r="EFW289" s="2"/>
      <c r="EFX289" s="2"/>
      <c r="EFY289" s="2"/>
      <c r="EFZ289" s="2"/>
      <c r="EGA289" s="2"/>
      <c r="EGB289" s="2"/>
      <c r="EGC289" s="2"/>
      <c r="EGD289" s="2"/>
      <c r="EGE289" s="2"/>
      <c r="EGF289" s="2"/>
      <c r="EGG289" s="2"/>
      <c r="EGH289" s="2"/>
      <c r="EGI289" s="2"/>
      <c r="EGJ289" s="2"/>
      <c r="EGK289" s="2"/>
      <c r="EGL289" s="2"/>
      <c r="EGM289" s="2"/>
      <c r="EGN289" s="2"/>
      <c r="EGO289" s="2"/>
      <c r="EGP289" s="2"/>
      <c r="EGQ289" s="2"/>
      <c r="EGR289" s="2"/>
      <c r="EGS289" s="2"/>
      <c r="EGT289" s="2"/>
      <c r="EGU289" s="2"/>
      <c r="EGV289" s="2"/>
      <c r="EGW289" s="2"/>
      <c r="EGX289" s="2"/>
      <c r="EGY289" s="2"/>
      <c r="EGZ289" s="2"/>
      <c r="EHA289" s="2"/>
      <c r="EHB289" s="2"/>
      <c r="EHC289" s="2"/>
      <c r="EHD289" s="2"/>
      <c r="EHE289" s="2"/>
      <c r="EHF289" s="2"/>
      <c r="EHG289" s="2"/>
      <c r="EHH289" s="2"/>
      <c r="EHI289" s="2"/>
      <c r="EHJ289" s="2"/>
      <c r="EHK289" s="2"/>
      <c r="EHL289" s="2"/>
      <c r="EHM289" s="2"/>
      <c r="EHN289" s="2"/>
      <c r="EHO289" s="2"/>
      <c r="EHP289" s="2"/>
      <c r="EHQ289" s="2"/>
      <c r="EHR289" s="2"/>
      <c r="EHS289" s="2"/>
      <c r="EHT289" s="2"/>
      <c r="EHU289" s="2"/>
      <c r="EHV289" s="2"/>
      <c r="EHW289" s="2"/>
      <c r="EHX289" s="2"/>
      <c r="EHY289" s="2"/>
      <c r="EHZ289" s="2"/>
      <c r="EIA289" s="2"/>
      <c r="EIB289" s="2"/>
      <c r="EIC289" s="2"/>
      <c r="EID289" s="2"/>
      <c r="EIE289" s="2"/>
      <c r="EIF289" s="2"/>
      <c r="EIG289" s="2"/>
      <c r="EIH289" s="2"/>
      <c r="EII289" s="2"/>
      <c r="EIJ289" s="2"/>
      <c r="EIK289" s="2"/>
      <c r="EIL289" s="2"/>
      <c r="EIM289" s="2"/>
      <c r="EIN289" s="2"/>
      <c r="EIO289" s="2"/>
      <c r="EIP289" s="2"/>
      <c r="EIQ289" s="2"/>
      <c r="EIR289" s="2"/>
      <c r="EIS289" s="2"/>
      <c r="EIT289" s="2"/>
      <c r="EIU289" s="2"/>
      <c r="EIV289" s="2"/>
      <c r="EIW289" s="2"/>
      <c r="EIX289" s="2"/>
      <c r="EIY289" s="2"/>
      <c r="EIZ289" s="2"/>
      <c r="EJA289" s="2"/>
      <c r="EJB289" s="2"/>
      <c r="EJC289" s="2"/>
      <c r="EJD289" s="2"/>
      <c r="EJE289" s="2"/>
      <c r="EJF289" s="2"/>
      <c r="EJG289" s="2"/>
      <c r="EJH289" s="2"/>
      <c r="EJI289" s="2"/>
      <c r="EJJ289" s="2"/>
      <c r="EJK289" s="2"/>
      <c r="EJL289" s="2"/>
      <c r="EJM289" s="2"/>
      <c r="EJN289" s="2"/>
      <c r="EJO289" s="2"/>
      <c r="EJP289" s="2"/>
      <c r="EJQ289" s="2"/>
      <c r="EJR289" s="2"/>
      <c r="EJS289" s="2"/>
      <c r="EJT289" s="2"/>
      <c r="EJU289" s="2"/>
      <c r="EJV289" s="2"/>
      <c r="EJW289" s="2"/>
      <c r="EJX289" s="2"/>
      <c r="EJY289" s="2"/>
      <c r="EJZ289" s="2"/>
      <c r="EKA289" s="2"/>
      <c r="EKB289" s="2"/>
      <c r="EKC289" s="2"/>
      <c r="EKD289" s="2"/>
      <c r="EKE289" s="2"/>
      <c r="EKF289" s="2"/>
      <c r="EKG289" s="2"/>
      <c r="EKH289" s="2"/>
      <c r="EKI289" s="2"/>
      <c r="EKJ289" s="2"/>
      <c r="EKK289" s="2"/>
      <c r="EKL289" s="2"/>
      <c r="EKM289" s="2"/>
      <c r="EKN289" s="2"/>
      <c r="EKO289" s="2"/>
      <c r="EKP289" s="2"/>
      <c r="EKQ289" s="2"/>
      <c r="EKR289" s="2"/>
      <c r="EKS289" s="2"/>
      <c r="EKT289" s="2"/>
      <c r="EKU289" s="2"/>
      <c r="EKV289" s="2"/>
      <c r="EKW289" s="2"/>
      <c r="EKX289" s="2"/>
      <c r="EKY289" s="2"/>
      <c r="EKZ289" s="2"/>
      <c r="ELA289" s="2"/>
      <c r="ELB289" s="2"/>
      <c r="ELC289" s="2"/>
      <c r="ELD289" s="2"/>
      <c r="ELE289" s="2"/>
      <c r="ELF289" s="2"/>
      <c r="ELG289" s="2"/>
      <c r="ELH289" s="2"/>
      <c r="ELI289" s="2"/>
      <c r="ELJ289" s="2"/>
      <c r="ELK289" s="2"/>
      <c r="ELL289" s="2"/>
      <c r="ELM289" s="2"/>
      <c r="ELN289" s="2"/>
      <c r="ELO289" s="2"/>
      <c r="ELP289" s="2"/>
      <c r="ELQ289" s="2"/>
      <c r="ELR289" s="2"/>
      <c r="ELS289" s="2"/>
      <c r="ELT289" s="2"/>
      <c r="ELU289" s="2"/>
      <c r="ELV289" s="2"/>
      <c r="ELW289" s="2"/>
      <c r="ELX289" s="2"/>
      <c r="ELY289" s="2"/>
      <c r="ELZ289" s="2"/>
      <c r="EMA289" s="2"/>
      <c r="EMB289" s="2"/>
      <c r="EMC289" s="2"/>
      <c r="EMD289" s="2"/>
      <c r="EME289" s="2"/>
      <c r="EMF289" s="2"/>
      <c r="EMG289" s="2"/>
      <c r="EMH289" s="2"/>
      <c r="EMI289" s="2"/>
      <c r="EMJ289" s="2"/>
      <c r="EMK289" s="2"/>
      <c r="EML289" s="2"/>
      <c r="EMM289" s="2"/>
      <c r="EMN289" s="2"/>
      <c r="EMO289" s="2"/>
      <c r="EMP289" s="2"/>
      <c r="EMQ289" s="2"/>
      <c r="EMR289" s="2"/>
      <c r="EMS289" s="2"/>
      <c r="EMT289" s="2"/>
      <c r="EMU289" s="2"/>
      <c r="EMV289" s="2"/>
      <c r="EMW289" s="2"/>
      <c r="EMX289" s="2"/>
      <c r="EMY289" s="2"/>
      <c r="EMZ289" s="2"/>
      <c r="ENA289" s="2"/>
      <c r="ENB289" s="2"/>
      <c r="ENC289" s="2"/>
      <c r="END289" s="2"/>
      <c r="ENE289" s="2"/>
      <c r="ENF289" s="2"/>
      <c r="ENG289" s="2"/>
      <c r="ENH289" s="2"/>
      <c r="ENI289" s="2"/>
      <c r="ENJ289" s="2"/>
      <c r="ENK289" s="2"/>
      <c r="ENL289" s="2"/>
      <c r="ENM289" s="2"/>
      <c r="ENN289" s="2"/>
      <c r="ENO289" s="2"/>
      <c r="ENP289" s="2"/>
      <c r="ENQ289" s="2"/>
      <c r="ENR289" s="2"/>
      <c r="ENS289" s="2"/>
      <c r="ENT289" s="2"/>
      <c r="ENU289" s="2"/>
      <c r="ENV289" s="2"/>
      <c r="ENW289" s="2"/>
      <c r="ENX289" s="2"/>
      <c r="ENY289" s="2"/>
      <c r="ENZ289" s="2"/>
      <c r="EOA289" s="2"/>
      <c r="EOB289" s="2"/>
      <c r="EOC289" s="2"/>
      <c r="EOD289" s="2"/>
      <c r="EOE289" s="2"/>
      <c r="EOF289" s="2"/>
      <c r="EOG289" s="2"/>
      <c r="EOH289" s="2"/>
      <c r="EOI289" s="2"/>
      <c r="EOJ289" s="2"/>
      <c r="EOK289" s="2"/>
      <c r="EOL289" s="2"/>
      <c r="EOM289" s="2"/>
      <c r="EON289" s="2"/>
      <c r="EOO289" s="2"/>
      <c r="EOP289" s="2"/>
      <c r="EOQ289" s="2"/>
      <c r="EOR289" s="2"/>
      <c r="EOS289" s="2"/>
      <c r="EOT289" s="2"/>
      <c r="EOU289" s="2"/>
      <c r="EOV289" s="2"/>
      <c r="EOW289" s="2"/>
      <c r="EOX289" s="2"/>
      <c r="EOY289" s="2"/>
      <c r="EOZ289" s="2"/>
      <c r="EPA289" s="2"/>
      <c r="EPB289" s="2"/>
      <c r="EPC289" s="2"/>
      <c r="EPD289" s="2"/>
      <c r="EPE289" s="2"/>
      <c r="EPF289" s="2"/>
      <c r="EPG289" s="2"/>
      <c r="EPH289" s="2"/>
      <c r="EPI289" s="2"/>
      <c r="EPJ289" s="2"/>
      <c r="EPK289" s="2"/>
      <c r="EPL289" s="2"/>
      <c r="EPM289" s="2"/>
      <c r="EPN289" s="2"/>
      <c r="EPO289" s="2"/>
      <c r="EPP289" s="2"/>
      <c r="EPQ289" s="2"/>
      <c r="EPR289" s="2"/>
      <c r="EPS289" s="2"/>
      <c r="EPT289" s="2"/>
      <c r="EPU289" s="2"/>
      <c r="EPV289" s="2"/>
      <c r="EPW289" s="2"/>
      <c r="EPX289" s="2"/>
      <c r="EPY289" s="2"/>
      <c r="EPZ289" s="2"/>
      <c r="EQA289" s="2"/>
      <c r="EQB289" s="2"/>
      <c r="EQC289" s="2"/>
      <c r="EQD289" s="2"/>
      <c r="EQE289" s="2"/>
      <c r="EQF289" s="2"/>
      <c r="EQG289" s="2"/>
      <c r="EQH289" s="2"/>
      <c r="EQI289" s="2"/>
      <c r="EQJ289" s="2"/>
      <c r="EQK289" s="2"/>
      <c r="EQL289" s="2"/>
      <c r="EQM289" s="2"/>
      <c r="EQN289" s="2"/>
      <c r="EQO289" s="2"/>
      <c r="EQP289" s="2"/>
      <c r="EQQ289" s="2"/>
      <c r="EQR289" s="2"/>
      <c r="EQS289" s="2"/>
      <c r="EQT289" s="2"/>
      <c r="EQU289" s="2"/>
      <c r="EQV289" s="2"/>
      <c r="EQW289" s="2"/>
      <c r="EQX289" s="2"/>
      <c r="EQY289" s="2"/>
      <c r="EQZ289" s="2"/>
      <c r="ERA289" s="2"/>
      <c r="ERB289" s="2"/>
      <c r="ERC289" s="2"/>
      <c r="ERD289" s="2"/>
      <c r="ERE289" s="2"/>
      <c r="ERF289" s="2"/>
      <c r="ERG289" s="2"/>
      <c r="ERH289" s="2"/>
      <c r="ERI289" s="2"/>
      <c r="ERJ289" s="2"/>
      <c r="ERK289" s="2"/>
      <c r="ERL289" s="2"/>
      <c r="ERM289" s="2"/>
      <c r="ERN289" s="2"/>
      <c r="ERO289" s="2"/>
      <c r="ERP289" s="2"/>
      <c r="ERQ289" s="2"/>
      <c r="ERR289" s="2"/>
      <c r="ERS289" s="2"/>
      <c r="ERT289" s="2"/>
      <c r="ERU289" s="2"/>
      <c r="ERV289" s="2"/>
      <c r="ERW289" s="2"/>
      <c r="ERX289" s="2"/>
      <c r="ERY289" s="2"/>
      <c r="ERZ289" s="2"/>
      <c r="ESA289" s="2"/>
      <c r="ESB289" s="2"/>
      <c r="ESC289" s="2"/>
      <c r="ESD289" s="2"/>
      <c r="ESE289" s="2"/>
      <c r="ESF289" s="2"/>
      <c r="ESG289" s="2"/>
      <c r="ESH289" s="2"/>
      <c r="ESI289" s="2"/>
      <c r="ESJ289" s="2"/>
      <c r="ESK289" s="2"/>
      <c r="ESL289" s="2"/>
      <c r="ESM289" s="2"/>
      <c r="ESN289" s="2"/>
      <c r="ESO289" s="2"/>
      <c r="ESP289" s="2"/>
      <c r="ESQ289" s="2"/>
      <c r="ESR289" s="2"/>
      <c r="ESS289" s="2"/>
      <c r="EST289" s="2"/>
      <c r="ESU289" s="2"/>
      <c r="ESV289" s="2"/>
      <c r="ESW289" s="2"/>
      <c r="ESX289" s="2"/>
      <c r="ESY289" s="2"/>
      <c r="ESZ289" s="2"/>
      <c r="ETA289" s="2"/>
      <c r="ETB289" s="2"/>
      <c r="ETC289" s="2"/>
      <c r="ETD289" s="2"/>
      <c r="ETE289" s="2"/>
      <c r="ETF289" s="2"/>
      <c r="ETG289" s="2"/>
      <c r="ETH289" s="2"/>
      <c r="ETI289" s="2"/>
      <c r="ETJ289" s="2"/>
      <c r="ETK289" s="2"/>
      <c r="ETL289" s="2"/>
      <c r="ETM289" s="2"/>
      <c r="ETN289" s="2"/>
      <c r="ETO289" s="2"/>
      <c r="ETP289" s="2"/>
      <c r="ETQ289" s="2"/>
      <c r="ETR289" s="2"/>
      <c r="ETS289" s="2"/>
      <c r="ETT289" s="2"/>
      <c r="ETU289" s="2"/>
      <c r="ETV289" s="2"/>
      <c r="ETW289" s="2"/>
      <c r="ETX289" s="2"/>
      <c r="ETY289" s="2"/>
      <c r="ETZ289" s="2"/>
      <c r="EUA289" s="2"/>
      <c r="EUB289" s="2"/>
      <c r="EUC289" s="2"/>
      <c r="EUD289" s="2"/>
      <c r="EUE289" s="2"/>
      <c r="EUF289" s="2"/>
      <c r="EUG289" s="2"/>
      <c r="EUH289" s="2"/>
      <c r="EUI289" s="2"/>
      <c r="EUJ289" s="2"/>
      <c r="EUK289" s="2"/>
      <c r="EUL289" s="2"/>
      <c r="EUM289" s="2"/>
      <c r="EUN289" s="2"/>
      <c r="EUO289" s="2"/>
      <c r="EUP289" s="2"/>
      <c r="EUQ289" s="2"/>
      <c r="EUR289" s="2"/>
      <c r="EUS289" s="2"/>
      <c r="EUT289" s="2"/>
      <c r="EUU289" s="2"/>
      <c r="EUV289" s="2"/>
      <c r="EUW289" s="2"/>
      <c r="EUX289" s="2"/>
      <c r="EUY289" s="2"/>
      <c r="EUZ289" s="2"/>
      <c r="EVA289" s="2"/>
      <c r="EVB289" s="2"/>
      <c r="EVC289" s="2"/>
      <c r="EVD289" s="2"/>
      <c r="EVE289" s="2"/>
      <c r="EVF289" s="2"/>
      <c r="EVG289" s="2"/>
      <c r="EVH289" s="2"/>
      <c r="EVI289" s="2"/>
      <c r="EVJ289" s="2"/>
      <c r="EVK289" s="2"/>
      <c r="EVL289" s="2"/>
      <c r="EVM289" s="2"/>
      <c r="EVN289" s="2"/>
      <c r="EVO289" s="2"/>
      <c r="EVP289" s="2"/>
      <c r="EVQ289" s="2"/>
      <c r="EVR289" s="2"/>
      <c r="EVS289" s="2"/>
      <c r="EVT289" s="2"/>
      <c r="EVU289" s="2"/>
      <c r="EVV289" s="2"/>
      <c r="EVW289" s="2"/>
      <c r="EVX289" s="2"/>
      <c r="EVY289" s="2"/>
      <c r="EVZ289" s="2"/>
      <c r="EWA289" s="2"/>
      <c r="EWB289" s="2"/>
      <c r="EWC289" s="2"/>
      <c r="EWD289" s="2"/>
      <c r="EWE289" s="2"/>
      <c r="EWF289" s="2"/>
      <c r="EWG289" s="2"/>
      <c r="EWH289" s="2"/>
      <c r="EWI289" s="2"/>
      <c r="EWJ289" s="2"/>
      <c r="EWK289" s="2"/>
      <c r="EWL289" s="2"/>
      <c r="EWM289" s="2"/>
      <c r="EWN289" s="2"/>
      <c r="EWO289" s="2"/>
      <c r="EWP289" s="2"/>
      <c r="EWQ289" s="2"/>
      <c r="EWR289" s="2"/>
      <c r="EWS289" s="2"/>
      <c r="EWT289" s="2"/>
      <c r="EWU289" s="2"/>
      <c r="EWV289" s="2"/>
      <c r="EWW289" s="2"/>
      <c r="EWX289" s="2"/>
      <c r="EWY289" s="2"/>
      <c r="EWZ289" s="2"/>
      <c r="EXA289" s="2"/>
      <c r="EXB289" s="2"/>
      <c r="EXC289" s="2"/>
      <c r="EXD289" s="2"/>
      <c r="EXE289" s="2"/>
      <c r="EXF289" s="2"/>
      <c r="EXG289" s="2"/>
      <c r="EXH289" s="2"/>
      <c r="EXI289" s="2"/>
      <c r="EXJ289" s="2"/>
      <c r="EXK289" s="2"/>
      <c r="EXL289" s="2"/>
      <c r="EXM289" s="2"/>
      <c r="EXN289" s="2"/>
      <c r="EXO289" s="2"/>
      <c r="EXP289" s="2"/>
      <c r="EXQ289" s="2"/>
      <c r="EXR289" s="2"/>
      <c r="EXS289" s="2"/>
      <c r="EXT289" s="2"/>
      <c r="EXU289" s="2"/>
      <c r="EXV289" s="2"/>
      <c r="EXW289" s="2"/>
      <c r="EXX289" s="2"/>
      <c r="EXY289" s="2"/>
      <c r="EXZ289" s="2"/>
      <c r="EYA289" s="2"/>
      <c r="EYB289" s="2"/>
      <c r="EYC289" s="2"/>
      <c r="EYD289" s="2"/>
      <c r="EYE289" s="2"/>
      <c r="EYF289" s="2"/>
      <c r="EYG289" s="2"/>
      <c r="EYH289" s="2"/>
      <c r="EYI289" s="2"/>
      <c r="EYJ289" s="2"/>
      <c r="EYK289" s="2"/>
      <c r="EYL289" s="2"/>
      <c r="EYM289" s="2"/>
      <c r="EYN289" s="2"/>
      <c r="EYO289" s="2"/>
      <c r="EYP289" s="2"/>
      <c r="EYQ289" s="2"/>
      <c r="EYR289" s="2"/>
      <c r="EYS289" s="2"/>
      <c r="EYT289" s="2"/>
      <c r="EYU289" s="2"/>
      <c r="EYV289" s="2"/>
      <c r="EYW289" s="2"/>
      <c r="EYX289" s="2"/>
      <c r="EYY289" s="2"/>
      <c r="EYZ289" s="2"/>
      <c r="EZA289" s="2"/>
      <c r="EZB289" s="2"/>
      <c r="EZC289" s="2"/>
      <c r="EZD289" s="2"/>
      <c r="EZE289" s="2"/>
      <c r="EZF289" s="2"/>
      <c r="EZG289" s="2"/>
      <c r="EZH289" s="2"/>
      <c r="EZI289" s="2"/>
      <c r="EZJ289" s="2"/>
      <c r="EZK289" s="2"/>
      <c r="EZL289" s="2"/>
      <c r="EZM289" s="2"/>
      <c r="EZN289" s="2"/>
      <c r="EZO289" s="2"/>
      <c r="EZP289" s="2"/>
      <c r="EZQ289" s="2"/>
      <c r="EZR289" s="2"/>
      <c r="EZS289" s="2"/>
      <c r="EZT289" s="2"/>
      <c r="EZU289" s="2"/>
      <c r="EZV289" s="2"/>
      <c r="EZW289" s="2"/>
      <c r="EZX289" s="2"/>
      <c r="EZY289" s="2"/>
      <c r="EZZ289" s="2"/>
      <c r="FAA289" s="2"/>
      <c r="FAB289" s="2"/>
      <c r="FAC289" s="2"/>
      <c r="FAD289" s="2"/>
      <c r="FAE289" s="2"/>
      <c r="FAF289" s="2"/>
      <c r="FAG289" s="2"/>
      <c r="FAH289" s="2"/>
      <c r="FAI289" s="2"/>
      <c r="FAJ289" s="2"/>
      <c r="FAK289" s="2"/>
      <c r="FAL289" s="2"/>
      <c r="FAM289" s="2"/>
      <c r="FAN289" s="2"/>
      <c r="FAO289" s="2"/>
      <c r="FAP289" s="2"/>
      <c r="FAQ289" s="2"/>
      <c r="FAR289" s="2"/>
      <c r="FAS289" s="2"/>
      <c r="FAT289" s="2"/>
      <c r="FAU289" s="2"/>
      <c r="FAV289" s="2"/>
      <c r="FAW289" s="2"/>
      <c r="FAX289" s="2"/>
      <c r="FAY289" s="2"/>
      <c r="FAZ289" s="2"/>
      <c r="FBA289" s="2"/>
      <c r="FBB289" s="2"/>
      <c r="FBC289" s="2"/>
      <c r="FBD289" s="2"/>
      <c r="FBE289" s="2"/>
      <c r="FBF289" s="2"/>
      <c r="FBG289" s="2"/>
      <c r="FBH289" s="2"/>
      <c r="FBI289" s="2"/>
      <c r="FBJ289" s="2"/>
      <c r="FBK289" s="2"/>
      <c r="FBL289" s="2"/>
      <c r="FBM289" s="2"/>
      <c r="FBN289" s="2"/>
      <c r="FBO289" s="2"/>
      <c r="FBP289" s="2"/>
      <c r="FBQ289" s="2"/>
      <c r="FBR289" s="2"/>
      <c r="FBS289" s="2"/>
      <c r="FBT289" s="2"/>
      <c r="FBU289" s="2"/>
      <c r="FBV289" s="2"/>
      <c r="FBW289" s="2"/>
      <c r="FBX289" s="2"/>
      <c r="FBY289" s="2"/>
      <c r="FBZ289" s="2"/>
      <c r="FCA289" s="2"/>
      <c r="FCB289" s="2"/>
      <c r="FCC289" s="2"/>
      <c r="FCD289" s="2"/>
      <c r="FCE289" s="2"/>
      <c r="FCF289" s="2"/>
      <c r="FCG289" s="2"/>
      <c r="FCH289" s="2"/>
      <c r="FCI289" s="2"/>
      <c r="FCJ289" s="2"/>
      <c r="FCK289" s="2"/>
      <c r="FCL289" s="2"/>
      <c r="FCM289" s="2"/>
      <c r="FCN289" s="2"/>
      <c r="FCO289" s="2"/>
      <c r="FCP289" s="2"/>
      <c r="FCQ289" s="2"/>
      <c r="FCR289" s="2"/>
      <c r="FCS289" s="2"/>
      <c r="FCT289" s="2"/>
      <c r="FCU289" s="2"/>
      <c r="FCV289" s="2"/>
      <c r="FCW289" s="2"/>
      <c r="FCX289" s="2"/>
      <c r="FCY289" s="2"/>
      <c r="FCZ289" s="2"/>
      <c r="FDA289" s="2"/>
      <c r="FDB289" s="2"/>
      <c r="FDC289" s="2"/>
      <c r="FDD289" s="2"/>
      <c r="FDE289" s="2"/>
      <c r="FDF289" s="2"/>
      <c r="FDG289" s="2"/>
      <c r="FDH289" s="2"/>
      <c r="FDI289" s="2"/>
      <c r="FDJ289" s="2"/>
      <c r="FDK289" s="2"/>
      <c r="FDL289" s="2"/>
      <c r="FDM289" s="2"/>
      <c r="FDN289" s="2"/>
      <c r="FDO289" s="2"/>
      <c r="FDP289" s="2"/>
      <c r="FDQ289" s="2"/>
      <c r="FDR289" s="2"/>
      <c r="FDS289" s="2"/>
      <c r="FDT289" s="2"/>
      <c r="FDU289" s="2"/>
      <c r="FDV289" s="2"/>
      <c r="FDW289" s="2"/>
      <c r="FDX289" s="2"/>
      <c r="FDY289" s="2"/>
      <c r="FDZ289" s="2"/>
      <c r="FEA289" s="2"/>
      <c r="FEB289" s="2"/>
      <c r="FEC289" s="2"/>
      <c r="FED289" s="2"/>
      <c r="FEE289" s="2"/>
      <c r="FEF289" s="2"/>
      <c r="FEG289" s="2"/>
      <c r="FEH289" s="2"/>
      <c r="FEI289" s="2"/>
      <c r="FEJ289" s="2"/>
      <c r="FEK289" s="2"/>
      <c r="FEL289" s="2"/>
      <c r="FEM289" s="2"/>
      <c r="FEN289" s="2"/>
      <c r="FEO289" s="2"/>
      <c r="FEP289" s="2"/>
      <c r="FEQ289" s="2"/>
      <c r="FER289" s="2"/>
      <c r="FES289" s="2"/>
      <c r="FET289" s="2"/>
      <c r="FEU289" s="2"/>
      <c r="FEV289" s="2"/>
      <c r="FEW289" s="2"/>
      <c r="FEX289" s="2"/>
      <c r="FEY289" s="2"/>
      <c r="FEZ289" s="2"/>
      <c r="FFA289" s="2"/>
      <c r="FFB289" s="2"/>
      <c r="FFC289" s="2"/>
      <c r="FFD289" s="2"/>
      <c r="FFE289" s="2"/>
      <c r="FFF289" s="2"/>
      <c r="FFG289" s="2"/>
      <c r="FFH289" s="2"/>
      <c r="FFI289" s="2"/>
      <c r="FFJ289" s="2"/>
      <c r="FFK289" s="2"/>
      <c r="FFL289" s="2"/>
      <c r="FFM289" s="2"/>
      <c r="FFN289" s="2"/>
      <c r="FFO289" s="2"/>
      <c r="FFP289" s="2"/>
      <c r="FFQ289" s="2"/>
      <c r="FFR289" s="2"/>
      <c r="FFS289" s="2"/>
      <c r="FFT289" s="2"/>
      <c r="FFU289" s="2"/>
      <c r="FFV289" s="2"/>
      <c r="FFW289" s="2"/>
      <c r="FFX289" s="2"/>
      <c r="FFY289" s="2"/>
      <c r="FFZ289" s="2"/>
      <c r="FGA289" s="2"/>
      <c r="FGB289" s="2"/>
      <c r="FGC289" s="2"/>
      <c r="FGD289" s="2"/>
      <c r="FGE289" s="2"/>
      <c r="FGF289" s="2"/>
      <c r="FGG289" s="2"/>
      <c r="FGH289" s="2"/>
      <c r="FGI289" s="2"/>
      <c r="FGJ289" s="2"/>
      <c r="FGK289" s="2"/>
      <c r="FGL289" s="2"/>
      <c r="FGM289" s="2"/>
      <c r="FGN289" s="2"/>
      <c r="FGO289" s="2"/>
      <c r="FGP289" s="2"/>
      <c r="FGQ289" s="2"/>
      <c r="FGR289" s="2"/>
      <c r="FGS289" s="2"/>
      <c r="FGT289" s="2"/>
      <c r="FGU289" s="2"/>
      <c r="FGV289" s="2"/>
      <c r="FGW289" s="2"/>
      <c r="FGX289" s="2"/>
      <c r="FGY289" s="2"/>
      <c r="FGZ289" s="2"/>
      <c r="FHA289" s="2"/>
      <c r="FHB289" s="2"/>
      <c r="FHC289" s="2"/>
      <c r="FHD289" s="2"/>
      <c r="FHE289" s="2"/>
      <c r="FHF289" s="2"/>
      <c r="FHG289" s="2"/>
      <c r="FHH289" s="2"/>
      <c r="FHI289" s="2"/>
      <c r="FHJ289" s="2"/>
      <c r="FHK289" s="2"/>
      <c r="FHL289" s="2"/>
      <c r="FHM289" s="2"/>
      <c r="FHN289" s="2"/>
      <c r="FHO289" s="2"/>
      <c r="FHP289" s="2"/>
      <c r="FHQ289" s="2"/>
      <c r="FHR289" s="2"/>
      <c r="FHS289" s="2"/>
      <c r="FHT289" s="2"/>
      <c r="FHU289" s="2"/>
      <c r="FHV289" s="2"/>
      <c r="FHW289" s="2"/>
      <c r="FHX289" s="2"/>
      <c r="FHY289" s="2"/>
      <c r="FHZ289" s="2"/>
      <c r="FIA289" s="2"/>
      <c r="FIB289" s="2"/>
      <c r="FIC289" s="2"/>
      <c r="FID289" s="2"/>
      <c r="FIE289" s="2"/>
      <c r="FIF289" s="2"/>
      <c r="FIG289" s="2"/>
      <c r="FIH289" s="2"/>
      <c r="FII289" s="2"/>
      <c r="FIJ289" s="2"/>
      <c r="FIK289" s="2"/>
      <c r="FIL289" s="2"/>
      <c r="FIM289" s="2"/>
      <c r="FIN289" s="2"/>
      <c r="FIO289" s="2"/>
      <c r="FIP289" s="2"/>
      <c r="FIQ289" s="2"/>
      <c r="FIR289" s="2"/>
      <c r="FIS289" s="2"/>
      <c r="FIT289" s="2"/>
      <c r="FIU289" s="2"/>
      <c r="FIV289" s="2"/>
      <c r="FIW289" s="2"/>
      <c r="FIX289" s="2"/>
      <c r="FIY289" s="2"/>
      <c r="FIZ289" s="2"/>
      <c r="FJA289" s="2"/>
      <c r="FJB289" s="2"/>
      <c r="FJC289" s="2"/>
      <c r="FJD289" s="2"/>
      <c r="FJE289" s="2"/>
      <c r="FJF289" s="2"/>
      <c r="FJG289" s="2"/>
      <c r="FJH289" s="2"/>
      <c r="FJI289" s="2"/>
      <c r="FJJ289" s="2"/>
      <c r="FJK289" s="2"/>
      <c r="FJL289" s="2"/>
      <c r="FJM289" s="2"/>
      <c r="FJN289" s="2"/>
      <c r="FJO289" s="2"/>
      <c r="FJP289" s="2"/>
      <c r="FJQ289" s="2"/>
      <c r="FJR289" s="2"/>
      <c r="FJS289" s="2"/>
      <c r="FJT289" s="2"/>
      <c r="FJU289" s="2"/>
      <c r="FJV289" s="2"/>
      <c r="FJW289" s="2"/>
      <c r="FJX289" s="2"/>
      <c r="FJY289" s="2"/>
      <c r="FJZ289" s="2"/>
      <c r="FKA289" s="2"/>
      <c r="FKB289" s="2"/>
      <c r="FKC289" s="2"/>
      <c r="FKD289" s="2"/>
      <c r="FKE289" s="2"/>
      <c r="FKF289" s="2"/>
      <c r="FKG289" s="2"/>
      <c r="FKH289" s="2"/>
      <c r="FKI289" s="2"/>
      <c r="FKJ289" s="2"/>
      <c r="FKK289" s="2"/>
      <c r="FKL289" s="2"/>
      <c r="FKM289" s="2"/>
      <c r="FKN289" s="2"/>
      <c r="FKO289" s="2"/>
      <c r="FKP289" s="2"/>
      <c r="FKQ289" s="2"/>
      <c r="FKR289" s="2"/>
      <c r="FKS289" s="2"/>
      <c r="FKT289" s="2"/>
      <c r="FKU289" s="2"/>
      <c r="FKV289" s="2"/>
      <c r="FKW289" s="2"/>
      <c r="FKX289" s="2"/>
      <c r="FKY289" s="2"/>
      <c r="FKZ289" s="2"/>
      <c r="FLA289" s="2"/>
      <c r="FLB289" s="2"/>
      <c r="FLC289" s="2"/>
      <c r="FLD289" s="2"/>
      <c r="FLE289" s="2"/>
      <c r="FLF289" s="2"/>
      <c r="FLG289" s="2"/>
      <c r="FLH289" s="2"/>
      <c r="FLI289" s="2"/>
      <c r="FLJ289" s="2"/>
      <c r="FLK289" s="2"/>
      <c r="FLL289" s="2"/>
      <c r="FLM289" s="2"/>
      <c r="FLN289" s="2"/>
      <c r="FLO289" s="2"/>
      <c r="FLP289" s="2"/>
      <c r="FLQ289" s="2"/>
      <c r="FLR289" s="2"/>
      <c r="FLS289" s="2"/>
      <c r="FLT289" s="2"/>
      <c r="FLU289" s="2"/>
      <c r="FLV289" s="2"/>
      <c r="FLW289" s="2"/>
      <c r="FLX289" s="2"/>
      <c r="FLY289" s="2"/>
      <c r="FLZ289" s="2"/>
      <c r="FMA289" s="2"/>
      <c r="FMB289" s="2"/>
      <c r="FMC289" s="2"/>
      <c r="FMD289" s="2"/>
      <c r="FME289" s="2"/>
      <c r="FMF289" s="2"/>
      <c r="FMG289" s="2"/>
      <c r="FMH289" s="2"/>
      <c r="FMI289" s="2"/>
      <c r="FMJ289" s="2"/>
      <c r="FMK289" s="2"/>
      <c r="FML289" s="2"/>
      <c r="FMM289" s="2"/>
      <c r="FMN289" s="2"/>
      <c r="FMO289" s="2"/>
      <c r="FMP289" s="2"/>
      <c r="FMQ289" s="2"/>
      <c r="FMR289" s="2"/>
      <c r="FMS289" s="2"/>
      <c r="FMT289" s="2"/>
      <c r="FMU289" s="2"/>
      <c r="FMV289" s="2"/>
      <c r="FMW289" s="2"/>
      <c r="FMX289" s="2"/>
      <c r="FMY289" s="2"/>
      <c r="FMZ289" s="2"/>
      <c r="FNA289" s="2"/>
      <c r="FNB289" s="2"/>
      <c r="FNC289" s="2"/>
      <c r="FND289" s="2"/>
      <c r="FNE289" s="2"/>
      <c r="FNF289" s="2"/>
      <c r="FNG289" s="2"/>
      <c r="FNH289" s="2"/>
      <c r="FNI289" s="2"/>
      <c r="FNJ289" s="2"/>
      <c r="FNK289" s="2"/>
      <c r="FNL289" s="2"/>
      <c r="FNM289" s="2"/>
      <c r="FNN289" s="2"/>
      <c r="FNO289" s="2"/>
      <c r="FNP289" s="2"/>
      <c r="FNQ289" s="2"/>
      <c r="FNR289" s="2"/>
      <c r="FNS289" s="2"/>
      <c r="FNT289" s="2"/>
      <c r="FNU289" s="2"/>
      <c r="FNV289" s="2"/>
      <c r="FNW289" s="2"/>
      <c r="FNX289" s="2"/>
      <c r="FNY289" s="2"/>
      <c r="FNZ289" s="2"/>
      <c r="FOA289" s="2"/>
      <c r="FOB289" s="2"/>
      <c r="FOC289" s="2"/>
      <c r="FOD289" s="2"/>
      <c r="FOE289" s="2"/>
      <c r="FOF289" s="2"/>
      <c r="FOG289" s="2"/>
      <c r="FOH289" s="2"/>
      <c r="FOI289" s="2"/>
      <c r="FOJ289" s="2"/>
      <c r="FOK289" s="2"/>
      <c r="FOL289" s="2"/>
      <c r="FOM289" s="2"/>
      <c r="FON289" s="2"/>
      <c r="FOO289" s="2"/>
      <c r="FOP289" s="2"/>
      <c r="FOQ289" s="2"/>
      <c r="FOR289" s="2"/>
      <c r="FOS289" s="2"/>
      <c r="FOT289" s="2"/>
      <c r="FOU289" s="2"/>
      <c r="FOV289" s="2"/>
      <c r="FOW289" s="2"/>
      <c r="FOX289" s="2"/>
      <c r="FOY289" s="2"/>
      <c r="FOZ289" s="2"/>
      <c r="FPA289" s="2"/>
      <c r="FPB289" s="2"/>
      <c r="FPC289" s="2"/>
      <c r="FPD289" s="2"/>
      <c r="FPE289" s="2"/>
      <c r="FPF289" s="2"/>
      <c r="FPG289" s="2"/>
      <c r="FPH289" s="2"/>
      <c r="FPI289" s="2"/>
      <c r="FPJ289" s="2"/>
      <c r="FPK289" s="2"/>
      <c r="FPL289" s="2"/>
      <c r="FPM289" s="2"/>
      <c r="FPN289" s="2"/>
      <c r="FPO289" s="2"/>
      <c r="FPP289" s="2"/>
      <c r="FPQ289" s="2"/>
      <c r="FPR289" s="2"/>
      <c r="FPS289" s="2"/>
      <c r="FPT289" s="2"/>
      <c r="FPU289" s="2"/>
      <c r="FPV289" s="2"/>
      <c r="FPW289" s="2"/>
      <c r="FPX289" s="2"/>
      <c r="FPY289" s="2"/>
      <c r="FPZ289" s="2"/>
      <c r="FQA289" s="2"/>
      <c r="FQB289" s="2"/>
      <c r="FQC289" s="2"/>
      <c r="FQD289" s="2"/>
      <c r="FQE289" s="2"/>
      <c r="FQF289" s="2"/>
      <c r="FQG289" s="2"/>
      <c r="FQH289" s="2"/>
      <c r="FQI289" s="2"/>
      <c r="FQJ289" s="2"/>
      <c r="FQK289" s="2"/>
      <c r="FQL289" s="2"/>
      <c r="FQM289" s="2"/>
      <c r="FQN289" s="2"/>
      <c r="FQO289" s="2"/>
      <c r="FQP289" s="2"/>
      <c r="FQQ289" s="2"/>
      <c r="FQR289" s="2"/>
      <c r="FQS289" s="2"/>
      <c r="FQT289" s="2"/>
      <c r="FQU289" s="2"/>
      <c r="FQV289" s="2"/>
      <c r="FQW289" s="2"/>
      <c r="FQX289" s="2"/>
      <c r="FQY289" s="2"/>
      <c r="FQZ289" s="2"/>
      <c r="FRA289" s="2"/>
      <c r="FRB289" s="2"/>
      <c r="FRC289" s="2"/>
      <c r="FRD289" s="2"/>
      <c r="FRE289" s="2"/>
      <c r="FRF289" s="2"/>
      <c r="FRG289" s="2"/>
      <c r="FRH289" s="2"/>
      <c r="FRI289" s="2"/>
      <c r="FRJ289" s="2"/>
      <c r="FRK289" s="2"/>
      <c r="FRL289" s="2"/>
      <c r="FRM289" s="2"/>
      <c r="FRN289" s="2"/>
      <c r="FRO289" s="2"/>
      <c r="FRP289" s="2"/>
      <c r="FRQ289" s="2"/>
      <c r="FRR289" s="2"/>
      <c r="FRS289" s="2"/>
      <c r="FRT289" s="2"/>
      <c r="FRU289" s="2"/>
      <c r="FRV289" s="2"/>
      <c r="FRW289" s="2"/>
      <c r="FRX289" s="2"/>
      <c r="FRY289" s="2"/>
      <c r="FRZ289" s="2"/>
      <c r="FSA289" s="2"/>
      <c r="FSB289" s="2"/>
      <c r="FSC289" s="2"/>
      <c r="FSD289" s="2"/>
      <c r="FSE289" s="2"/>
      <c r="FSF289" s="2"/>
      <c r="FSG289" s="2"/>
      <c r="FSH289" s="2"/>
      <c r="FSI289" s="2"/>
      <c r="FSJ289" s="2"/>
      <c r="FSK289" s="2"/>
      <c r="FSL289" s="2"/>
      <c r="FSM289" s="2"/>
      <c r="FSN289" s="2"/>
      <c r="FSO289" s="2"/>
      <c r="FSP289" s="2"/>
      <c r="FSQ289" s="2"/>
      <c r="FSR289" s="2"/>
      <c r="FSS289" s="2"/>
      <c r="FST289" s="2"/>
      <c r="FSU289" s="2"/>
      <c r="FSV289" s="2"/>
      <c r="FSW289" s="2"/>
      <c r="FSX289" s="2"/>
      <c r="FSY289" s="2"/>
      <c r="FSZ289" s="2"/>
      <c r="FTA289" s="2"/>
      <c r="FTB289" s="2"/>
      <c r="FTC289" s="2"/>
      <c r="FTD289" s="2"/>
      <c r="FTE289" s="2"/>
      <c r="FTF289" s="2"/>
      <c r="FTG289" s="2"/>
      <c r="FTH289" s="2"/>
      <c r="FTI289" s="2"/>
      <c r="FTJ289" s="2"/>
      <c r="FTK289" s="2"/>
      <c r="FTL289" s="2"/>
      <c r="FTM289" s="2"/>
      <c r="FTN289" s="2"/>
      <c r="FTO289" s="2"/>
      <c r="FTP289" s="2"/>
      <c r="FTQ289" s="2"/>
      <c r="FTR289" s="2"/>
      <c r="FTS289" s="2"/>
      <c r="FTT289" s="2"/>
      <c r="FTU289" s="2"/>
      <c r="FTV289" s="2"/>
      <c r="FTW289" s="2"/>
      <c r="FTX289" s="2"/>
      <c r="FTY289" s="2"/>
      <c r="FTZ289" s="2"/>
      <c r="FUA289" s="2"/>
      <c r="FUB289" s="2"/>
      <c r="FUC289" s="2"/>
      <c r="FUD289" s="2"/>
      <c r="FUE289" s="2"/>
      <c r="FUF289" s="2"/>
      <c r="FUG289" s="2"/>
      <c r="FUH289" s="2"/>
      <c r="FUI289" s="2"/>
      <c r="FUJ289" s="2"/>
      <c r="FUK289" s="2"/>
      <c r="FUL289" s="2"/>
      <c r="FUM289" s="2"/>
      <c r="FUN289" s="2"/>
      <c r="FUO289" s="2"/>
      <c r="FUP289" s="2"/>
      <c r="FUQ289" s="2"/>
      <c r="FUR289" s="2"/>
      <c r="FUS289" s="2"/>
      <c r="FUT289" s="2"/>
      <c r="FUU289" s="2"/>
      <c r="FUV289" s="2"/>
      <c r="FUW289" s="2"/>
      <c r="FUX289" s="2"/>
      <c r="FUY289" s="2"/>
      <c r="FUZ289" s="2"/>
      <c r="FVA289" s="2"/>
      <c r="FVB289" s="2"/>
      <c r="FVC289" s="2"/>
      <c r="FVD289" s="2"/>
      <c r="FVE289" s="2"/>
      <c r="FVF289" s="2"/>
      <c r="FVG289" s="2"/>
      <c r="FVH289" s="2"/>
      <c r="FVI289" s="2"/>
      <c r="FVJ289" s="2"/>
      <c r="FVK289" s="2"/>
      <c r="FVL289" s="2"/>
      <c r="FVM289" s="2"/>
      <c r="FVN289" s="2"/>
      <c r="FVO289" s="2"/>
      <c r="FVP289" s="2"/>
      <c r="FVQ289" s="2"/>
      <c r="FVR289" s="2"/>
      <c r="FVS289" s="2"/>
      <c r="FVT289" s="2"/>
      <c r="FVU289" s="2"/>
      <c r="FVV289" s="2"/>
      <c r="FVW289" s="2"/>
      <c r="FVX289" s="2"/>
      <c r="FVY289" s="2"/>
      <c r="FVZ289" s="2"/>
      <c r="FWA289" s="2"/>
      <c r="FWB289" s="2"/>
      <c r="FWC289" s="2"/>
      <c r="FWD289" s="2"/>
      <c r="FWE289" s="2"/>
      <c r="FWF289" s="2"/>
      <c r="FWG289" s="2"/>
      <c r="FWH289" s="2"/>
      <c r="FWI289" s="2"/>
      <c r="FWJ289" s="2"/>
      <c r="FWK289" s="2"/>
      <c r="FWL289" s="2"/>
      <c r="FWM289" s="2"/>
      <c r="FWN289" s="2"/>
      <c r="FWO289" s="2"/>
      <c r="FWP289" s="2"/>
      <c r="FWQ289" s="2"/>
      <c r="FWR289" s="2"/>
      <c r="FWS289" s="2"/>
      <c r="FWT289" s="2"/>
      <c r="FWU289" s="2"/>
      <c r="FWV289" s="2"/>
      <c r="FWW289" s="2"/>
      <c r="FWX289" s="2"/>
      <c r="FWY289" s="2"/>
      <c r="FWZ289" s="2"/>
      <c r="FXA289" s="2"/>
      <c r="FXB289" s="2"/>
      <c r="FXC289" s="2"/>
      <c r="FXD289" s="2"/>
      <c r="FXE289" s="2"/>
      <c r="FXF289" s="2"/>
      <c r="FXG289" s="2"/>
      <c r="FXH289" s="2"/>
      <c r="FXI289" s="2"/>
      <c r="FXJ289" s="2"/>
      <c r="FXK289" s="2"/>
      <c r="FXL289" s="2"/>
      <c r="FXM289" s="2"/>
      <c r="FXN289" s="2"/>
      <c r="FXO289" s="2"/>
      <c r="FXP289" s="2"/>
      <c r="FXQ289" s="2"/>
      <c r="FXR289" s="2"/>
      <c r="FXS289" s="2"/>
      <c r="FXT289" s="2"/>
      <c r="FXU289" s="2"/>
      <c r="FXV289" s="2"/>
      <c r="FXW289" s="2"/>
      <c r="FXX289" s="2"/>
      <c r="FXY289" s="2"/>
      <c r="FXZ289" s="2"/>
      <c r="FYA289" s="2"/>
      <c r="FYB289" s="2"/>
      <c r="FYC289" s="2"/>
      <c r="FYD289" s="2"/>
      <c r="FYE289" s="2"/>
      <c r="FYF289" s="2"/>
      <c r="FYG289" s="2"/>
      <c r="FYH289" s="2"/>
      <c r="FYI289" s="2"/>
      <c r="FYJ289" s="2"/>
      <c r="FYK289" s="2"/>
      <c r="FYL289" s="2"/>
      <c r="FYM289" s="2"/>
      <c r="FYN289" s="2"/>
      <c r="FYO289" s="2"/>
      <c r="FYP289" s="2"/>
      <c r="FYQ289" s="2"/>
      <c r="FYR289" s="2"/>
      <c r="FYS289" s="2"/>
      <c r="FYT289" s="2"/>
      <c r="FYU289" s="2"/>
      <c r="FYV289" s="2"/>
      <c r="FYW289" s="2"/>
      <c r="FYX289" s="2"/>
      <c r="FYY289" s="2"/>
      <c r="FYZ289" s="2"/>
      <c r="FZA289" s="2"/>
      <c r="FZB289" s="2"/>
      <c r="FZC289" s="2"/>
      <c r="FZD289" s="2"/>
      <c r="FZE289" s="2"/>
      <c r="FZF289" s="2"/>
      <c r="FZG289" s="2"/>
      <c r="FZH289" s="2"/>
      <c r="FZI289" s="2"/>
      <c r="FZJ289" s="2"/>
      <c r="FZK289" s="2"/>
      <c r="FZL289" s="2"/>
      <c r="FZM289" s="2"/>
      <c r="FZN289" s="2"/>
      <c r="FZO289" s="2"/>
      <c r="FZP289" s="2"/>
      <c r="FZQ289" s="2"/>
      <c r="FZR289" s="2"/>
      <c r="FZS289" s="2"/>
      <c r="FZT289" s="2"/>
      <c r="FZU289" s="2"/>
      <c r="FZV289" s="2"/>
      <c r="FZW289" s="2"/>
      <c r="FZX289" s="2"/>
      <c r="FZY289" s="2"/>
      <c r="FZZ289" s="2"/>
      <c r="GAA289" s="2"/>
      <c r="GAB289" s="2"/>
      <c r="GAC289" s="2"/>
      <c r="GAD289" s="2"/>
      <c r="GAE289" s="2"/>
      <c r="GAF289" s="2"/>
      <c r="GAG289" s="2"/>
      <c r="GAH289" s="2"/>
      <c r="GAI289" s="2"/>
      <c r="GAJ289" s="2"/>
      <c r="GAK289" s="2"/>
      <c r="GAL289" s="2"/>
      <c r="GAM289" s="2"/>
      <c r="GAN289" s="2"/>
      <c r="GAO289" s="2"/>
      <c r="GAP289" s="2"/>
      <c r="GAQ289" s="2"/>
      <c r="GAR289" s="2"/>
      <c r="GAS289" s="2"/>
      <c r="GAT289" s="2"/>
      <c r="GAU289" s="2"/>
      <c r="GAV289" s="2"/>
      <c r="GAW289" s="2"/>
      <c r="GAX289" s="2"/>
      <c r="GAY289" s="2"/>
      <c r="GAZ289" s="2"/>
      <c r="GBA289" s="2"/>
      <c r="GBB289" s="2"/>
      <c r="GBC289" s="2"/>
      <c r="GBD289" s="2"/>
      <c r="GBE289" s="2"/>
      <c r="GBF289" s="2"/>
      <c r="GBG289" s="2"/>
      <c r="GBH289" s="2"/>
      <c r="GBI289" s="2"/>
      <c r="GBJ289" s="2"/>
      <c r="GBK289" s="2"/>
      <c r="GBL289" s="2"/>
      <c r="GBM289" s="2"/>
      <c r="GBN289" s="2"/>
      <c r="GBO289" s="2"/>
      <c r="GBP289" s="2"/>
      <c r="GBQ289" s="2"/>
      <c r="GBR289" s="2"/>
      <c r="GBS289" s="2"/>
      <c r="GBT289" s="2"/>
      <c r="GBU289" s="2"/>
      <c r="GBV289" s="2"/>
      <c r="GBW289" s="2"/>
      <c r="GBX289" s="2"/>
      <c r="GBY289" s="2"/>
      <c r="GBZ289" s="2"/>
      <c r="GCA289" s="2"/>
      <c r="GCB289" s="2"/>
      <c r="GCC289" s="2"/>
      <c r="GCD289" s="2"/>
      <c r="GCE289" s="2"/>
      <c r="GCF289" s="2"/>
      <c r="GCG289" s="2"/>
      <c r="GCH289" s="2"/>
      <c r="GCI289" s="2"/>
      <c r="GCJ289" s="2"/>
      <c r="GCK289" s="2"/>
      <c r="GCL289" s="2"/>
      <c r="GCM289" s="2"/>
      <c r="GCN289" s="2"/>
      <c r="GCO289" s="2"/>
      <c r="GCP289" s="2"/>
      <c r="GCQ289" s="2"/>
      <c r="GCR289" s="2"/>
      <c r="GCS289" s="2"/>
      <c r="GCT289" s="2"/>
      <c r="GCU289" s="2"/>
      <c r="GCV289" s="2"/>
      <c r="GCW289" s="2"/>
      <c r="GCX289" s="2"/>
      <c r="GCY289" s="2"/>
      <c r="GCZ289" s="2"/>
      <c r="GDA289" s="2"/>
      <c r="GDB289" s="2"/>
      <c r="GDC289" s="2"/>
      <c r="GDD289" s="2"/>
      <c r="GDE289" s="2"/>
      <c r="GDF289" s="2"/>
      <c r="GDG289" s="2"/>
      <c r="GDH289" s="2"/>
      <c r="GDI289" s="2"/>
      <c r="GDJ289" s="2"/>
      <c r="GDK289" s="2"/>
      <c r="GDL289" s="2"/>
      <c r="GDM289" s="2"/>
      <c r="GDN289" s="2"/>
      <c r="GDO289" s="2"/>
      <c r="GDP289" s="2"/>
      <c r="GDQ289" s="2"/>
      <c r="GDR289" s="2"/>
      <c r="GDS289" s="2"/>
      <c r="GDT289" s="2"/>
      <c r="GDU289" s="2"/>
      <c r="GDV289" s="2"/>
      <c r="GDW289" s="2"/>
      <c r="GDX289" s="2"/>
      <c r="GDY289" s="2"/>
      <c r="GDZ289" s="2"/>
      <c r="GEA289" s="2"/>
      <c r="GEB289" s="2"/>
      <c r="GEC289" s="2"/>
      <c r="GED289" s="2"/>
      <c r="GEE289" s="2"/>
      <c r="GEF289" s="2"/>
      <c r="GEG289" s="2"/>
      <c r="GEH289" s="2"/>
      <c r="GEI289" s="2"/>
      <c r="GEJ289" s="2"/>
      <c r="GEK289" s="2"/>
      <c r="GEL289" s="2"/>
      <c r="GEM289" s="2"/>
      <c r="GEN289" s="2"/>
      <c r="GEO289" s="2"/>
      <c r="GEP289" s="2"/>
      <c r="GEQ289" s="2"/>
      <c r="GER289" s="2"/>
      <c r="GES289" s="2"/>
      <c r="GET289" s="2"/>
      <c r="GEU289" s="2"/>
      <c r="GEV289" s="2"/>
      <c r="GEW289" s="2"/>
      <c r="GEX289" s="2"/>
      <c r="GEY289" s="2"/>
      <c r="GEZ289" s="2"/>
      <c r="GFA289" s="2"/>
      <c r="GFB289" s="2"/>
      <c r="GFC289" s="2"/>
      <c r="GFD289" s="2"/>
      <c r="GFE289" s="2"/>
      <c r="GFF289" s="2"/>
      <c r="GFG289" s="2"/>
      <c r="GFH289" s="2"/>
      <c r="GFI289" s="2"/>
      <c r="GFJ289" s="2"/>
      <c r="GFK289" s="2"/>
      <c r="GFL289" s="2"/>
      <c r="GFM289" s="2"/>
      <c r="GFN289" s="2"/>
      <c r="GFO289" s="2"/>
      <c r="GFP289" s="2"/>
      <c r="GFQ289" s="2"/>
      <c r="GFR289" s="2"/>
      <c r="GFS289" s="2"/>
      <c r="GFT289" s="2"/>
      <c r="GFU289" s="2"/>
      <c r="GFV289" s="2"/>
      <c r="GFW289" s="2"/>
      <c r="GFX289" s="2"/>
      <c r="GFY289" s="2"/>
      <c r="GFZ289" s="2"/>
      <c r="GGA289" s="2"/>
      <c r="GGB289" s="2"/>
      <c r="GGC289" s="2"/>
      <c r="GGD289" s="2"/>
      <c r="GGE289" s="2"/>
      <c r="GGF289" s="2"/>
      <c r="GGG289" s="2"/>
      <c r="GGH289" s="2"/>
      <c r="GGI289" s="2"/>
      <c r="GGJ289" s="2"/>
      <c r="GGK289" s="2"/>
      <c r="GGL289" s="2"/>
      <c r="GGM289" s="2"/>
      <c r="GGN289" s="2"/>
      <c r="GGO289" s="2"/>
      <c r="GGP289" s="2"/>
      <c r="GGQ289" s="2"/>
      <c r="GGR289" s="2"/>
      <c r="GGS289" s="2"/>
      <c r="GGT289" s="2"/>
      <c r="GGU289" s="2"/>
      <c r="GGV289" s="2"/>
      <c r="GGW289" s="2"/>
      <c r="GGX289" s="2"/>
      <c r="GGY289" s="2"/>
      <c r="GGZ289" s="2"/>
      <c r="GHA289" s="2"/>
      <c r="GHB289" s="2"/>
      <c r="GHC289" s="2"/>
      <c r="GHD289" s="2"/>
      <c r="GHE289" s="2"/>
      <c r="GHF289" s="2"/>
      <c r="GHG289" s="2"/>
      <c r="GHH289" s="2"/>
      <c r="GHI289" s="2"/>
      <c r="GHJ289" s="2"/>
      <c r="GHK289" s="2"/>
      <c r="GHL289" s="2"/>
      <c r="GHM289" s="2"/>
      <c r="GHN289" s="2"/>
      <c r="GHO289" s="2"/>
      <c r="GHP289" s="2"/>
      <c r="GHQ289" s="2"/>
      <c r="GHR289" s="2"/>
      <c r="GHS289" s="2"/>
      <c r="GHT289" s="2"/>
      <c r="GHU289" s="2"/>
      <c r="GHV289" s="2"/>
      <c r="GHW289" s="2"/>
      <c r="GHX289" s="2"/>
      <c r="GHY289" s="2"/>
      <c r="GHZ289" s="2"/>
      <c r="GIA289" s="2"/>
      <c r="GIB289" s="2"/>
      <c r="GIC289" s="2"/>
      <c r="GID289" s="2"/>
      <c r="GIE289" s="2"/>
      <c r="GIF289" s="2"/>
      <c r="GIG289" s="2"/>
      <c r="GIH289" s="2"/>
      <c r="GII289" s="2"/>
      <c r="GIJ289" s="2"/>
      <c r="GIK289" s="2"/>
      <c r="GIL289" s="2"/>
      <c r="GIM289" s="2"/>
      <c r="GIN289" s="2"/>
      <c r="GIO289" s="2"/>
      <c r="GIP289" s="2"/>
      <c r="GIQ289" s="2"/>
      <c r="GIR289" s="2"/>
      <c r="GIS289" s="2"/>
      <c r="GIT289" s="2"/>
      <c r="GIU289" s="2"/>
      <c r="GIV289" s="2"/>
      <c r="GIW289" s="2"/>
      <c r="GIX289" s="2"/>
      <c r="GIY289" s="2"/>
      <c r="GIZ289" s="2"/>
      <c r="GJA289" s="2"/>
      <c r="GJB289" s="2"/>
      <c r="GJC289" s="2"/>
      <c r="GJD289" s="2"/>
      <c r="GJE289" s="2"/>
      <c r="GJF289" s="2"/>
      <c r="GJG289" s="2"/>
      <c r="GJH289" s="2"/>
      <c r="GJI289" s="2"/>
      <c r="GJJ289" s="2"/>
      <c r="GJK289" s="2"/>
      <c r="GJL289" s="2"/>
      <c r="GJM289" s="2"/>
      <c r="GJN289" s="2"/>
      <c r="GJO289" s="2"/>
      <c r="GJP289" s="2"/>
      <c r="GJQ289" s="2"/>
      <c r="GJR289" s="2"/>
      <c r="GJS289" s="2"/>
      <c r="GJT289" s="2"/>
      <c r="GJU289" s="2"/>
      <c r="GJV289" s="2"/>
      <c r="GJW289" s="2"/>
      <c r="GJX289" s="2"/>
      <c r="GJY289" s="2"/>
      <c r="GJZ289" s="2"/>
      <c r="GKA289" s="2"/>
      <c r="GKB289" s="2"/>
      <c r="GKC289" s="2"/>
      <c r="GKD289" s="2"/>
      <c r="GKE289" s="2"/>
      <c r="GKF289" s="2"/>
      <c r="GKG289" s="2"/>
      <c r="GKH289" s="2"/>
      <c r="GKI289" s="2"/>
      <c r="GKJ289" s="2"/>
      <c r="GKK289" s="2"/>
      <c r="GKL289" s="2"/>
      <c r="GKM289" s="2"/>
      <c r="GKN289" s="2"/>
      <c r="GKO289" s="2"/>
      <c r="GKP289" s="2"/>
      <c r="GKQ289" s="2"/>
      <c r="GKR289" s="2"/>
      <c r="GKS289" s="2"/>
      <c r="GKT289" s="2"/>
      <c r="GKU289" s="2"/>
      <c r="GKV289" s="2"/>
      <c r="GKW289" s="2"/>
      <c r="GKX289" s="2"/>
      <c r="GKY289" s="2"/>
      <c r="GKZ289" s="2"/>
      <c r="GLA289" s="2"/>
      <c r="GLB289" s="2"/>
      <c r="GLC289" s="2"/>
      <c r="GLD289" s="2"/>
      <c r="GLE289" s="2"/>
      <c r="GLF289" s="2"/>
      <c r="GLG289" s="2"/>
      <c r="GLH289" s="2"/>
      <c r="GLI289" s="2"/>
      <c r="GLJ289" s="2"/>
      <c r="GLK289" s="2"/>
      <c r="GLL289" s="2"/>
      <c r="GLM289" s="2"/>
      <c r="GLN289" s="2"/>
      <c r="GLO289" s="2"/>
      <c r="GLP289" s="2"/>
      <c r="GLQ289" s="2"/>
      <c r="GLR289" s="2"/>
      <c r="GLS289" s="2"/>
      <c r="GLT289" s="2"/>
      <c r="GLU289" s="2"/>
      <c r="GLV289" s="2"/>
      <c r="GLW289" s="2"/>
      <c r="GLX289" s="2"/>
      <c r="GLY289" s="2"/>
      <c r="GLZ289" s="2"/>
      <c r="GMA289" s="2"/>
      <c r="GMB289" s="2"/>
      <c r="GMC289" s="2"/>
      <c r="GMD289" s="2"/>
      <c r="GME289" s="2"/>
      <c r="GMF289" s="2"/>
      <c r="GMG289" s="2"/>
      <c r="GMH289" s="2"/>
      <c r="GMI289" s="2"/>
      <c r="GMJ289" s="2"/>
      <c r="GMK289" s="2"/>
      <c r="GML289" s="2"/>
      <c r="GMM289" s="2"/>
      <c r="GMN289" s="2"/>
      <c r="GMO289" s="2"/>
      <c r="GMP289" s="2"/>
      <c r="GMQ289" s="2"/>
      <c r="GMR289" s="2"/>
      <c r="GMS289" s="2"/>
      <c r="GMT289" s="2"/>
      <c r="GMU289" s="2"/>
      <c r="GMV289" s="2"/>
      <c r="GMW289" s="2"/>
      <c r="GMX289" s="2"/>
      <c r="GMY289" s="2"/>
      <c r="GMZ289" s="2"/>
      <c r="GNA289" s="2"/>
      <c r="GNB289" s="2"/>
      <c r="GNC289" s="2"/>
      <c r="GND289" s="2"/>
      <c r="GNE289" s="2"/>
      <c r="GNF289" s="2"/>
      <c r="GNG289" s="2"/>
      <c r="GNH289" s="2"/>
      <c r="GNI289" s="2"/>
      <c r="GNJ289" s="2"/>
      <c r="GNK289" s="2"/>
      <c r="GNL289" s="2"/>
      <c r="GNM289" s="2"/>
      <c r="GNN289" s="2"/>
      <c r="GNO289" s="2"/>
      <c r="GNP289" s="2"/>
      <c r="GNQ289" s="2"/>
      <c r="GNR289" s="2"/>
      <c r="GNS289" s="2"/>
      <c r="GNT289" s="2"/>
      <c r="GNU289" s="2"/>
      <c r="GNV289" s="2"/>
      <c r="GNW289" s="2"/>
      <c r="GNX289" s="2"/>
      <c r="GNY289" s="2"/>
      <c r="GNZ289" s="2"/>
      <c r="GOA289" s="2"/>
      <c r="GOB289" s="2"/>
      <c r="GOC289" s="2"/>
      <c r="GOD289" s="2"/>
      <c r="GOE289" s="2"/>
      <c r="GOF289" s="2"/>
      <c r="GOG289" s="2"/>
      <c r="GOH289" s="2"/>
      <c r="GOI289" s="2"/>
      <c r="GOJ289" s="2"/>
      <c r="GOK289" s="2"/>
      <c r="GOL289" s="2"/>
      <c r="GOM289" s="2"/>
      <c r="GON289" s="2"/>
      <c r="GOO289" s="2"/>
      <c r="GOP289" s="2"/>
      <c r="GOQ289" s="2"/>
      <c r="GOR289" s="2"/>
      <c r="GOS289" s="2"/>
      <c r="GOT289" s="2"/>
      <c r="GOU289" s="2"/>
      <c r="GOV289" s="2"/>
      <c r="GOW289" s="2"/>
      <c r="GOX289" s="2"/>
      <c r="GOY289" s="2"/>
      <c r="GOZ289" s="2"/>
      <c r="GPA289" s="2"/>
      <c r="GPB289" s="2"/>
      <c r="GPC289" s="2"/>
      <c r="GPD289" s="2"/>
      <c r="GPE289" s="2"/>
      <c r="GPF289" s="2"/>
      <c r="GPG289" s="2"/>
      <c r="GPH289" s="2"/>
      <c r="GPI289" s="2"/>
      <c r="GPJ289" s="2"/>
      <c r="GPK289" s="2"/>
      <c r="GPL289" s="2"/>
      <c r="GPM289" s="2"/>
      <c r="GPN289" s="2"/>
      <c r="GPO289" s="2"/>
      <c r="GPP289" s="2"/>
      <c r="GPQ289" s="2"/>
      <c r="GPR289" s="2"/>
      <c r="GPS289" s="2"/>
      <c r="GPT289" s="2"/>
      <c r="GPU289" s="2"/>
      <c r="GPV289" s="2"/>
      <c r="GPW289" s="2"/>
      <c r="GPX289" s="2"/>
      <c r="GPY289" s="2"/>
      <c r="GPZ289" s="2"/>
      <c r="GQA289" s="2"/>
      <c r="GQB289" s="2"/>
      <c r="GQC289" s="2"/>
      <c r="GQD289" s="2"/>
      <c r="GQE289" s="2"/>
      <c r="GQF289" s="2"/>
      <c r="GQG289" s="2"/>
      <c r="GQH289" s="2"/>
      <c r="GQI289" s="2"/>
      <c r="GQJ289" s="2"/>
      <c r="GQK289" s="2"/>
      <c r="GQL289" s="2"/>
      <c r="GQM289" s="2"/>
      <c r="GQN289" s="2"/>
      <c r="GQO289" s="2"/>
      <c r="GQP289" s="2"/>
      <c r="GQQ289" s="2"/>
      <c r="GQR289" s="2"/>
      <c r="GQS289" s="2"/>
      <c r="GQT289" s="2"/>
      <c r="GQU289" s="2"/>
      <c r="GQV289" s="2"/>
      <c r="GQW289" s="2"/>
      <c r="GQX289" s="2"/>
      <c r="GQY289" s="2"/>
      <c r="GQZ289" s="2"/>
      <c r="GRA289" s="2"/>
      <c r="GRB289" s="2"/>
      <c r="GRC289" s="2"/>
      <c r="GRD289" s="2"/>
      <c r="GRE289" s="2"/>
      <c r="GRF289" s="2"/>
      <c r="GRG289" s="2"/>
      <c r="GRH289" s="2"/>
      <c r="GRI289" s="2"/>
      <c r="GRJ289" s="2"/>
      <c r="GRK289" s="2"/>
      <c r="GRL289" s="2"/>
      <c r="GRM289" s="2"/>
      <c r="GRN289" s="2"/>
      <c r="GRO289" s="2"/>
      <c r="GRP289" s="2"/>
      <c r="GRQ289" s="2"/>
      <c r="GRR289" s="2"/>
      <c r="GRS289" s="2"/>
      <c r="GRT289" s="2"/>
      <c r="GRU289" s="2"/>
      <c r="GRV289" s="2"/>
      <c r="GRW289" s="2"/>
      <c r="GRX289" s="2"/>
      <c r="GRY289" s="2"/>
      <c r="GRZ289" s="2"/>
      <c r="GSA289" s="2"/>
      <c r="GSB289" s="2"/>
      <c r="GSC289" s="2"/>
      <c r="GSD289" s="2"/>
      <c r="GSE289" s="2"/>
      <c r="GSF289" s="2"/>
      <c r="GSG289" s="2"/>
      <c r="GSH289" s="2"/>
      <c r="GSI289" s="2"/>
      <c r="GSJ289" s="2"/>
      <c r="GSK289" s="2"/>
      <c r="GSL289" s="2"/>
      <c r="GSM289" s="2"/>
      <c r="GSN289" s="2"/>
      <c r="GSO289" s="2"/>
      <c r="GSP289" s="2"/>
      <c r="GSQ289" s="2"/>
      <c r="GSR289" s="2"/>
      <c r="GSS289" s="2"/>
      <c r="GST289" s="2"/>
      <c r="GSU289" s="2"/>
      <c r="GSV289" s="2"/>
      <c r="GSW289" s="2"/>
      <c r="GSX289" s="2"/>
      <c r="GSY289" s="2"/>
      <c r="GSZ289" s="2"/>
      <c r="GTA289" s="2"/>
      <c r="GTB289" s="2"/>
      <c r="GTC289" s="2"/>
      <c r="GTD289" s="2"/>
      <c r="GTE289" s="2"/>
      <c r="GTF289" s="2"/>
      <c r="GTG289" s="2"/>
      <c r="GTH289" s="2"/>
      <c r="GTI289" s="2"/>
      <c r="GTJ289" s="2"/>
      <c r="GTK289" s="2"/>
      <c r="GTL289" s="2"/>
      <c r="GTM289" s="2"/>
      <c r="GTN289" s="2"/>
      <c r="GTO289" s="2"/>
      <c r="GTP289" s="2"/>
      <c r="GTQ289" s="2"/>
      <c r="GTR289" s="2"/>
      <c r="GTS289" s="2"/>
      <c r="GTT289" s="2"/>
      <c r="GTU289" s="2"/>
      <c r="GTV289" s="2"/>
      <c r="GTW289" s="2"/>
      <c r="GTX289" s="2"/>
      <c r="GTY289" s="2"/>
      <c r="GTZ289" s="2"/>
      <c r="GUA289" s="2"/>
      <c r="GUB289" s="2"/>
      <c r="GUC289" s="2"/>
      <c r="GUD289" s="2"/>
      <c r="GUE289" s="2"/>
      <c r="GUF289" s="2"/>
      <c r="GUG289" s="2"/>
      <c r="GUH289" s="2"/>
      <c r="GUI289" s="2"/>
      <c r="GUJ289" s="2"/>
      <c r="GUK289" s="2"/>
      <c r="GUL289" s="2"/>
      <c r="GUM289" s="2"/>
      <c r="GUN289" s="2"/>
      <c r="GUO289" s="2"/>
      <c r="GUP289" s="2"/>
      <c r="GUQ289" s="2"/>
      <c r="GUR289" s="2"/>
      <c r="GUS289" s="2"/>
      <c r="GUT289" s="2"/>
      <c r="GUU289" s="2"/>
      <c r="GUV289" s="2"/>
      <c r="GUW289" s="2"/>
      <c r="GUX289" s="2"/>
      <c r="GUY289" s="2"/>
      <c r="GUZ289" s="2"/>
      <c r="GVA289" s="2"/>
      <c r="GVB289" s="2"/>
      <c r="GVC289" s="2"/>
      <c r="GVD289" s="2"/>
      <c r="GVE289" s="2"/>
      <c r="GVF289" s="2"/>
      <c r="GVG289" s="2"/>
      <c r="GVH289" s="2"/>
      <c r="GVI289" s="2"/>
      <c r="GVJ289" s="2"/>
      <c r="GVK289" s="2"/>
      <c r="GVL289" s="2"/>
      <c r="GVM289" s="2"/>
      <c r="GVN289" s="2"/>
      <c r="GVO289" s="2"/>
      <c r="GVP289" s="2"/>
      <c r="GVQ289" s="2"/>
      <c r="GVR289" s="2"/>
      <c r="GVS289" s="2"/>
      <c r="GVT289" s="2"/>
      <c r="GVU289" s="2"/>
      <c r="GVV289" s="2"/>
      <c r="GVW289" s="2"/>
      <c r="GVX289" s="2"/>
      <c r="GVY289" s="2"/>
      <c r="GVZ289" s="2"/>
      <c r="GWA289" s="2"/>
      <c r="GWB289" s="2"/>
      <c r="GWC289" s="2"/>
      <c r="GWD289" s="2"/>
      <c r="GWE289" s="2"/>
      <c r="GWF289" s="2"/>
      <c r="GWG289" s="2"/>
      <c r="GWH289" s="2"/>
      <c r="GWI289" s="2"/>
      <c r="GWJ289" s="2"/>
      <c r="GWK289" s="2"/>
      <c r="GWL289" s="2"/>
      <c r="GWM289" s="2"/>
      <c r="GWN289" s="2"/>
      <c r="GWO289" s="2"/>
      <c r="GWP289" s="2"/>
      <c r="GWQ289" s="2"/>
      <c r="GWR289" s="2"/>
      <c r="GWS289" s="2"/>
      <c r="GWT289" s="2"/>
      <c r="GWU289" s="2"/>
      <c r="GWV289" s="2"/>
      <c r="GWW289" s="2"/>
      <c r="GWX289" s="2"/>
      <c r="GWY289" s="2"/>
      <c r="GWZ289" s="2"/>
      <c r="GXA289" s="2"/>
      <c r="GXB289" s="2"/>
      <c r="GXC289" s="2"/>
      <c r="GXD289" s="2"/>
      <c r="GXE289" s="2"/>
      <c r="GXF289" s="2"/>
      <c r="GXG289" s="2"/>
      <c r="GXH289" s="2"/>
      <c r="GXI289" s="2"/>
      <c r="GXJ289" s="2"/>
      <c r="GXK289" s="2"/>
      <c r="GXL289" s="2"/>
      <c r="GXM289" s="2"/>
      <c r="GXN289" s="2"/>
      <c r="GXO289" s="2"/>
      <c r="GXP289" s="2"/>
      <c r="GXQ289" s="2"/>
      <c r="GXR289" s="2"/>
      <c r="GXS289" s="2"/>
      <c r="GXT289" s="2"/>
      <c r="GXU289" s="2"/>
      <c r="GXV289" s="2"/>
      <c r="GXW289" s="2"/>
      <c r="GXX289" s="2"/>
      <c r="GXY289" s="2"/>
      <c r="GXZ289" s="2"/>
      <c r="GYA289" s="2"/>
      <c r="GYB289" s="2"/>
      <c r="GYC289" s="2"/>
      <c r="GYD289" s="2"/>
      <c r="GYE289" s="2"/>
      <c r="GYF289" s="2"/>
      <c r="GYG289" s="2"/>
      <c r="GYH289" s="2"/>
      <c r="GYI289" s="2"/>
      <c r="GYJ289" s="2"/>
      <c r="GYK289" s="2"/>
      <c r="GYL289" s="2"/>
      <c r="GYM289" s="2"/>
      <c r="GYN289" s="2"/>
      <c r="GYO289" s="2"/>
      <c r="GYP289" s="2"/>
      <c r="GYQ289" s="2"/>
      <c r="GYR289" s="2"/>
      <c r="GYS289" s="2"/>
      <c r="GYT289" s="2"/>
      <c r="GYU289" s="2"/>
      <c r="GYV289" s="2"/>
      <c r="GYW289" s="2"/>
      <c r="GYX289" s="2"/>
      <c r="GYY289" s="2"/>
      <c r="GYZ289" s="2"/>
      <c r="GZA289" s="2"/>
      <c r="GZB289" s="2"/>
      <c r="GZC289" s="2"/>
      <c r="GZD289" s="2"/>
      <c r="GZE289" s="2"/>
      <c r="GZF289" s="2"/>
      <c r="GZG289" s="2"/>
      <c r="GZH289" s="2"/>
      <c r="GZI289" s="2"/>
      <c r="GZJ289" s="2"/>
      <c r="GZK289" s="2"/>
      <c r="GZL289" s="2"/>
      <c r="GZM289" s="2"/>
      <c r="GZN289" s="2"/>
      <c r="GZO289" s="2"/>
      <c r="GZP289" s="2"/>
      <c r="GZQ289" s="2"/>
      <c r="GZR289" s="2"/>
      <c r="GZS289" s="2"/>
      <c r="GZT289" s="2"/>
      <c r="GZU289" s="2"/>
      <c r="GZV289" s="2"/>
      <c r="GZW289" s="2"/>
      <c r="GZX289" s="2"/>
      <c r="GZY289" s="2"/>
      <c r="GZZ289" s="2"/>
      <c r="HAA289" s="2"/>
      <c r="HAB289" s="2"/>
      <c r="HAC289" s="2"/>
      <c r="HAD289" s="2"/>
      <c r="HAE289" s="2"/>
      <c r="HAF289" s="2"/>
      <c r="HAG289" s="2"/>
      <c r="HAH289" s="2"/>
      <c r="HAI289" s="2"/>
      <c r="HAJ289" s="2"/>
      <c r="HAK289" s="2"/>
      <c r="HAL289" s="2"/>
      <c r="HAM289" s="2"/>
      <c r="HAN289" s="2"/>
      <c r="HAO289" s="2"/>
      <c r="HAP289" s="2"/>
      <c r="HAQ289" s="2"/>
      <c r="HAR289" s="2"/>
      <c r="HAS289" s="2"/>
      <c r="HAT289" s="2"/>
      <c r="HAU289" s="2"/>
      <c r="HAV289" s="2"/>
      <c r="HAW289" s="2"/>
      <c r="HAX289" s="2"/>
      <c r="HAY289" s="2"/>
      <c r="HAZ289" s="2"/>
      <c r="HBA289" s="2"/>
      <c r="HBB289" s="2"/>
      <c r="HBC289" s="2"/>
      <c r="HBD289" s="2"/>
      <c r="HBE289" s="2"/>
      <c r="HBF289" s="2"/>
      <c r="HBG289" s="2"/>
      <c r="HBH289" s="2"/>
      <c r="HBI289" s="2"/>
      <c r="HBJ289" s="2"/>
      <c r="HBK289" s="2"/>
      <c r="HBL289" s="2"/>
      <c r="HBM289" s="2"/>
      <c r="HBN289" s="2"/>
      <c r="HBO289" s="2"/>
      <c r="HBP289" s="2"/>
      <c r="HBQ289" s="2"/>
      <c r="HBR289" s="2"/>
      <c r="HBS289" s="2"/>
      <c r="HBT289" s="2"/>
      <c r="HBU289" s="2"/>
      <c r="HBV289" s="2"/>
      <c r="HBW289" s="2"/>
      <c r="HBX289" s="2"/>
      <c r="HBY289" s="2"/>
      <c r="HBZ289" s="2"/>
      <c r="HCA289" s="2"/>
      <c r="HCB289" s="2"/>
      <c r="HCC289" s="2"/>
      <c r="HCD289" s="2"/>
      <c r="HCE289" s="2"/>
      <c r="HCF289" s="2"/>
      <c r="HCG289" s="2"/>
      <c r="HCH289" s="2"/>
      <c r="HCI289" s="2"/>
      <c r="HCJ289" s="2"/>
      <c r="HCK289" s="2"/>
      <c r="HCL289" s="2"/>
      <c r="HCM289" s="2"/>
      <c r="HCN289" s="2"/>
      <c r="HCO289" s="2"/>
      <c r="HCP289" s="2"/>
      <c r="HCQ289" s="2"/>
      <c r="HCR289" s="2"/>
      <c r="HCS289" s="2"/>
      <c r="HCT289" s="2"/>
      <c r="HCU289" s="2"/>
      <c r="HCV289" s="2"/>
      <c r="HCW289" s="2"/>
      <c r="HCX289" s="2"/>
      <c r="HCY289" s="2"/>
      <c r="HCZ289" s="2"/>
      <c r="HDA289" s="2"/>
      <c r="HDB289" s="2"/>
      <c r="HDC289" s="2"/>
      <c r="HDD289" s="2"/>
      <c r="HDE289" s="2"/>
      <c r="HDF289" s="2"/>
      <c r="HDG289" s="2"/>
      <c r="HDH289" s="2"/>
      <c r="HDI289" s="2"/>
      <c r="HDJ289" s="2"/>
      <c r="HDK289" s="2"/>
      <c r="HDL289" s="2"/>
      <c r="HDM289" s="2"/>
      <c r="HDN289" s="2"/>
      <c r="HDO289" s="2"/>
      <c r="HDP289" s="2"/>
      <c r="HDQ289" s="2"/>
      <c r="HDR289" s="2"/>
      <c r="HDS289" s="2"/>
      <c r="HDT289" s="2"/>
      <c r="HDU289" s="2"/>
      <c r="HDV289" s="2"/>
      <c r="HDW289" s="2"/>
      <c r="HDX289" s="2"/>
      <c r="HDY289" s="2"/>
      <c r="HDZ289" s="2"/>
      <c r="HEA289" s="2"/>
      <c r="HEB289" s="2"/>
      <c r="HEC289" s="2"/>
      <c r="HED289" s="2"/>
      <c r="HEE289" s="2"/>
      <c r="HEF289" s="2"/>
      <c r="HEG289" s="2"/>
      <c r="HEH289" s="2"/>
      <c r="HEI289" s="2"/>
      <c r="HEJ289" s="2"/>
      <c r="HEK289" s="2"/>
      <c r="HEL289" s="2"/>
      <c r="HEM289" s="2"/>
      <c r="HEN289" s="2"/>
      <c r="HEO289" s="2"/>
      <c r="HEP289" s="2"/>
      <c r="HEQ289" s="2"/>
      <c r="HER289" s="2"/>
      <c r="HES289" s="2"/>
      <c r="HET289" s="2"/>
      <c r="HEU289" s="2"/>
      <c r="HEV289" s="2"/>
      <c r="HEW289" s="2"/>
      <c r="HEX289" s="2"/>
      <c r="HEY289" s="2"/>
      <c r="HEZ289" s="2"/>
      <c r="HFA289" s="2"/>
      <c r="HFB289" s="2"/>
      <c r="HFC289" s="2"/>
      <c r="HFD289" s="2"/>
      <c r="HFE289" s="2"/>
      <c r="HFF289" s="2"/>
      <c r="HFG289" s="2"/>
      <c r="HFH289" s="2"/>
      <c r="HFI289" s="2"/>
      <c r="HFJ289" s="2"/>
      <c r="HFK289" s="2"/>
      <c r="HFL289" s="2"/>
      <c r="HFM289" s="2"/>
      <c r="HFN289" s="2"/>
      <c r="HFO289" s="2"/>
      <c r="HFP289" s="2"/>
      <c r="HFQ289" s="2"/>
      <c r="HFR289" s="2"/>
      <c r="HFS289" s="2"/>
      <c r="HFT289" s="2"/>
      <c r="HFU289" s="2"/>
      <c r="HFV289" s="2"/>
      <c r="HFW289" s="2"/>
      <c r="HFX289" s="2"/>
      <c r="HFY289" s="2"/>
      <c r="HFZ289" s="2"/>
      <c r="HGA289" s="2"/>
      <c r="HGB289" s="2"/>
      <c r="HGC289" s="2"/>
      <c r="HGD289" s="2"/>
      <c r="HGE289" s="2"/>
      <c r="HGF289" s="2"/>
      <c r="HGG289" s="2"/>
      <c r="HGH289" s="2"/>
      <c r="HGI289" s="2"/>
      <c r="HGJ289" s="2"/>
      <c r="HGK289" s="2"/>
      <c r="HGL289" s="2"/>
      <c r="HGM289" s="2"/>
      <c r="HGN289" s="2"/>
      <c r="HGO289" s="2"/>
      <c r="HGP289" s="2"/>
      <c r="HGQ289" s="2"/>
      <c r="HGR289" s="2"/>
      <c r="HGS289" s="2"/>
      <c r="HGT289" s="2"/>
      <c r="HGU289" s="2"/>
      <c r="HGV289" s="2"/>
      <c r="HGW289" s="2"/>
      <c r="HGX289" s="2"/>
      <c r="HGY289" s="2"/>
      <c r="HGZ289" s="2"/>
      <c r="HHA289" s="2"/>
      <c r="HHB289" s="2"/>
      <c r="HHC289" s="2"/>
      <c r="HHD289" s="2"/>
      <c r="HHE289" s="2"/>
      <c r="HHF289" s="2"/>
      <c r="HHG289" s="2"/>
      <c r="HHH289" s="2"/>
      <c r="HHI289" s="2"/>
      <c r="HHJ289" s="2"/>
      <c r="HHK289" s="2"/>
      <c r="HHL289" s="2"/>
      <c r="HHM289" s="2"/>
      <c r="HHN289" s="2"/>
      <c r="HHO289" s="2"/>
      <c r="HHP289" s="2"/>
      <c r="HHQ289" s="2"/>
      <c r="HHR289" s="2"/>
      <c r="HHS289" s="2"/>
      <c r="HHT289" s="2"/>
      <c r="HHU289" s="2"/>
      <c r="HHV289" s="2"/>
      <c r="HHW289" s="2"/>
      <c r="HHX289" s="2"/>
      <c r="HHY289" s="2"/>
      <c r="HHZ289" s="2"/>
      <c r="HIA289" s="2"/>
      <c r="HIB289" s="2"/>
      <c r="HIC289" s="2"/>
      <c r="HID289" s="2"/>
      <c r="HIE289" s="2"/>
      <c r="HIF289" s="2"/>
      <c r="HIG289" s="2"/>
      <c r="HIH289" s="2"/>
      <c r="HII289" s="2"/>
      <c r="HIJ289" s="2"/>
      <c r="HIK289" s="2"/>
      <c r="HIL289" s="2"/>
      <c r="HIM289" s="2"/>
      <c r="HIN289" s="2"/>
      <c r="HIO289" s="2"/>
      <c r="HIP289" s="2"/>
      <c r="HIQ289" s="2"/>
      <c r="HIR289" s="2"/>
      <c r="HIS289" s="2"/>
      <c r="HIT289" s="2"/>
      <c r="HIU289" s="2"/>
      <c r="HIV289" s="2"/>
      <c r="HIW289" s="2"/>
      <c r="HIX289" s="2"/>
      <c r="HIY289" s="2"/>
      <c r="HIZ289" s="2"/>
      <c r="HJA289" s="2"/>
      <c r="HJB289" s="2"/>
      <c r="HJC289" s="2"/>
      <c r="HJD289" s="2"/>
      <c r="HJE289" s="2"/>
      <c r="HJF289" s="2"/>
      <c r="HJG289" s="2"/>
      <c r="HJH289" s="2"/>
      <c r="HJI289" s="2"/>
      <c r="HJJ289" s="2"/>
      <c r="HJK289" s="2"/>
      <c r="HJL289" s="2"/>
      <c r="HJM289" s="2"/>
      <c r="HJN289" s="2"/>
      <c r="HJO289" s="2"/>
      <c r="HJP289" s="2"/>
      <c r="HJQ289" s="2"/>
      <c r="HJR289" s="2"/>
      <c r="HJS289" s="2"/>
      <c r="HJT289" s="2"/>
      <c r="HJU289" s="2"/>
      <c r="HJV289" s="2"/>
      <c r="HJW289" s="2"/>
      <c r="HJX289" s="2"/>
      <c r="HJY289" s="2"/>
      <c r="HJZ289" s="2"/>
      <c r="HKA289" s="2"/>
      <c r="HKB289" s="2"/>
      <c r="HKC289" s="2"/>
      <c r="HKD289" s="2"/>
      <c r="HKE289" s="2"/>
      <c r="HKF289" s="2"/>
      <c r="HKG289" s="2"/>
      <c r="HKH289" s="2"/>
      <c r="HKI289" s="2"/>
      <c r="HKJ289" s="2"/>
      <c r="HKK289" s="2"/>
      <c r="HKL289" s="2"/>
      <c r="HKM289" s="2"/>
      <c r="HKN289" s="2"/>
      <c r="HKO289" s="2"/>
      <c r="HKP289" s="2"/>
      <c r="HKQ289" s="2"/>
      <c r="HKR289" s="2"/>
      <c r="HKS289" s="2"/>
      <c r="HKT289" s="2"/>
      <c r="HKU289" s="2"/>
      <c r="HKV289" s="2"/>
      <c r="HKW289" s="2"/>
      <c r="HKX289" s="2"/>
      <c r="HKY289" s="2"/>
      <c r="HKZ289" s="2"/>
      <c r="HLA289" s="2"/>
      <c r="HLB289" s="2"/>
      <c r="HLC289" s="2"/>
      <c r="HLD289" s="2"/>
      <c r="HLE289" s="2"/>
      <c r="HLF289" s="2"/>
      <c r="HLG289" s="2"/>
      <c r="HLH289" s="2"/>
      <c r="HLI289" s="2"/>
      <c r="HLJ289" s="2"/>
      <c r="HLK289" s="2"/>
      <c r="HLL289" s="2"/>
      <c r="HLM289" s="2"/>
      <c r="HLN289" s="2"/>
      <c r="HLO289" s="2"/>
      <c r="HLP289" s="2"/>
      <c r="HLQ289" s="2"/>
      <c r="HLR289" s="2"/>
      <c r="HLS289" s="2"/>
      <c r="HLT289" s="2"/>
      <c r="HLU289" s="2"/>
      <c r="HLV289" s="2"/>
      <c r="HLW289" s="2"/>
      <c r="HLX289" s="2"/>
      <c r="HLY289" s="2"/>
      <c r="HLZ289" s="2"/>
      <c r="HMA289" s="2"/>
      <c r="HMB289" s="2"/>
      <c r="HMC289" s="2"/>
      <c r="HMD289" s="2"/>
      <c r="HME289" s="2"/>
      <c r="HMF289" s="2"/>
      <c r="HMG289" s="2"/>
      <c r="HMH289" s="2"/>
      <c r="HMI289" s="2"/>
      <c r="HMJ289" s="2"/>
      <c r="HMK289" s="2"/>
      <c r="HML289" s="2"/>
      <c r="HMM289" s="2"/>
      <c r="HMN289" s="2"/>
      <c r="HMO289" s="2"/>
      <c r="HMP289" s="2"/>
      <c r="HMQ289" s="2"/>
      <c r="HMR289" s="2"/>
      <c r="HMS289" s="2"/>
      <c r="HMT289" s="2"/>
      <c r="HMU289" s="2"/>
      <c r="HMV289" s="2"/>
      <c r="HMW289" s="2"/>
      <c r="HMX289" s="2"/>
      <c r="HMY289" s="2"/>
      <c r="HMZ289" s="2"/>
      <c r="HNA289" s="2"/>
      <c r="HNB289" s="2"/>
      <c r="HNC289" s="2"/>
      <c r="HND289" s="2"/>
      <c r="HNE289" s="2"/>
      <c r="HNF289" s="2"/>
      <c r="HNG289" s="2"/>
      <c r="HNH289" s="2"/>
      <c r="HNI289" s="2"/>
      <c r="HNJ289" s="2"/>
      <c r="HNK289" s="2"/>
      <c r="HNL289" s="2"/>
      <c r="HNM289" s="2"/>
      <c r="HNN289" s="2"/>
      <c r="HNO289" s="2"/>
      <c r="HNP289" s="2"/>
      <c r="HNQ289" s="2"/>
      <c r="HNR289" s="2"/>
      <c r="HNS289" s="2"/>
      <c r="HNT289" s="2"/>
      <c r="HNU289" s="2"/>
      <c r="HNV289" s="2"/>
      <c r="HNW289" s="2"/>
      <c r="HNX289" s="2"/>
      <c r="HNY289" s="2"/>
      <c r="HNZ289" s="2"/>
      <c r="HOA289" s="2"/>
      <c r="HOB289" s="2"/>
      <c r="HOC289" s="2"/>
      <c r="HOD289" s="2"/>
      <c r="HOE289" s="2"/>
      <c r="HOF289" s="2"/>
      <c r="HOG289" s="2"/>
      <c r="HOH289" s="2"/>
      <c r="HOI289" s="2"/>
      <c r="HOJ289" s="2"/>
      <c r="HOK289" s="2"/>
      <c r="HOL289" s="2"/>
      <c r="HOM289" s="2"/>
      <c r="HON289" s="2"/>
      <c r="HOO289" s="2"/>
      <c r="HOP289" s="2"/>
      <c r="HOQ289" s="2"/>
      <c r="HOR289" s="2"/>
      <c r="HOS289" s="2"/>
      <c r="HOT289" s="2"/>
      <c r="HOU289" s="2"/>
      <c r="HOV289" s="2"/>
      <c r="HOW289" s="2"/>
      <c r="HOX289" s="2"/>
      <c r="HOY289" s="2"/>
      <c r="HOZ289" s="2"/>
      <c r="HPA289" s="2"/>
      <c r="HPB289" s="2"/>
      <c r="HPC289" s="2"/>
      <c r="HPD289" s="2"/>
      <c r="HPE289" s="2"/>
      <c r="HPF289" s="2"/>
      <c r="HPG289" s="2"/>
      <c r="HPH289" s="2"/>
      <c r="HPI289" s="2"/>
      <c r="HPJ289" s="2"/>
      <c r="HPK289" s="2"/>
      <c r="HPL289" s="2"/>
      <c r="HPM289" s="2"/>
      <c r="HPN289" s="2"/>
      <c r="HPO289" s="2"/>
      <c r="HPP289" s="2"/>
      <c r="HPQ289" s="2"/>
      <c r="HPR289" s="2"/>
      <c r="HPS289" s="2"/>
      <c r="HPT289" s="2"/>
      <c r="HPU289" s="2"/>
      <c r="HPV289" s="2"/>
      <c r="HPW289" s="2"/>
      <c r="HPX289" s="2"/>
      <c r="HPY289" s="2"/>
      <c r="HPZ289" s="2"/>
      <c r="HQA289" s="2"/>
      <c r="HQB289" s="2"/>
      <c r="HQC289" s="2"/>
      <c r="HQD289" s="2"/>
      <c r="HQE289" s="2"/>
      <c r="HQF289" s="2"/>
      <c r="HQG289" s="2"/>
      <c r="HQH289" s="2"/>
      <c r="HQI289" s="2"/>
      <c r="HQJ289" s="2"/>
      <c r="HQK289" s="2"/>
      <c r="HQL289" s="2"/>
      <c r="HQM289" s="2"/>
      <c r="HQN289" s="2"/>
      <c r="HQO289" s="2"/>
      <c r="HQP289" s="2"/>
      <c r="HQQ289" s="2"/>
      <c r="HQR289" s="2"/>
      <c r="HQS289" s="2"/>
      <c r="HQT289" s="2"/>
      <c r="HQU289" s="2"/>
      <c r="HQV289" s="2"/>
      <c r="HQW289" s="2"/>
      <c r="HQX289" s="2"/>
      <c r="HQY289" s="2"/>
      <c r="HQZ289" s="2"/>
      <c r="HRA289" s="2"/>
      <c r="HRB289" s="2"/>
      <c r="HRC289" s="2"/>
      <c r="HRD289" s="2"/>
      <c r="HRE289" s="2"/>
      <c r="HRF289" s="2"/>
      <c r="HRG289" s="2"/>
      <c r="HRH289" s="2"/>
      <c r="HRI289" s="2"/>
      <c r="HRJ289" s="2"/>
      <c r="HRK289" s="2"/>
      <c r="HRL289" s="2"/>
      <c r="HRM289" s="2"/>
      <c r="HRN289" s="2"/>
      <c r="HRO289" s="2"/>
      <c r="HRP289" s="2"/>
      <c r="HRQ289" s="2"/>
      <c r="HRR289" s="2"/>
      <c r="HRS289" s="2"/>
      <c r="HRT289" s="2"/>
      <c r="HRU289" s="2"/>
      <c r="HRV289" s="2"/>
      <c r="HRW289" s="2"/>
      <c r="HRX289" s="2"/>
      <c r="HRY289" s="2"/>
      <c r="HRZ289" s="2"/>
      <c r="HSA289" s="2"/>
      <c r="HSB289" s="2"/>
      <c r="HSC289" s="2"/>
      <c r="HSD289" s="2"/>
      <c r="HSE289" s="2"/>
      <c r="HSF289" s="2"/>
      <c r="HSG289" s="2"/>
      <c r="HSH289" s="2"/>
      <c r="HSI289" s="2"/>
      <c r="HSJ289" s="2"/>
      <c r="HSK289" s="2"/>
      <c r="HSL289" s="2"/>
      <c r="HSM289" s="2"/>
      <c r="HSN289" s="2"/>
      <c r="HSO289" s="2"/>
      <c r="HSP289" s="2"/>
      <c r="HSQ289" s="2"/>
      <c r="HSR289" s="2"/>
      <c r="HSS289" s="2"/>
      <c r="HST289" s="2"/>
      <c r="HSU289" s="2"/>
      <c r="HSV289" s="2"/>
      <c r="HSW289" s="2"/>
      <c r="HSX289" s="2"/>
      <c r="HSY289" s="2"/>
      <c r="HSZ289" s="2"/>
      <c r="HTA289" s="2"/>
      <c r="HTB289" s="2"/>
      <c r="HTC289" s="2"/>
      <c r="HTD289" s="2"/>
      <c r="HTE289" s="2"/>
      <c r="HTF289" s="2"/>
      <c r="HTG289" s="2"/>
      <c r="HTH289" s="2"/>
      <c r="HTI289" s="2"/>
      <c r="HTJ289" s="2"/>
      <c r="HTK289" s="2"/>
      <c r="HTL289" s="2"/>
      <c r="HTM289" s="2"/>
      <c r="HTN289" s="2"/>
      <c r="HTO289" s="2"/>
      <c r="HTP289" s="2"/>
      <c r="HTQ289" s="2"/>
      <c r="HTR289" s="2"/>
      <c r="HTS289" s="2"/>
      <c r="HTT289" s="2"/>
      <c r="HTU289" s="2"/>
      <c r="HTV289" s="2"/>
      <c r="HTW289" s="2"/>
      <c r="HTX289" s="2"/>
      <c r="HTY289" s="2"/>
      <c r="HTZ289" s="2"/>
      <c r="HUA289" s="2"/>
      <c r="HUB289" s="2"/>
      <c r="HUC289" s="2"/>
      <c r="HUD289" s="2"/>
      <c r="HUE289" s="2"/>
      <c r="HUF289" s="2"/>
      <c r="HUG289" s="2"/>
      <c r="HUH289" s="2"/>
      <c r="HUI289" s="2"/>
      <c r="HUJ289" s="2"/>
      <c r="HUK289" s="2"/>
      <c r="HUL289" s="2"/>
      <c r="HUM289" s="2"/>
      <c r="HUN289" s="2"/>
      <c r="HUO289" s="2"/>
      <c r="HUP289" s="2"/>
      <c r="HUQ289" s="2"/>
      <c r="HUR289" s="2"/>
      <c r="HUS289" s="2"/>
      <c r="HUT289" s="2"/>
      <c r="HUU289" s="2"/>
      <c r="HUV289" s="2"/>
      <c r="HUW289" s="2"/>
      <c r="HUX289" s="2"/>
      <c r="HUY289" s="2"/>
      <c r="HUZ289" s="2"/>
      <c r="HVA289" s="2"/>
      <c r="HVB289" s="2"/>
      <c r="HVC289" s="2"/>
      <c r="HVD289" s="2"/>
      <c r="HVE289" s="2"/>
      <c r="HVF289" s="2"/>
      <c r="HVG289" s="2"/>
      <c r="HVH289" s="2"/>
      <c r="HVI289" s="2"/>
      <c r="HVJ289" s="2"/>
      <c r="HVK289" s="2"/>
      <c r="HVL289" s="2"/>
      <c r="HVM289" s="2"/>
      <c r="HVN289" s="2"/>
      <c r="HVO289" s="2"/>
      <c r="HVP289" s="2"/>
      <c r="HVQ289" s="2"/>
      <c r="HVR289" s="2"/>
      <c r="HVS289" s="2"/>
      <c r="HVT289" s="2"/>
      <c r="HVU289" s="2"/>
      <c r="HVV289" s="2"/>
      <c r="HVW289" s="2"/>
      <c r="HVX289" s="2"/>
      <c r="HVY289" s="2"/>
      <c r="HVZ289" s="2"/>
      <c r="HWA289" s="2"/>
      <c r="HWB289" s="2"/>
      <c r="HWC289" s="2"/>
      <c r="HWD289" s="2"/>
      <c r="HWE289" s="2"/>
      <c r="HWF289" s="2"/>
      <c r="HWG289" s="2"/>
      <c r="HWH289" s="2"/>
      <c r="HWI289" s="2"/>
      <c r="HWJ289" s="2"/>
      <c r="HWK289" s="2"/>
      <c r="HWL289" s="2"/>
      <c r="HWM289" s="2"/>
      <c r="HWN289" s="2"/>
      <c r="HWO289" s="2"/>
      <c r="HWP289" s="2"/>
      <c r="HWQ289" s="2"/>
      <c r="HWR289" s="2"/>
      <c r="HWS289" s="2"/>
      <c r="HWT289" s="2"/>
      <c r="HWU289" s="2"/>
      <c r="HWV289" s="2"/>
      <c r="HWW289" s="2"/>
      <c r="HWX289" s="2"/>
      <c r="HWY289" s="2"/>
      <c r="HWZ289" s="2"/>
      <c r="HXA289" s="2"/>
      <c r="HXB289" s="2"/>
      <c r="HXC289" s="2"/>
      <c r="HXD289" s="2"/>
      <c r="HXE289" s="2"/>
      <c r="HXF289" s="2"/>
      <c r="HXG289" s="2"/>
      <c r="HXH289" s="2"/>
      <c r="HXI289" s="2"/>
      <c r="HXJ289" s="2"/>
      <c r="HXK289" s="2"/>
      <c r="HXL289" s="2"/>
      <c r="HXM289" s="2"/>
      <c r="HXN289" s="2"/>
      <c r="HXO289" s="2"/>
      <c r="HXP289" s="2"/>
      <c r="HXQ289" s="2"/>
      <c r="HXR289" s="2"/>
      <c r="HXS289" s="2"/>
      <c r="HXT289" s="2"/>
      <c r="HXU289" s="2"/>
      <c r="HXV289" s="2"/>
      <c r="HXW289" s="2"/>
      <c r="HXX289" s="2"/>
      <c r="HXY289" s="2"/>
      <c r="HXZ289" s="2"/>
      <c r="HYA289" s="2"/>
      <c r="HYB289" s="2"/>
      <c r="HYC289" s="2"/>
      <c r="HYD289" s="2"/>
      <c r="HYE289" s="2"/>
      <c r="HYF289" s="2"/>
      <c r="HYG289" s="2"/>
      <c r="HYH289" s="2"/>
      <c r="HYI289" s="2"/>
      <c r="HYJ289" s="2"/>
      <c r="HYK289" s="2"/>
      <c r="HYL289" s="2"/>
      <c r="HYM289" s="2"/>
      <c r="HYN289" s="2"/>
      <c r="HYO289" s="2"/>
      <c r="HYP289" s="2"/>
      <c r="HYQ289" s="2"/>
      <c r="HYR289" s="2"/>
      <c r="HYS289" s="2"/>
      <c r="HYT289" s="2"/>
      <c r="HYU289" s="2"/>
      <c r="HYV289" s="2"/>
      <c r="HYW289" s="2"/>
      <c r="HYX289" s="2"/>
      <c r="HYY289" s="2"/>
      <c r="HYZ289" s="2"/>
      <c r="HZA289" s="2"/>
      <c r="HZB289" s="2"/>
      <c r="HZC289" s="2"/>
      <c r="HZD289" s="2"/>
      <c r="HZE289" s="2"/>
      <c r="HZF289" s="2"/>
      <c r="HZG289" s="2"/>
      <c r="HZH289" s="2"/>
      <c r="HZI289" s="2"/>
      <c r="HZJ289" s="2"/>
      <c r="HZK289" s="2"/>
      <c r="HZL289" s="2"/>
      <c r="HZM289" s="2"/>
      <c r="HZN289" s="2"/>
      <c r="HZO289" s="2"/>
      <c r="HZP289" s="2"/>
      <c r="HZQ289" s="2"/>
      <c r="HZR289" s="2"/>
      <c r="HZS289" s="2"/>
      <c r="HZT289" s="2"/>
      <c r="HZU289" s="2"/>
      <c r="HZV289" s="2"/>
      <c r="HZW289" s="2"/>
      <c r="HZX289" s="2"/>
      <c r="HZY289" s="2"/>
      <c r="HZZ289" s="2"/>
      <c r="IAA289" s="2"/>
      <c r="IAB289" s="2"/>
      <c r="IAC289" s="2"/>
      <c r="IAD289" s="2"/>
      <c r="IAE289" s="2"/>
      <c r="IAF289" s="2"/>
      <c r="IAG289" s="2"/>
      <c r="IAH289" s="2"/>
      <c r="IAI289" s="2"/>
      <c r="IAJ289" s="2"/>
      <c r="IAK289" s="2"/>
      <c r="IAL289" s="2"/>
      <c r="IAM289" s="2"/>
      <c r="IAN289" s="2"/>
      <c r="IAO289" s="2"/>
      <c r="IAP289" s="2"/>
      <c r="IAQ289" s="2"/>
      <c r="IAR289" s="2"/>
      <c r="IAS289" s="2"/>
      <c r="IAT289" s="2"/>
      <c r="IAU289" s="2"/>
      <c r="IAV289" s="2"/>
      <c r="IAW289" s="2"/>
      <c r="IAX289" s="2"/>
      <c r="IAY289" s="2"/>
      <c r="IAZ289" s="2"/>
      <c r="IBA289" s="2"/>
      <c r="IBB289" s="2"/>
      <c r="IBC289" s="2"/>
      <c r="IBD289" s="2"/>
      <c r="IBE289" s="2"/>
      <c r="IBF289" s="2"/>
      <c r="IBG289" s="2"/>
      <c r="IBH289" s="2"/>
      <c r="IBI289" s="2"/>
      <c r="IBJ289" s="2"/>
      <c r="IBK289" s="2"/>
      <c r="IBL289" s="2"/>
      <c r="IBM289" s="2"/>
      <c r="IBN289" s="2"/>
      <c r="IBO289" s="2"/>
      <c r="IBP289" s="2"/>
      <c r="IBQ289" s="2"/>
      <c r="IBR289" s="2"/>
      <c r="IBS289" s="2"/>
      <c r="IBT289" s="2"/>
      <c r="IBU289" s="2"/>
      <c r="IBV289" s="2"/>
      <c r="IBW289" s="2"/>
      <c r="IBX289" s="2"/>
      <c r="IBY289" s="2"/>
      <c r="IBZ289" s="2"/>
      <c r="ICA289" s="2"/>
      <c r="ICB289" s="2"/>
      <c r="ICC289" s="2"/>
      <c r="ICD289" s="2"/>
      <c r="ICE289" s="2"/>
      <c r="ICF289" s="2"/>
      <c r="ICG289" s="2"/>
      <c r="ICH289" s="2"/>
      <c r="ICI289" s="2"/>
      <c r="ICJ289" s="2"/>
      <c r="ICK289" s="2"/>
      <c r="ICL289" s="2"/>
      <c r="ICM289" s="2"/>
      <c r="ICN289" s="2"/>
      <c r="ICO289" s="2"/>
      <c r="ICP289" s="2"/>
      <c r="ICQ289" s="2"/>
      <c r="ICR289" s="2"/>
      <c r="ICS289" s="2"/>
      <c r="ICT289" s="2"/>
      <c r="ICU289" s="2"/>
      <c r="ICV289" s="2"/>
      <c r="ICW289" s="2"/>
      <c r="ICX289" s="2"/>
      <c r="ICY289" s="2"/>
      <c r="ICZ289" s="2"/>
      <c r="IDA289" s="2"/>
      <c r="IDB289" s="2"/>
      <c r="IDC289" s="2"/>
      <c r="IDD289" s="2"/>
      <c r="IDE289" s="2"/>
      <c r="IDF289" s="2"/>
      <c r="IDG289" s="2"/>
      <c r="IDH289" s="2"/>
      <c r="IDI289" s="2"/>
      <c r="IDJ289" s="2"/>
      <c r="IDK289" s="2"/>
      <c r="IDL289" s="2"/>
      <c r="IDM289" s="2"/>
      <c r="IDN289" s="2"/>
      <c r="IDO289" s="2"/>
      <c r="IDP289" s="2"/>
      <c r="IDQ289" s="2"/>
      <c r="IDR289" s="2"/>
      <c r="IDS289" s="2"/>
      <c r="IDT289" s="2"/>
      <c r="IDU289" s="2"/>
      <c r="IDV289" s="2"/>
      <c r="IDW289" s="2"/>
      <c r="IDX289" s="2"/>
      <c r="IDY289" s="2"/>
      <c r="IDZ289" s="2"/>
      <c r="IEA289" s="2"/>
      <c r="IEB289" s="2"/>
      <c r="IEC289" s="2"/>
      <c r="IED289" s="2"/>
      <c r="IEE289" s="2"/>
      <c r="IEF289" s="2"/>
      <c r="IEG289" s="2"/>
      <c r="IEH289" s="2"/>
      <c r="IEI289" s="2"/>
      <c r="IEJ289" s="2"/>
      <c r="IEK289" s="2"/>
      <c r="IEL289" s="2"/>
      <c r="IEM289" s="2"/>
      <c r="IEN289" s="2"/>
      <c r="IEO289" s="2"/>
      <c r="IEP289" s="2"/>
      <c r="IEQ289" s="2"/>
      <c r="IER289" s="2"/>
      <c r="IES289" s="2"/>
      <c r="IET289" s="2"/>
      <c r="IEU289" s="2"/>
      <c r="IEV289" s="2"/>
      <c r="IEW289" s="2"/>
      <c r="IEX289" s="2"/>
      <c r="IEY289" s="2"/>
      <c r="IEZ289" s="2"/>
      <c r="IFA289" s="2"/>
      <c r="IFB289" s="2"/>
      <c r="IFC289" s="2"/>
      <c r="IFD289" s="2"/>
      <c r="IFE289" s="2"/>
      <c r="IFF289" s="2"/>
      <c r="IFG289" s="2"/>
      <c r="IFH289" s="2"/>
      <c r="IFI289" s="2"/>
      <c r="IFJ289" s="2"/>
      <c r="IFK289" s="2"/>
      <c r="IFL289" s="2"/>
      <c r="IFM289" s="2"/>
      <c r="IFN289" s="2"/>
      <c r="IFO289" s="2"/>
      <c r="IFP289" s="2"/>
      <c r="IFQ289" s="2"/>
      <c r="IFR289" s="2"/>
      <c r="IFS289" s="2"/>
      <c r="IFT289" s="2"/>
      <c r="IFU289" s="2"/>
      <c r="IFV289" s="2"/>
      <c r="IFW289" s="2"/>
      <c r="IFX289" s="2"/>
      <c r="IFY289" s="2"/>
      <c r="IFZ289" s="2"/>
      <c r="IGA289" s="2"/>
      <c r="IGB289" s="2"/>
      <c r="IGC289" s="2"/>
      <c r="IGD289" s="2"/>
      <c r="IGE289" s="2"/>
      <c r="IGF289" s="2"/>
      <c r="IGG289" s="2"/>
      <c r="IGH289" s="2"/>
      <c r="IGI289" s="2"/>
      <c r="IGJ289" s="2"/>
      <c r="IGK289" s="2"/>
      <c r="IGL289" s="2"/>
      <c r="IGM289" s="2"/>
      <c r="IGN289" s="2"/>
      <c r="IGO289" s="2"/>
      <c r="IGP289" s="2"/>
      <c r="IGQ289" s="2"/>
      <c r="IGR289" s="2"/>
      <c r="IGS289" s="2"/>
      <c r="IGT289" s="2"/>
      <c r="IGU289" s="2"/>
      <c r="IGV289" s="2"/>
      <c r="IGW289" s="2"/>
      <c r="IGX289" s="2"/>
      <c r="IGY289" s="2"/>
      <c r="IGZ289" s="2"/>
      <c r="IHA289" s="2"/>
      <c r="IHB289" s="2"/>
      <c r="IHC289" s="2"/>
      <c r="IHD289" s="2"/>
      <c r="IHE289" s="2"/>
      <c r="IHF289" s="2"/>
      <c r="IHG289" s="2"/>
      <c r="IHH289" s="2"/>
      <c r="IHI289" s="2"/>
      <c r="IHJ289" s="2"/>
      <c r="IHK289" s="2"/>
      <c r="IHL289" s="2"/>
      <c r="IHM289" s="2"/>
      <c r="IHN289" s="2"/>
      <c r="IHO289" s="2"/>
      <c r="IHP289" s="2"/>
      <c r="IHQ289" s="2"/>
      <c r="IHR289" s="2"/>
      <c r="IHS289" s="2"/>
      <c r="IHT289" s="2"/>
      <c r="IHU289" s="2"/>
      <c r="IHV289" s="2"/>
      <c r="IHW289" s="2"/>
      <c r="IHX289" s="2"/>
      <c r="IHY289" s="2"/>
      <c r="IHZ289" s="2"/>
      <c r="IIA289" s="2"/>
      <c r="IIB289" s="2"/>
      <c r="IIC289" s="2"/>
      <c r="IID289" s="2"/>
      <c r="IIE289" s="2"/>
      <c r="IIF289" s="2"/>
      <c r="IIG289" s="2"/>
      <c r="IIH289" s="2"/>
      <c r="III289" s="2"/>
      <c r="IIJ289" s="2"/>
      <c r="IIK289" s="2"/>
      <c r="IIL289" s="2"/>
      <c r="IIM289" s="2"/>
      <c r="IIN289" s="2"/>
      <c r="IIO289" s="2"/>
      <c r="IIP289" s="2"/>
      <c r="IIQ289" s="2"/>
      <c r="IIR289" s="2"/>
      <c r="IIS289" s="2"/>
      <c r="IIT289" s="2"/>
      <c r="IIU289" s="2"/>
      <c r="IIV289" s="2"/>
      <c r="IIW289" s="2"/>
      <c r="IIX289" s="2"/>
      <c r="IIY289" s="2"/>
      <c r="IIZ289" s="2"/>
      <c r="IJA289" s="2"/>
      <c r="IJB289" s="2"/>
      <c r="IJC289" s="2"/>
      <c r="IJD289" s="2"/>
      <c r="IJE289" s="2"/>
      <c r="IJF289" s="2"/>
      <c r="IJG289" s="2"/>
      <c r="IJH289" s="2"/>
      <c r="IJI289" s="2"/>
      <c r="IJJ289" s="2"/>
      <c r="IJK289" s="2"/>
      <c r="IJL289" s="2"/>
      <c r="IJM289" s="2"/>
      <c r="IJN289" s="2"/>
      <c r="IJO289" s="2"/>
      <c r="IJP289" s="2"/>
      <c r="IJQ289" s="2"/>
      <c r="IJR289" s="2"/>
      <c r="IJS289" s="2"/>
      <c r="IJT289" s="2"/>
      <c r="IJU289" s="2"/>
      <c r="IJV289" s="2"/>
      <c r="IJW289" s="2"/>
      <c r="IJX289" s="2"/>
      <c r="IJY289" s="2"/>
      <c r="IJZ289" s="2"/>
      <c r="IKA289" s="2"/>
      <c r="IKB289" s="2"/>
      <c r="IKC289" s="2"/>
      <c r="IKD289" s="2"/>
      <c r="IKE289" s="2"/>
      <c r="IKF289" s="2"/>
      <c r="IKG289" s="2"/>
      <c r="IKH289" s="2"/>
      <c r="IKI289" s="2"/>
      <c r="IKJ289" s="2"/>
      <c r="IKK289" s="2"/>
      <c r="IKL289" s="2"/>
      <c r="IKM289" s="2"/>
      <c r="IKN289" s="2"/>
      <c r="IKO289" s="2"/>
      <c r="IKP289" s="2"/>
      <c r="IKQ289" s="2"/>
      <c r="IKR289" s="2"/>
      <c r="IKS289" s="2"/>
      <c r="IKT289" s="2"/>
      <c r="IKU289" s="2"/>
      <c r="IKV289" s="2"/>
      <c r="IKW289" s="2"/>
      <c r="IKX289" s="2"/>
      <c r="IKY289" s="2"/>
      <c r="IKZ289" s="2"/>
      <c r="ILA289" s="2"/>
      <c r="ILB289" s="2"/>
      <c r="ILC289" s="2"/>
      <c r="ILD289" s="2"/>
      <c r="ILE289" s="2"/>
      <c r="ILF289" s="2"/>
      <c r="ILG289" s="2"/>
      <c r="ILH289" s="2"/>
      <c r="ILI289" s="2"/>
      <c r="ILJ289" s="2"/>
      <c r="ILK289" s="2"/>
      <c r="ILL289" s="2"/>
      <c r="ILM289" s="2"/>
      <c r="ILN289" s="2"/>
      <c r="ILO289" s="2"/>
      <c r="ILP289" s="2"/>
      <c r="ILQ289" s="2"/>
      <c r="ILR289" s="2"/>
      <c r="ILS289" s="2"/>
      <c r="ILT289" s="2"/>
      <c r="ILU289" s="2"/>
      <c r="ILV289" s="2"/>
      <c r="ILW289" s="2"/>
      <c r="ILX289" s="2"/>
      <c r="ILY289" s="2"/>
      <c r="ILZ289" s="2"/>
      <c r="IMA289" s="2"/>
      <c r="IMB289" s="2"/>
      <c r="IMC289" s="2"/>
      <c r="IMD289" s="2"/>
      <c r="IME289" s="2"/>
      <c r="IMF289" s="2"/>
      <c r="IMG289" s="2"/>
      <c r="IMH289" s="2"/>
      <c r="IMI289" s="2"/>
      <c r="IMJ289" s="2"/>
      <c r="IMK289" s="2"/>
      <c r="IML289" s="2"/>
      <c r="IMM289" s="2"/>
      <c r="IMN289" s="2"/>
      <c r="IMO289" s="2"/>
      <c r="IMP289" s="2"/>
      <c r="IMQ289" s="2"/>
      <c r="IMR289" s="2"/>
      <c r="IMS289" s="2"/>
      <c r="IMT289" s="2"/>
      <c r="IMU289" s="2"/>
      <c r="IMV289" s="2"/>
      <c r="IMW289" s="2"/>
      <c r="IMX289" s="2"/>
      <c r="IMY289" s="2"/>
      <c r="IMZ289" s="2"/>
      <c r="INA289" s="2"/>
      <c r="INB289" s="2"/>
      <c r="INC289" s="2"/>
      <c r="IND289" s="2"/>
      <c r="INE289" s="2"/>
      <c r="INF289" s="2"/>
      <c r="ING289" s="2"/>
      <c r="INH289" s="2"/>
      <c r="INI289" s="2"/>
      <c r="INJ289" s="2"/>
      <c r="INK289" s="2"/>
      <c r="INL289" s="2"/>
      <c r="INM289" s="2"/>
      <c r="INN289" s="2"/>
      <c r="INO289" s="2"/>
      <c r="INP289" s="2"/>
      <c r="INQ289" s="2"/>
      <c r="INR289" s="2"/>
      <c r="INS289" s="2"/>
      <c r="INT289" s="2"/>
      <c r="INU289" s="2"/>
      <c r="INV289" s="2"/>
      <c r="INW289" s="2"/>
      <c r="INX289" s="2"/>
      <c r="INY289" s="2"/>
      <c r="INZ289" s="2"/>
      <c r="IOA289" s="2"/>
      <c r="IOB289" s="2"/>
      <c r="IOC289" s="2"/>
      <c r="IOD289" s="2"/>
      <c r="IOE289" s="2"/>
      <c r="IOF289" s="2"/>
      <c r="IOG289" s="2"/>
      <c r="IOH289" s="2"/>
      <c r="IOI289" s="2"/>
      <c r="IOJ289" s="2"/>
      <c r="IOK289" s="2"/>
      <c r="IOL289" s="2"/>
      <c r="IOM289" s="2"/>
      <c r="ION289" s="2"/>
      <c r="IOO289" s="2"/>
      <c r="IOP289" s="2"/>
      <c r="IOQ289" s="2"/>
      <c r="IOR289" s="2"/>
      <c r="IOS289" s="2"/>
      <c r="IOT289" s="2"/>
      <c r="IOU289" s="2"/>
      <c r="IOV289" s="2"/>
      <c r="IOW289" s="2"/>
      <c r="IOX289" s="2"/>
      <c r="IOY289" s="2"/>
      <c r="IOZ289" s="2"/>
      <c r="IPA289" s="2"/>
      <c r="IPB289" s="2"/>
      <c r="IPC289" s="2"/>
      <c r="IPD289" s="2"/>
      <c r="IPE289" s="2"/>
      <c r="IPF289" s="2"/>
      <c r="IPG289" s="2"/>
      <c r="IPH289" s="2"/>
      <c r="IPI289" s="2"/>
      <c r="IPJ289" s="2"/>
      <c r="IPK289" s="2"/>
      <c r="IPL289" s="2"/>
      <c r="IPM289" s="2"/>
      <c r="IPN289" s="2"/>
      <c r="IPO289" s="2"/>
      <c r="IPP289" s="2"/>
      <c r="IPQ289" s="2"/>
      <c r="IPR289" s="2"/>
      <c r="IPS289" s="2"/>
      <c r="IPT289" s="2"/>
      <c r="IPU289" s="2"/>
      <c r="IPV289" s="2"/>
      <c r="IPW289" s="2"/>
      <c r="IPX289" s="2"/>
      <c r="IPY289" s="2"/>
      <c r="IPZ289" s="2"/>
      <c r="IQA289" s="2"/>
      <c r="IQB289" s="2"/>
      <c r="IQC289" s="2"/>
      <c r="IQD289" s="2"/>
      <c r="IQE289" s="2"/>
      <c r="IQF289" s="2"/>
      <c r="IQG289" s="2"/>
      <c r="IQH289" s="2"/>
      <c r="IQI289" s="2"/>
      <c r="IQJ289" s="2"/>
      <c r="IQK289" s="2"/>
      <c r="IQL289" s="2"/>
      <c r="IQM289" s="2"/>
      <c r="IQN289" s="2"/>
      <c r="IQO289" s="2"/>
      <c r="IQP289" s="2"/>
      <c r="IQQ289" s="2"/>
      <c r="IQR289" s="2"/>
      <c r="IQS289" s="2"/>
      <c r="IQT289" s="2"/>
      <c r="IQU289" s="2"/>
      <c r="IQV289" s="2"/>
      <c r="IQW289" s="2"/>
      <c r="IQX289" s="2"/>
      <c r="IQY289" s="2"/>
      <c r="IQZ289" s="2"/>
      <c r="IRA289" s="2"/>
      <c r="IRB289" s="2"/>
      <c r="IRC289" s="2"/>
      <c r="IRD289" s="2"/>
      <c r="IRE289" s="2"/>
      <c r="IRF289" s="2"/>
      <c r="IRG289" s="2"/>
      <c r="IRH289" s="2"/>
      <c r="IRI289" s="2"/>
      <c r="IRJ289" s="2"/>
      <c r="IRK289" s="2"/>
      <c r="IRL289" s="2"/>
      <c r="IRM289" s="2"/>
      <c r="IRN289" s="2"/>
      <c r="IRO289" s="2"/>
      <c r="IRP289" s="2"/>
      <c r="IRQ289" s="2"/>
      <c r="IRR289" s="2"/>
      <c r="IRS289" s="2"/>
      <c r="IRT289" s="2"/>
      <c r="IRU289" s="2"/>
      <c r="IRV289" s="2"/>
      <c r="IRW289" s="2"/>
      <c r="IRX289" s="2"/>
      <c r="IRY289" s="2"/>
      <c r="IRZ289" s="2"/>
      <c r="ISA289" s="2"/>
      <c r="ISB289" s="2"/>
      <c r="ISC289" s="2"/>
      <c r="ISD289" s="2"/>
      <c r="ISE289" s="2"/>
      <c r="ISF289" s="2"/>
      <c r="ISG289" s="2"/>
      <c r="ISH289" s="2"/>
      <c r="ISI289" s="2"/>
      <c r="ISJ289" s="2"/>
      <c r="ISK289" s="2"/>
      <c r="ISL289" s="2"/>
      <c r="ISM289" s="2"/>
      <c r="ISN289" s="2"/>
      <c r="ISO289" s="2"/>
      <c r="ISP289" s="2"/>
      <c r="ISQ289" s="2"/>
      <c r="ISR289" s="2"/>
      <c r="ISS289" s="2"/>
      <c r="IST289" s="2"/>
      <c r="ISU289" s="2"/>
      <c r="ISV289" s="2"/>
      <c r="ISW289" s="2"/>
      <c r="ISX289" s="2"/>
      <c r="ISY289" s="2"/>
      <c r="ISZ289" s="2"/>
      <c r="ITA289" s="2"/>
      <c r="ITB289" s="2"/>
      <c r="ITC289" s="2"/>
      <c r="ITD289" s="2"/>
      <c r="ITE289" s="2"/>
      <c r="ITF289" s="2"/>
      <c r="ITG289" s="2"/>
      <c r="ITH289" s="2"/>
      <c r="ITI289" s="2"/>
      <c r="ITJ289" s="2"/>
      <c r="ITK289" s="2"/>
      <c r="ITL289" s="2"/>
      <c r="ITM289" s="2"/>
      <c r="ITN289" s="2"/>
      <c r="ITO289" s="2"/>
      <c r="ITP289" s="2"/>
      <c r="ITQ289" s="2"/>
      <c r="ITR289" s="2"/>
      <c r="ITS289" s="2"/>
      <c r="ITT289" s="2"/>
      <c r="ITU289" s="2"/>
      <c r="ITV289" s="2"/>
      <c r="ITW289" s="2"/>
      <c r="ITX289" s="2"/>
      <c r="ITY289" s="2"/>
      <c r="ITZ289" s="2"/>
      <c r="IUA289" s="2"/>
      <c r="IUB289" s="2"/>
      <c r="IUC289" s="2"/>
      <c r="IUD289" s="2"/>
      <c r="IUE289" s="2"/>
      <c r="IUF289" s="2"/>
      <c r="IUG289" s="2"/>
      <c r="IUH289" s="2"/>
      <c r="IUI289" s="2"/>
      <c r="IUJ289" s="2"/>
      <c r="IUK289" s="2"/>
      <c r="IUL289" s="2"/>
      <c r="IUM289" s="2"/>
      <c r="IUN289" s="2"/>
      <c r="IUO289" s="2"/>
      <c r="IUP289" s="2"/>
      <c r="IUQ289" s="2"/>
      <c r="IUR289" s="2"/>
      <c r="IUS289" s="2"/>
      <c r="IUT289" s="2"/>
      <c r="IUU289" s="2"/>
      <c r="IUV289" s="2"/>
      <c r="IUW289" s="2"/>
      <c r="IUX289" s="2"/>
      <c r="IUY289" s="2"/>
      <c r="IUZ289" s="2"/>
      <c r="IVA289" s="2"/>
      <c r="IVB289" s="2"/>
      <c r="IVC289" s="2"/>
      <c r="IVD289" s="2"/>
      <c r="IVE289" s="2"/>
      <c r="IVF289" s="2"/>
      <c r="IVG289" s="2"/>
      <c r="IVH289" s="2"/>
      <c r="IVI289" s="2"/>
      <c r="IVJ289" s="2"/>
      <c r="IVK289" s="2"/>
      <c r="IVL289" s="2"/>
      <c r="IVM289" s="2"/>
      <c r="IVN289" s="2"/>
      <c r="IVO289" s="2"/>
      <c r="IVP289" s="2"/>
      <c r="IVQ289" s="2"/>
      <c r="IVR289" s="2"/>
      <c r="IVS289" s="2"/>
      <c r="IVT289" s="2"/>
      <c r="IVU289" s="2"/>
      <c r="IVV289" s="2"/>
      <c r="IVW289" s="2"/>
      <c r="IVX289" s="2"/>
      <c r="IVY289" s="2"/>
      <c r="IVZ289" s="2"/>
      <c r="IWA289" s="2"/>
      <c r="IWB289" s="2"/>
      <c r="IWC289" s="2"/>
      <c r="IWD289" s="2"/>
      <c r="IWE289" s="2"/>
      <c r="IWF289" s="2"/>
      <c r="IWG289" s="2"/>
      <c r="IWH289" s="2"/>
      <c r="IWI289" s="2"/>
      <c r="IWJ289" s="2"/>
      <c r="IWK289" s="2"/>
      <c r="IWL289" s="2"/>
      <c r="IWM289" s="2"/>
      <c r="IWN289" s="2"/>
      <c r="IWO289" s="2"/>
      <c r="IWP289" s="2"/>
      <c r="IWQ289" s="2"/>
      <c r="IWR289" s="2"/>
      <c r="IWS289" s="2"/>
      <c r="IWT289" s="2"/>
      <c r="IWU289" s="2"/>
      <c r="IWV289" s="2"/>
      <c r="IWW289" s="2"/>
      <c r="IWX289" s="2"/>
      <c r="IWY289" s="2"/>
      <c r="IWZ289" s="2"/>
      <c r="IXA289" s="2"/>
      <c r="IXB289" s="2"/>
      <c r="IXC289" s="2"/>
      <c r="IXD289" s="2"/>
      <c r="IXE289" s="2"/>
      <c r="IXF289" s="2"/>
      <c r="IXG289" s="2"/>
      <c r="IXH289" s="2"/>
      <c r="IXI289" s="2"/>
      <c r="IXJ289" s="2"/>
      <c r="IXK289" s="2"/>
      <c r="IXL289" s="2"/>
      <c r="IXM289" s="2"/>
      <c r="IXN289" s="2"/>
      <c r="IXO289" s="2"/>
      <c r="IXP289" s="2"/>
      <c r="IXQ289" s="2"/>
      <c r="IXR289" s="2"/>
      <c r="IXS289" s="2"/>
      <c r="IXT289" s="2"/>
      <c r="IXU289" s="2"/>
      <c r="IXV289" s="2"/>
      <c r="IXW289" s="2"/>
      <c r="IXX289" s="2"/>
      <c r="IXY289" s="2"/>
      <c r="IXZ289" s="2"/>
      <c r="IYA289" s="2"/>
      <c r="IYB289" s="2"/>
      <c r="IYC289" s="2"/>
      <c r="IYD289" s="2"/>
      <c r="IYE289" s="2"/>
      <c r="IYF289" s="2"/>
      <c r="IYG289" s="2"/>
      <c r="IYH289" s="2"/>
      <c r="IYI289" s="2"/>
      <c r="IYJ289" s="2"/>
      <c r="IYK289" s="2"/>
      <c r="IYL289" s="2"/>
      <c r="IYM289" s="2"/>
      <c r="IYN289" s="2"/>
      <c r="IYO289" s="2"/>
      <c r="IYP289" s="2"/>
      <c r="IYQ289" s="2"/>
      <c r="IYR289" s="2"/>
      <c r="IYS289" s="2"/>
      <c r="IYT289" s="2"/>
      <c r="IYU289" s="2"/>
      <c r="IYV289" s="2"/>
      <c r="IYW289" s="2"/>
      <c r="IYX289" s="2"/>
      <c r="IYY289" s="2"/>
      <c r="IYZ289" s="2"/>
      <c r="IZA289" s="2"/>
      <c r="IZB289" s="2"/>
      <c r="IZC289" s="2"/>
      <c r="IZD289" s="2"/>
      <c r="IZE289" s="2"/>
      <c r="IZF289" s="2"/>
      <c r="IZG289" s="2"/>
      <c r="IZH289" s="2"/>
      <c r="IZI289" s="2"/>
      <c r="IZJ289" s="2"/>
      <c r="IZK289" s="2"/>
      <c r="IZL289" s="2"/>
      <c r="IZM289" s="2"/>
      <c r="IZN289" s="2"/>
      <c r="IZO289" s="2"/>
      <c r="IZP289" s="2"/>
      <c r="IZQ289" s="2"/>
      <c r="IZR289" s="2"/>
      <c r="IZS289" s="2"/>
      <c r="IZT289" s="2"/>
      <c r="IZU289" s="2"/>
      <c r="IZV289" s="2"/>
      <c r="IZW289" s="2"/>
      <c r="IZX289" s="2"/>
      <c r="IZY289" s="2"/>
      <c r="IZZ289" s="2"/>
      <c r="JAA289" s="2"/>
      <c r="JAB289" s="2"/>
      <c r="JAC289" s="2"/>
      <c r="JAD289" s="2"/>
      <c r="JAE289" s="2"/>
      <c r="JAF289" s="2"/>
      <c r="JAG289" s="2"/>
      <c r="JAH289" s="2"/>
      <c r="JAI289" s="2"/>
      <c r="JAJ289" s="2"/>
      <c r="JAK289" s="2"/>
      <c r="JAL289" s="2"/>
      <c r="JAM289" s="2"/>
      <c r="JAN289" s="2"/>
      <c r="JAO289" s="2"/>
      <c r="JAP289" s="2"/>
      <c r="JAQ289" s="2"/>
      <c r="JAR289" s="2"/>
      <c r="JAS289" s="2"/>
      <c r="JAT289" s="2"/>
      <c r="JAU289" s="2"/>
      <c r="JAV289" s="2"/>
      <c r="JAW289" s="2"/>
      <c r="JAX289" s="2"/>
      <c r="JAY289" s="2"/>
      <c r="JAZ289" s="2"/>
      <c r="JBA289" s="2"/>
      <c r="JBB289" s="2"/>
      <c r="JBC289" s="2"/>
      <c r="JBD289" s="2"/>
      <c r="JBE289" s="2"/>
      <c r="JBF289" s="2"/>
      <c r="JBG289" s="2"/>
      <c r="JBH289" s="2"/>
      <c r="JBI289" s="2"/>
      <c r="JBJ289" s="2"/>
      <c r="JBK289" s="2"/>
      <c r="JBL289" s="2"/>
      <c r="JBM289" s="2"/>
      <c r="JBN289" s="2"/>
      <c r="JBO289" s="2"/>
      <c r="JBP289" s="2"/>
      <c r="JBQ289" s="2"/>
      <c r="JBR289" s="2"/>
      <c r="JBS289" s="2"/>
      <c r="JBT289" s="2"/>
      <c r="JBU289" s="2"/>
      <c r="JBV289" s="2"/>
      <c r="JBW289" s="2"/>
      <c r="JBX289" s="2"/>
      <c r="JBY289" s="2"/>
      <c r="JBZ289" s="2"/>
      <c r="JCA289" s="2"/>
      <c r="JCB289" s="2"/>
      <c r="JCC289" s="2"/>
      <c r="JCD289" s="2"/>
      <c r="JCE289" s="2"/>
      <c r="JCF289" s="2"/>
      <c r="JCG289" s="2"/>
      <c r="JCH289" s="2"/>
      <c r="JCI289" s="2"/>
      <c r="JCJ289" s="2"/>
      <c r="JCK289" s="2"/>
      <c r="JCL289" s="2"/>
      <c r="JCM289" s="2"/>
      <c r="JCN289" s="2"/>
      <c r="JCO289" s="2"/>
      <c r="JCP289" s="2"/>
      <c r="JCQ289" s="2"/>
      <c r="JCR289" s="2"/>
      <c r="JCS289" s="2"/>
      <c r="JCT289" s="2"/>
      <c r="JCU289" s="2"/>
      <c r="JCV289" s="2"/>
      <c r="JCW289" s="2"/>
      <c r="JCX289" s="2"/>
      <c r="JCY289" s="2"/>
      <c r="JCZ289" s="2"/>
      <c r="JDA289" s="2"/>
      <c r="JDB289" s="2"/>
      <c r="JDC289" s="2"/>
      <c r="JDD289" s="2"/>
      <c r="JDE289" s="2"/>
      <c r="JDF289" s="2"/>
      <c r="JDG289" s="2"/>
      <c r="JDH289" s="2"/>
      <c r="JDI289" s="2"/>
      <c r="JDJ289" s="2"/>
      <c r="JDK289" s="2"/>
      <c r="JDL289" s="2"/>
      <c r="JDM289" s="2"/>
      <c r="JDN289" s="2"/>
      <c r="JDO289" s="2"/>
      <c r="JDP289" s="2"/>
      <c r="JDQ289" s="2"/>
      <c r="JDR289" s="2"/>
      <c r="JDS289" s="2"/>
      <c r="JDT289" s="2"/>
      <c r="JDU289" s="2"/>
      <c r="JDV289" s="2"/>
      <c r="JDW289" s="2"/>
      <c r="JDX289" s="2"/>
      <c r="JDY289" s="2"/>
      <c r="JDZ289" s="2"/>
      <c r="JEA289" s="2"/>
      <c r="JEB289" s="2"/>
      <c r="JEC289" s="2"/>
      <c r="JED289" s="2"/>
      <c r="JEE289" s="2"/>
      <c r="JEF289" s="2"/>
      <c r="JEG289" s="2"/>
      <c r="JEH289" s="2"/>
      <c r="JEI289" s="2"/>
      <c r="JEJ289" s="2"/>
      <c r="JEK289" s="2"/>
      <c r="JEL289" s="2"/>
      <c r="JEM289" s="2"/>
      <c r="JEN289" s="2"/>
      <c r="JEO289" s="2"/>
      <c r="JEP289" s="2"/>
      <c r="JEQ289" s="2"/>
      <c r="JER289" s="2"/>
      <c r="JES289" s="2"/>
      <c r="JET289" s="2"/>
      <c r="JEU289" s="2"/>
      <c r="JEV289" s="2"/>
      <c r="JEW289" s="2"/>
      <c r="JEX289" s="2"/>
      <c r="JEY289" s="2"/>
      <c r="JEZ289" s="2"/>
      <c r="JFA289" s="2"/>
      <c r="JFB289" s="2"/>
      <c r="JFC289" s="2"/>
      <c r="JFD289" s="2"/>
      <c r="JFE289" s="2"/>
      <c r="JFF289" s="2"/>
      <c r="JFG289" s="2"/>
      <c r="JFH289" s="2"/>
      <c r="JFI289" s="2"/>
      <c r="JFJ289" s="2"/>
      <c r="JFK289" s="2"/>
      <c r="JFL289" s="2"/>
      <c r="JFM289" s="2"/>
      <c r="JFN289" s="2"/>
      <c r="JFO289" s="2"/>
      <c r="JFP289" s="2"/>
      <c r="JFQ289" s="2"/>
      <c r="JFR289" s="2"/>
      <c r="JFS289" s="2"/>
      <c r="JFT289" s="2"/>
      <c r="JFU289" s="2"/>
      <c r="JFV289" s="2"/>
      <c r="JFW289" s="2"/>
      <c r="JFX289" s="2"/>
      <c r="JFY289" s="2"/>
      <c r="JFZ289" s="2"/>
      <c r="JGA289" s="2"/>
      <c r="JGB289" s="2"/>
      <c r="JGC289" s="2"/>
      <c r="JGD289" s="2"/>
      <c r="JGE289" s="2"/>
      <c r="JGF289" s="2"/>
      <c r="JGG289" s="2"/>
      <c r="JGH289" s="2"/>
      <c r="JGI289" s="2"/>
      <c r="JGJ289" s="2"/>
      <c r="JGK289" s="2"/>
      <c r="JGL289" s="2"/>
      <c r="JGM289" s="2"/>
      <c r="JGN289" s="2"/>
      <c r="JGO289" s="2"/>
      <c r="JGP289" s="2"/>
      <c r="JGQ289" s="2"/>
      <c r="JGR289" s="2"/>
      <c r="JGS289" s="2"/>
      <c r="JGT289" s="2"/>
      <c r="JGU289" s="2"/>
      <c r="JGV289" s="2"/>
      <c r="JGW289" s="2"/>
      <c r="JGX289" s="2"/>
      <c r="JGY289" s="2"/>
      <c r="JGZ289" s="2"/>
      <c r="JHA289" s="2"/>
      <c r="JHB289" s="2"/>
      <c r="JHC289" s="2"/>
      <c r="JHD289" s="2"/>
      <c r="JHE289" s="2"/>
      <c r="JHF289" s="2"/>
      <c r="JHG289" s="2"/>
      <c r="JHH289" s="2"/>
      <c r="JHI289" s="2"/>
      <c r="JHJ289" s="2"/>
      <c r="JHK289" s="2"/>
      <c r="JHL289" s="2"/>
      <c r="JHM289" s="2"/>
      <c r="JHN289" s="2"/>
      <c r="JHO289" s="2"/>
      <c r="JHP289" s="2"/>
      <c r="JHQ289" s="2"/>
      <c r="JHR289" s="2"/>
      <c r="JHS289" s="2"/>
      <c r="JHT289" s="2"/>
      <c r="JHU289" s="2"/>
      <c r="JHV289" s="2"/>
      <c r="JHW289" s="2"/>
      <c r="JHX289" s="2"/>
      <c r="JHY289" s="2"/>
      <c r="JHZ289" s="2"/>
      <c r="JIA289" s="2"/>
      <c r="JIB289" s="2"/>
      <c r="JIC289" s="2"/>
      <c r="JID289" s="2"/>
      <c r="JIE289" s="2"/>
      <c r="JIF289" s="2"/>
      <c r="JIG289" s="2"/>
      <c r="JIH289" s="2"/>
      <c r="JII289" s="2"/>
      <c r="JIJ289" s="2"/>
      <c r="JIK289" s="2"/>
      <c r="JIL289" s="2"/>
      <c r="JIM289" s="2"/>
      <c r="JIN289" s="2"/>
      <c r="JIO289" s="2"/>
      <c r="JIP289" s="2"/>
      <c r="JIQ289" s="2"/>
      <c r="JIR289" s="2"/>
      <c r="JIS289" s="2"/>
      <c r="JIT289" s="2"/>
      <c r="JIU289" s="2"/>
      <c r="JIV289" s="2"/>
      <c r="JIW289" s="2"/>
      <c r="JIX289" s="2"/>
      <c r="JIY289" s="2"/>
      <c r="JIZ289" s="2"/>
      <c r="JJA289" s="2"/>
      <c r="JJB289" s="2"/>
      <c r="JJC289" s="2"/>
      <c r="JJD289" s="2"/>
      <c r="JJE289" s="2"/>
      <c r="JJF289" s="2"/>
      <c r="JJG289" s="2"/>
      <c r="JJH289" s="2"/>
      <c r="JJI289" s="2"/>
      <c r="JJJ289" s="2"/>
      <c r="JJK289" s="2"/>
      <c r="JJL289" s="2"/>
      <c r="JJM289" s="2"/>
      <c r="JJN289" s="2"/>
      <c r="JJO289" s="2"/>
      <c r="JJP289" s="2"/>
      <c r="JJQ289" s="2"/>
      <c r="JJR289" s="2"/>
      <c r="JJS289" s="2"/>
      <c r="JJT289" s="2"/>
      <c r="JJU289" s="2"/>
      <c r="JJV289" s="2"/>
      <c r="JJW289" s="2"/>
      <c r="JJX289" s="2"/>
      <c r="JJY289" s="2"/>
      <c r="JJZ289" s="2"/>
      <c r="JKA289" s="2"/>
      <c r="JKB289" s="2"/>
      <c r="JKC289" s="2"/>
      <c r="JKD289" s="2"/>
      <c r="JKE289" s="2"/>
      <c r="JKF289" s="2"/>
      <c r="JKG289" s="2"/>
      <c r="JKH289" s="2"/>
      <c r="JKI289" s="2"/>
      <c r="JKJ289" s="2"/>
      <c r="JKK289" s="2"/>
      <c r="JKL289" s="2"/>
      <c r="JKM289" s="2"/>
      <c r="JKN289" s="2"/>
      <c r="JKO289" s="2"/>
      <c r="JKP289" s="2"/>
      <c r="JKQ289" s="2"/>
      <c r="JKR289" s="2"/>
      <c r="JKS289" s="2"/>
      <c r="JKT289" s="2"/>
      <c r="JKU289" s="2"/>
      <c r="JKV289" s="2"/>
      <c r="JKW289" s="2"/>
      <c r="JKX289" s="2"/>
      <c r="JKY289" s="2"/>
      <c r="JKZ289" s="2"/>
      <c r="JLA289" s="2"/>
      <c r="JLB289" s="2"/>
      <c r="JLC289" s="2"/>
      <c r="JLD289" s="2"/>
      <c r="JLE289" s="2"/>
      <c r="JLF289" s="2"/>
      <c r="JLG289" s="2"/>
      <c r="JLH289" s="2"/>
      <c r="JLI289" s="2"/>
      <c r="JLJ289" s="2"/>
      <c r="JLK289" s="2"/>
      <c r="JLL289" s="2"/>
      <c r="JLM289" s="2"/>
      <c r="JLN289" s="2"/>
      <c r="JLO289" s="2"/>
      <c r="JLP289" s="2"/>
      <c r="JLQ289" s="2"/>
      <c r="JLR289" s="2"/>
      <c r="JLS289" s="2"/>
      <c r="JLT289" s="2"/>
      <c r="JLU289" s="2"/>
      <c r="JLV289" s="2"/>
      <c r="JLW289" s="2"/>
      <c r="JLX289" s="2"/>
      <c r="JLY289" s="2"/>
      <c r="JLZ289" s="2"/>
      <c r="JMA289" s="2"/>
      <c r="JMB289" s="2"/>
      <c r="JMC289" s="2"/>
      <c r="JMD289" s="2"/>
      <c r="JME289" s="2"/>
      <c r="JMF289" s="2"/>
      <c r="JMG289" s="2"/>
      <c r="JMH289" s="2"/>
      <c r="JMI289" s="2"/>
      <c r="JMJ289" s="2"/>
      <c r="JMK289" s="2"/>
      <c r="JML289" s="2"/>
      <c r="JMM289" s="2"/>
      <c r="JMN289" s="2"/>
      <c r="JMO289" s="2"/>
      <c r="JMP289" s="2"/>
      <c r="JMQ289" s="2"/>
      <c r="JMR289" s="2"/>
      <c r="JMS289" s="2"/>
      <c r="JMT289" s="2"/>
      <c r="JMU289" s="2"/>
      <c r="JMV289" s="2"/>
      <c r="JMW289" s="2"/>
      <c r="JMX289" s="2"/>
      <c r="JMY289" s="2"/>
      <c r="JMZ289" s="2"/>
      <c r="JNA289" s="2"/>
      <c r="JNB289" s="2"/>
      <c r="JNC289" s="2"/>
      <c r="JND289" s="2"/>
      <c r="JNE289" s="2"/>
      <c r="JNF289" s="2"/>
      <c r="JNG289" s="2"/>
      <c r="JNH289" s="2"/>
      <c r="JNI289" s="2"/>
      <c r="JNJ289" s="2"/>
      <c r="JNK289" s="2"/>
      <c r="JNL289" s="2"/>
      <c r="JNM289" s="2"/>
      <c r="JNN289" s="2"/>
      <c r="JNO289" s="2"/>
      <c r="JNP289" s="2"/>
      <c r="JNQ289" s="2"/>
      <c r="JNR289" s="2"/>
      <c r="JNS289" s="2"/>
      <c r="JNT289" s="2"/>
      <c r="JNU289" s="2"/>
      <c r="JNV289" s="2"/>
      <c r="JNW289" s="2"/>
      <c r="JNX289" s="2"/>
      <c r="JNY289" s="2"/>
      <c r="JNZ289" s="2"/>
      <c r="JOA289" s="2"/>
      <c r="JOB289" s="2"/>
      <c r="JOC289" s="2"/>
      <c r="JOD289" s="2"/>
      <c r="JOE289" s="2"/>
      <c r="JOF289" s="2"/>
      <c r="JOG289" s="2"/>
      <c r="JOH289" s="2"/>
      <c r="JOI289" s="2"/>
      <c r="JOJ289" s="2"/>
      <c r="JOK289" s="2"/>
      <c r="JOL289" s="2"/>
      <c r="JOM289" s="2"/>
      <c r="JON289" s="2"/>
      <c r="JOO289" s="2"/>
      <c r="JOP289" s="2"/>
      <c r="JOQ289" s="2"/>
      <c r="JOR289" s="2"/>
      <c r="JOS289" s="2"/>
      <c r="JOT289" s="2"/>
      <c r="JOU289" s="2"/>
      <c r="JOV289" s="2"/>
      <c r="JOW289" s="2"/>
      <c r="JOX289" s="2"/>
      <c r="JOY289" s="2"/>
      <c r="JOZ289" s="2"/>
      <c r="JPA289" s="2"/>
      <c r="JPB289" s="2"/>
      <c r="JPC289" s="2"/>
      <c r="JPD289" s="2"/>
      <c r="JPE289" s="2"/>
      <c r="JPF289" s="2"/>
      <c r="JPG289" s="2"/>
      <c r="JPH289" s="2"/>
      <c r="JPI289" s="2"/>
      <c r="JPJ289" s="2"/>
      <c r="JPK289" s="2"/>
      <c r="JPL289" s="2"/>
      <c r="JPM289" s="2"/>
      <c r="JPN289" s="2"/>
      <c r="JPO289" s="2"/>
      <c r="JPP289" s="2"/>
      <c r="JPQ289" s="2"/>
      <c r="JPR289" s="2"/>
      <c r="JPS289" s="2"/>
      <c r="JPT289" s="2"/>
      <c r="JPU289" s="2"/>
      <c r="JPV289" s="2"/>
      <c r="JPW289" s="2"/>
      <c r="JPX289" s="2"/>
      <c r="JPY289" s="2"/>
      <c r="JPZ289" s="2"/>
      <c r="JQA289" s="2"/>
      <c r="JQB289" s="2"/>
      <c r="JQC289" s="2"/>
      <c r="JQD289" s="2"/>
      <c r="JQE289" s="2"/>
      <c r="JQF289" s="2"/>
      <c r="JQG289" s="2"/>
      <c r="JQH289" s="2"/>
      <c r="JQI289" s="2"/>
      <c r="JQJ289" s="2"/>
      <c r="JQK289" s="2"/>
      <c r="JQL289" s="2"/>
      <c r="JQM289" s="2"/>
      <c r="JQN289" s="2"/>
      <c r="JQO289" s="2"/>
      <c r="JQP289" s="2"/>
      <c r="JQQ289" s="2"/>
      <c r="JQR289" s="2"/>
      <c r="JQS289" s="2"/>
      <c r="JQT289" s="2"/>
      <c r="JQU289" s="2"/>
      <c r="JQV289" s="2"/>
      <c r="JQW289" s="2"/>
      <c r="JQX289" s="2"/>
      <c r="JQY289" s="2"/>
      <c r="JQZ289" s="2"/>
      <c r="JRA289" s="2"/>
      <c r="JRB289" s="2"/>
      <c r="JRC289" s="2"/>
      <c r="JRD289" s="2"/>
      <c r="JRE289" s="2"/>
      <c r="JRF289" s="2"/>
      <c r="JRG289" s="2"/>
      <c r="JRH289" s="2"/>
      <c r="JRI289" s="2"/>
      <c r="JRJ289" s="2"/>
      <c r="JRK289" s="2"/>
      <c r="JRL289" s="2"/>
      <c r="JRM289" s="2"/>
      <c r="JRN289" s="2"/>
      <c r="JRO289" s="2"/>
      <c r="JRP289" s="2"/>
      <c r="JRQ289" s="2"/>
      <c r="JRR289" s="2"/>
      <c r="JRS289" s="2"/>
      <c r="JRT289" s="2"/>
      <c r="JRU289" s="2"/>
      <c r="JRV289" s="2"/>
      <c r="JRW289" s="2"/>
      <c r="JRX289" s="2"/>
      <c r="JRY289" s="2"/>
      <c r="JRZ289" s="2"/>
      <c r="JSA289" s="2"/>
      <c r="JSB289" s="2"/>
      <c r="JSC289" s="2"/>
      <c r="JSD289" s="2"/>
      <c r="JSE289" s="2"/>
      <c r="JSF289" s="2"/>
      <c r="JSG289" s="2"/>
      <c r="JSH289" s="2"/>
      <c r="JSI289" s="2"/>
      <c r="JSJ289" s="2"/>
      <c r="JSK289" s="2"/>
      <c r="JSL289" s="2"/>
      <c r="JSM289" s="2"/>
      <c r="JSN289" s="2"/>
      <c r="JSO289" s="2"/>
      <c r="JSP289" s="2"/>
      <c r="JSQ289" s="2"/>
      <c r="JSR289" s="2"/>
      <c r="JSS289" s="2"/>
      <c r="JST289" s="2"/>
      <c r="JSU289" s="2"/>
      <c r="JSV289" s="2"/>
      <c r="JSW289" s="2"/>
      <c r="JSX289" s="2"/>
      <c r="JSY289" s="2"/>
      <c r="JSZ289" s="2"/>
      <c r="JTA289" s="2"/>
      <c r="JTB289" s="2"/>
      <c r="JTC289" s="2"/>
      <c r="JTD289" s="2"/>
      <c r="JTE289" s="2"/>
      <c r="JTF289" s="2"/>
      <c r="JTG289" s="2"/>
      <c r="JTH289" s="2"/>
      <c r="JTI289" s="2"/>
      <c r="JTJ289" s="2"/>
      <c r="JTK289" s="2"/>
      <c r="JTL289" s="2"/>
      <c r="JTM289" s="2"/>
      <c r="JTN289" s="2"/>
      <c r="JTO289" s="2"/>
      <c r="JTP289" s="2"/>
      <c r="JTQ289" s="2"/>
      <c r="JTR289" s="2"/>
      <c r="JTS289" s="2"/>
      <c r="JTT289" s="2"/>
      <c r="JTU289" s="2"/>
      <c r="JTV289" s="2"/>
      <c r="JTW289" s="2"/>
      <c r="JTX289" s="2"/>
      <c r="JTY289" s="2"/>
      <c r="JTZ289" s="2"/>
      <c r="JUA289" s="2"/>
      <c r="JUB289" s="2"/>
      <c r="JUC289" s="2"/>
      <c r="JUD289" s="2"/>
      <c r="JUE289" s="2"/>
      <c r="JUF289" s="2"/>
      <c r="JUG289" s="2"/>
      <c r="JUH289" s="2"/>
      <c r="JUI289" s="2"/>
      <c r="JUJ289" s="2"/>
      <c r="JUK289" s="2"/>
      <c r="JUL289" s="2"/>
      <c r="JUM289" s="2"/>
      <c r="JUN289" s="2"/>
      <c r="JUO289" s="2"/>
      <c r="JUP289" s="2"/>
      <c r="JUQ289" s="2"/>
      <c r="JUR289" s="2"/>
      <c r="JUS289" s="2"/>
      <c r="JUT289" s="2"/>
      <c r="JUU289" s="2"/>
      <c r="JUV289" s="2"/>
      <c r="JUW289" s="2"/>
      <c r="JUX289" s="2"/>
      <c r="JUY289" s="2"/>
      <c r="JUZ289" s="2"/>
      <c r="JVA289" s="2"/>
      <c r="JVB289" s="2"/>
      <c r="JVC289" s="2"/>
      <c r="JVD289" s="2"/>
      <c r="JVE289" s="2"/>
      <c r="JVF289" s="2"/>
      <c r="JVG289" s="2"/>
      <c r="JVH289" s="2"/>
      <c r="JVI289" s="2"/>
      <c r="JVJ289" s="2"/>
      <c r="JVK289" s="2"/>
      <c r="JVL289" s="2"/>
      <c r="JVM289" s="2"/>
      <c r="JVN289" s="2"/>
      <c r="JVO289" s="2"/>
      <c r="JVP289" s="2"/>
      <c r="JVQ289" s="2"/>
      <c r="JVR289" s="2"/>
      <c r="JVS289" s="2"/>
      <c r="JVT289" s="2"/>
      <c r="JVU289" s="2"/>
      <c r="JVV289" s="2"/>
      <c r="JVW289" s="2"/>
      <c r="JVX289" s="2"/>
      <c r="JVY289" s="2"/>
      <c r="JVZ289" s="2"/>
      <c r="JWA289" s="2"/>
      <c r="JWB289" s="2"/>
      <c r="JWC289" s="2"/>
      <c r="JWD289" s="2"/>
      <c r="JWE289" s="2"/>
      <c r="JWF289" s="2"/>
      <c r="JWG289" s="2"/>
      <c r="JWH289" s="2"/>
      <c r="JWI289" s="2"/>
      <c r="JWJ289" s="2"/>
      <c r="JWK289" s="2"/>
      <c r="JWL289" s="2"/>
      <c r="JWM289" s="2"/>
      <c r="JWN289" s="2"/>
      <c r="JWO289" s="2"/>
      <c r="JWP289" s="2"/>
      <c r="JWQ289" s="2"/>
      <c r="JWR289" s="2"/>
      <c r="JWS289" s="2"/>
      <c r="JWT289" s="2"/>
      <c r="JWU289" s="2"/>
      <c r="JWV289" s="2"/>
      <c r="JWW289" s="2"/>
      <c r="JWX289" s="2"/>
      <c r="JWY289" s="2"/>
      <c r="JWZ289" s="2"/>
      <c r="JXA289" s="2"/>
      <c r="JXB289" s="2"/>
      <c r="JXC289" s="2"/>
      <c r="JXD289" s="2"/>
      <c r="JXE289" s="2"/>
      <c r="JXF289" s="2"/>
      <c r="JXG289" s="2"/>
      <c r="JXH289" s="2"/>
      <c r="JXI289" s="2"/>
      <c r="JXJ289" s="2"/>
      <c r="JXK289" s="2"/>
      <c r="JXL289" s="2"/>
      <c r="JXM289" s="2"/>
      <c r="JXN289" s="2"/>
      <c r="JXO289" s="2"/>
      <c r="JXP289" s="2"/>
      <c r="JXQ289" s="2"/>
      <c r="JXR289" s="2"/>
      <c r="JXS289" s="2"/>
      <c r="JXT289" s="2"/>
      <c r="JXU289" s="2"/>
      <c r="JXV289" s="2"/>
      <c r="JXW289" s="2"/>
      <c r="JXX289" s="2"/>
      <c r="JXY289" s="2"/>
      <c r="JXZ289" s="2"/>
      <c r="JYA289" s="2"/>
      <c r="JYB289" s="2"/>
      <c r="JYC289" s="2"/>
      <c r="JYD289" s="2"/>
      <c r="JYE289" s="2"/>
      <c r="JYF289" s="2"/>
      <c r="JYG289" s="2"/>
      <c r="JYH289" s="2"/>
      <c r="JYI289" s="2"/>
      <c r="JYJ289" s="2"/>
      <c r="JYK289" s="2"/>
      <c r="JYL289" s="2"/>
      <c r="JYM289" s="2"/>
      <c r="JYN289" s="2"/>
      <c r="JYO289" s="2"/>
      <c r="JYP289" s="2"/>
      <c r="JYQ289" s="2"/>
      <c r="JYR289" s="2"/>
      <c r="JYS289" s="2"/>
      <c r="JYT289" s="2"/>
      <c r="JYU289" s="2"/>
      <c r="JYV289" s="2"/>
      <c r="JYW289" s="2"/>
      <c r="JYX289" s="2"/>
      <c r="JYY289" s="2"/>
      <c r="JYZ289" s="2"/>
      <c r="JZA289" s="2"/>
      <c r="JZB289" s="2"/>
      <c r="JZC289" s="2"/>
      <c r="JZD289" s="2"/>
      <c r="JZE289" s="2"/>
      <c r="JZF289" s="2"/>
      <c r="JZG289" s="2"/>
      <c r="JZH289" s="2"/>
      <c r="JZI289" s="2"/>
      <c r="JZJ289" s="2"/>
      <c r="JZK289" s="2"/>
      <c r="JZL289" s="2"/>
      <c r="JZM289" s="2"/>
      <c r="JZN289" s="2"/>
      <c r="JZO289" s="2"/>
      <c r="JZP289" s="2"/>
      <c r="JZQ289" s="2"/>
      <c r="JZR289" s="2"/>
      <c r="JZS289" s="2"/>
      <c r="JZT289" s="2"/>
      <c r="JZU289" s="2"/>
      <c r="JZV289" s="2"/>
      <c r="JZW289" s="2"/>
      <c r="JZX289" s="2"/>
      <c r="JZY289" s="2"/>
      <c r="JZZ289" s="2"/>
      <c r="KAA289" s="2"/>
      <c r="KAB289" s="2"/>
      <c r="KAC289" s="2"/>
      <c r="KAD289" s="2"/>
      <c r="KAE289" s="2"/>
      <c r="KAF289" s="2"/>
      <c r="KAG289" s="2"/>
      <c r="KAH289" s="2"/>
      <c r="KAI289" s="2"/>
      <c r="KAJ289" s="2"/>
      <c r="KAK289" s="2"/>
      <c r="KAL289" s="2"/>
      <c r="KAM289" s="2"/>
      <c r="KAN289" s="2"/>
      <c r="KAO289" s="2"/>
      <c r="KAP289" s="2"/>
      <c r="KAQ289" s="2"/>
      <c r="KAR289" s="2"/>
      <c r="KAS289" s="2"/>
      <c r="KAT289" s="2"/>
      <c r="KAU289" s="2"/>
      <c r="KAV289" s="2"/>
      <c r="KAW289" s="2"/>
      <c r="KAX289" s="2"/>
      <c r="KAY289" s="2"/>
      <c r="KAZ289" s="2"/>
      <c r="KBA289" s="2"/>
      <c r="KBB289" s="2"/>
      <c r="KBC289" s="2"/>
      <c r="KBD289" s="2"/>
      <c r="KBE289" s="2"/>
      <c r="KBF289" s="2"/>
      <c r="KBG289" s="2"/>
      <c r="KBH289" s="2"/>
      <c r="KBI289" s="2"/>
      <c r="KBJ289" s="2"/>
      <c r="KBK289" s="2"/>
      <c r="KBL289" s="2"/>
      <c r="KBM289" s="2"/>
      <c r="KBN289" s="2"/>
      <c r="KBO289" s="2"/>
      <c r="KBP289" s="2"/>
      <c r="KBQ289" s="2"/>
      <c r="KBR289" s="2"/>
      <c r="KBS289" s="2"/>
      <c r="KBT289" s="2"/>
      <c r="KBU289" s="2"/>
      <c r="KBV289" s="2"/>
      <c r="KBW289" s="2"/>
      <c r="KBX289" s="2"/>
      <c r="KBY289" s="2"/>
      <c r="KBZ289" s="2"/>
      <c r="KCA289" s="2"/>
      <c r="KCB289" s="2"/>
      <c r="KCC289" s="2"/>
      <c r="KCD289" s="2"/>
      <c r="KCE289" s="2"/>
      <c r="KCF289" s="2"/>
      <c r="KCG289" s="2"/>
      <c r="KCH289" s="2"/>
      <c r="KCI289" s="2"/>
      <c r="KCJ289" s="2"/>
      <c r="KCK289" s="2"/>
      <c r="KCL289" s="2"/>
      <c r="KCM289" s="2"/>
      <c r="KCN289" s="2"/>
      <c r="KCO289" s="2"/>
      <c r="KCP289" s="2"/>
      <c r="KCQ289" s="2"/>
      <c r="KCR289" s="2"/>
      <c r="KCS289" s="2"/>
      <c r="KCT289" s="2"/>
      <c r="KCU289" s="2"/>
      <c r="KCV289" s="2"/>
      <c r="KCW289" s="2"/>
      <c r="KCX289" s="2"/>
      <c r="KCY289" s="2"/>
      <c r="KCZ289" s="2"/>
      <c r="KDA289" s="2"/>
      <c r="KDB289" s="2"/>
      <c r="KDC289" s="2"/>
      <c r="KDD289" s="2"/>
      <c r="KDE289" s="2"/>
      <c r="KDF289" s="2"/>
      <c r="KDG289" s="2"/>
      <c r="KDH289" s="2"/>
      <c r="KDI289" s="2"/>
      <c r="KDJ289" s="2"/>
      <c r="KDK289" s="2"/>
      <c r="KDL289" s="2"/>
      <c r="KDM289" s="2"/>
      <c r="KDN289" s="2"/>
      <c r="KDO289" s="2"/>
      <c r="KDP289" s="2"/>
      <c r="KDQ289" s="2"/>
      <c r="KDR289" s="2"/>
      <c r="KDS289" s="2"/>
      <c r="KDT289" s="2"/>
      <c r="KDU289" s="2"/>
      <c r="KDV289" s="2"/>
      <c r="KDW289" s="2"/>
      <c r="KDX289" s="2"/>
      <c r="KDY289" s="2"/>
      <c r="KDZ289" s="2"/>
      <c r="KEA289" s="2"/>
      <c r="KEB289" s="2"/>
      <c r="KEC289" s="2"/>
      <c r="KED289" s="2"/>
      <c r="KEE289" s="2"/>
      <c r="KEF289" s="2"/>
      <c r="KEG289" s="2"/>
      <c r="KEH289" s="2"/>
      <c r="KEI289" s="2"/>
      <c r="KEJ289" s="2"/>
      <c r="KEK289" s="2"/>
      <c r="KEL289" s="2"/>
      <c r="KEM289" s="2"/>
      <c r="KEN289" s="2"/>
      <c r="KEO289" s="2"/>
      <c r="KEP289" s="2"/>
      <c r="KEQ289" s="2"/>
      <c r="KER289" s="2"/>
      <c r="KES289" s="2"/>
      <c r="KET289" s="2"/>
      <c r="KEU289" s="2"/>
      <c r="KEV289" s="2"/>
      <c r="KEW289" s="2"/>
      <c r="KEX289" s="2"/>
      <c r="KEY289" s="2"/>
      <c r="KEZ289" s="2"/>
      <c r="KFA289" s="2"/>
      <c r="KFB289" s="2"/>
      <c r="KFC289" s="2"/>
      <c r="KFD289" s="2"/>
      <c r="KFE289" s="2"/>
      <c r="KFF289" s="2"/>
      <c r="KFG289" s="2"/>
      <c r="KFH289" s="2"/>
      <c r="KFI289" s="2"/>
      <c r="KFJ289" s="2"/>
      <c r="KFK289" s="2"/>
      <c r="KFL289" s="2"/>
      <c r="KFM289" s="2"/>
      <c r="KFN289" s="2"/>
      <c r="KFO289" s="2"/>
      <c r="KFP289" s="2"/>
      <c r="KFQ289" s="2"/>
      <c r="KFR289" s="2"/>
      <c r="KFS289" s="2"/>
      <c r="KFT289" s="2"/>
      <c r="KFU289" s="2"/>
      <c r="KFV289" s="2"/>
      <c r="KFW289" s="2"/>
      <c r="KFX289" s="2"/>
      <c r="KFY289" s="2"/>
      <c r="KFZ289" s="2"/>
      <c r="KGA289" s="2"/>
      <c r="KGB289" s="2"/>
      <c r="KGC289" s="2"/>
      <c r="KGD289" s="2"/>
      <c r="KGE289" s="2"/>
      <c r="KGF289" s="2"/>
      <c r="KGG289" s="2"/>
      <c r="KGH289" s="2"/>
      <c r="KGI289" s="2"/>
      <c r="KGJ289" s="2"/>
      <c r="KGK289" s="2"/>
      <c r="KGL289" s="2"/>
      <c r="KGM289" s="2"/>
      <c r="KGN289" s="2"/>
      <c r="KGO289" s="2"/>
      <c r="KGP289" s="2"/>
      <c r="KGQ289" s="2"/>
      <c r="KGR289" s="2"/>
      <c r="KGS289" s="2"/>
      <c r="KGT289" s="2"/>
      <c r="KGU289" s="2"/>
      <c r="KGV289" s="2"/>
      <c r="KGW289" s="2"/>
      <c r="KGX289" s="2"/>
      <c r="KGY289" s="2"/>
      <c r="KGZ289" s="2"/>
      <c r="KHA289" s="2"/>
      <c r="KHB289" s="2"/>
      <c r="KHC289" s="2"/>
      <c r="KHD289" s="2"/>
      <c r="KHE289" s="2"/>
      <c r="KHF289" s="2"/>
      <c r="KHG289" s="2"/>
      <c r="KHH289" s="2"/>
      <c r="KHI289" s="2"/>
      <c r="KHJ289" s="2"/>
      <c r="KHK289" s="2"/>
      <c r="KHL289" s="2"/>
      <c r="KHM289" s="2"/>
      <c r="KHN289" s="2"/>
      <c r="KHO289" s="2"/>
      <c r="KHP289" s="2"/>
      <c r="KHQ289" s="2"/>
      <c r="KHR289" s="2"/>
      <c r="KHS289" s="2"/>
      <c r="KHT289" s="2"/>
      <c r="KHU289" s="2"/>
      <c r="KHV289" s="2"/>
      <c r="KHW289" s="2"/>
      <c r="KHX289" s="2"/>
      <c r="KHY289" s="2"/>
      <c r="KHZ289" s="2"/>
      <c r="KIA289" s="2"/>
      <c r="KIB289" s="2"/>
      <c r="KIC289" s="2"/>
      <c r="KID289" s="2"/>
      <c r="KIE289" s="2"/>
      <c r="KIF289" s="2"/>
      <c r="KIG289" s="2"/>
      <c r="KIH289" s="2"/>
      <c r="KII289" s="2"/>
      <c r="KIJ289" s="2"/>
      <c r="KIK289" s="2"/>
      <c r="KIL289" s="2"/>
      <c r="KIM289" s="2"/>
      <c r="KIN289" s="2"/>
      <c r="KIO289" s="2"/>
      <c r="KIP289" s="2"/>
      <c r="KIQ289" s="2"/>
      <c r="KIR289" s="2"/>
      <c r="KIS289" s="2"/>
      <c r="KIT289" s="2"/>
      <c r="KIU289" s="2"/>
      <c r="KIV289" s="2"/>
      <c r="KIW289" s="2"/>
      <c r="KIX289" s="2"/>
      <c r="KIY289" s="2"/>
      <c r="KIZ289" s="2"/>
      <c r="KJA289" s="2"/>
      <c r="KJB289" s="2"/>
      <c r="KJC289" s="2"/>
      <c r="KJD289" s="2"/>
      <c r="KJE289" s="2"/>
      <c r="KJF289" s="2"/>
      <c r="KJG289" s="2"/>
      <c r="KJH289" s="2"/>
      <c r="KJI289" s="2"/>
      <c r="KJJ289" s="2"/>
      <c r="KJK289" s="2"/>
      <c r="KJL289" s="2"/>
      <c r="KJM289" s="2"/>
      <c r="KJN289" s="2"/>
      <c r="KJO289" s="2"/>
      <c r="KJP289" s="2"/>
      <c r="KJQ289" s="2"/>
      <c r="KJR289" s="2"/>
      <c r="KJS289" s="2"/>
      <c r="KJT289" s="2"/>
      <c r="KJU289" s="2"/>
      <c r="KJV289" s="2"/>
      <c r="KJW289" s="2"/>
      <c r="KJX289" s="2"/>
      <c r="KJY289" s="2"/>
      <c r="KJZ289" s="2"/>
      <c r="KKA289" s="2"/>
      <c r="KKB289" s="2"/>
      <c r="KKC289" s="2"/>
      <c r="KKD289" s="2"/>
      <c r="KKE289" s="2"/>
      <c r="KKF289" s="2"/>
      <c r="KKG289" s="2"/>
      <c r="KKH289" s="2"/>
      <c r="KKI289" s="2"/>
      <c r="KKJ289" s="2"/>
      <c r="KKK289" s="2"/>
      <c r="KKL289" s="2"/>
      <c r="KKM289" s="2"/>
      <c r="KKN289" s="2"/>
      <c r="KKO289" s="2"/>
      <c r="KKP289" s="2"/>
      <c r="KKQ289" s="2"/>
      <c r="KKR289" s="2"/>
      <c r="KKS289" s="2"/>
      <c r="KKT289" s="2"/>
      <c r="KKU289" s="2"/>
      <c r="KKV289" s="2"/>
      <c r="KKW289" s="2"/>
      <c r="KKX289" s="2"/>
      <c r="KKY289" s="2"/>
      <c r="KKZ289" s="2"/>
      <c r="KLA289" s="2"/>
      <c r="KLB289" s="2"/>
      <c r="KLC289" s="2"/>
      <c r="KLD289" s="2"/>
      <c r="KLE289" s="2"/>
      <c r="KLF289" s="2"/>
      <c r="KLG289" s="2"/>
      <c r="KLH289" s="2"/>
      <c r="KLI289" s="2"/>
      <c r="KLJ289" s="2"/>
      <c r="KLK289" s="2"/>
      <c r="KLL289" s="2"/>
      <c r="KLM289" s="2"/>
      <c r="KLN289" s="2"/>
      <c r="KLO289" s="2"/>
      <c r="KLP289" s="2"/>
      <c r="KLQ289" s="2"/>
      <c r="KLR289" s="2"/>
      <c r="KLS289" s="2"/>
      <c r="KLT289" s="2"/>
      <c r="KLU289" s="2"/>
      <c r="KLV289" s="2"/>
      <c r="KLW289" s="2"/>
      <c r="KLX289" s="2"/>
      <c r="KLY289" s="2"/>
      <c r="KLZ289" s="2"/>
      <c r="KMA289" s="2"/>
      <c r="KMB289" s="2"/>
      <c r="KMC289" s="2"/>
      <c r="KMD289" s="2"/>
      <c r="KME289" s="2"/>
      <c r="KMF289" s="2"/>
      <c r="KMG289" s="2"/>
      <c r="KMH289" s="2"/>
      <c r="KMI289" s="2"/>
      <c r="KMJ289" s="2"/>
      <c r="KMK289" s="2"/>
      <c r="KML289" s="2"/>
      <c r="KMM289" s="2"/>
      <c r="KMN289" s="2"/>
      <c r="KMO289" s="2"/>
      <c r="KMP289" s="2"/>
      <c r="KMQ289" s="2"/>
      <c r="KMR289" s="2"/>
      <c r="KMS289" s="2"/>
      <c r="KMT289" s="2"/>
      <c r="KMU289" s="2"/>
      <c r="KMV289" s="2"/>
      <c r="KMW289" s="2"/>
      <c r="KMX289" s="2"/>
      <c r="KMY289" s="2"/>
      <c r="KMZ289" s="2"/>
      <c r="KNA289" s="2"/>
      <c r="KNB289" s="2"/>
      <c r="KNC289" s="2"/>
      <c r="KND289" s="2"/>
      <c r="KNE289" s="2"/>
      <c r="KNF289" s="2"/>
      <c r="KNG289" s="2"/>
      <c r="KNH289" s="2"/>
      <c r="KNI289" s="2"/>
      <c r="KNJ289" s="2"/>
      <c r="KNK289" s="2"/>
      <c r="KNL289" s="2"/>
      <c r="KNM289" s="2"/>
      <c r="KNN289" s="2"/>
      <c r="KNO289" s="2"/>
      <c r="KNP289" s="2"/>
      <c r="KNQ289" s="2"/>
      <c r="KNR289" s="2"/>
      <c r="KNS289" s="2"/>
      <c r="KNT289" s="2"/>
      <c r="KNU289" s="2"/>
      <c r="KNV289" s="2"/>
      <c r="KNW289" s="2"/>
      <c r="KNX289" s="2"/>
      <c r="KNY289" s="2"/>
      <c r="KNZ289" s="2"/>
      <c r="KOA289" s="2"/>
      <c r="KOB289" s="2"/>
      <c r="KOC289" s="2"/>
      <c r="KOD289" s="2"/>
      <c r="KOE289" s="2"/>
      <c r="KOF289" s="2"/>
      <c r="KOG289" s="2"/>
      <c r="KOH289" s="2"/>
      <c r="KOI289" s="2"/>
      <c r="KOJ289" s="2"/>
      <c r="KOK289" s="2"/>
      <c r="KOL289" s="2"/>
      <c r="KOM289" s="2"/>
      <c r="KON289" s="2"/>
      <c r="KOO289" s="2"/>
      <c r="KOP289" s="2"/>
      <c r="KOQ289" s="2"/>
      <c r="KOR289" s="2"/>
      <c r="KOS289" s="2"/>
      <c r="KOT289" s="2"/>
      <c r="KOU289" s="2"/>
      <c r="KOV289" s="2"/>
      <c r="KOW289" s="2"/>
      <c r="KOX289" s="2"/>
      <c r="KOY289" s="2"/>
      <c r="KOZ289" s="2"/>
      <c r="KPA289" s="2"/>
      <c r="KPB289" s="2"/>
      <c r="KPC289" s="2"/>
      <c r="KPD289" s="2"/>
      <c r="KPE289" s="2"/>
      <c r="KPF289" s="2"/>
      <c r="KPG289" s="2"/>
      <c r="KPH289" s="2"/>
      <c r="KPI289" s="2"/>
      <c r="KPJ289" s="2"/>
      <c r="KPK289" s="2"/>
      <c r="KPL289" s="2"/>
      <c r="KPM289" s="2"/>
      <c r="KPN289" s="2"/>
      <c r="KPO289" s="2"/>
      <c r="KPP289" s="2"/>
      <c r="KPQ289" s="2"/>
      <c r="KPR289" s="2"/>
      <c r="KPS289" s="2"/>
      <c r="KPT289" s="2"/>
      <c r="KPU289" s="2"/>
      <c r="KPV289" s="2"/>
      <c r="KPW289" s="2"/>
      <c r="KPX289" s="2"/>
      <c r="KPY289" s="2"/>
      <c r="KPZ289" s="2"/>
      <c r="KQA289" s="2"/>
      <c r="KQB289" s="2"/>
      <c r="KQC289" s="2"/>
      <c r="KQD289" s="2"/>
      <c r="KQE289" s="2"/>
      <c r="KQF289" s="2"/>
      <c r="KQG289" s="2"/>
      <c r="KQH289" s="2"/>
      <c r="KQI289" s="2"/>
      <c r="KQJ289" s="2"/>
      <c r="KQK289" s="2"/>
      <c r="KQL289" s="2"/>
      <c r="KQM289" s="2"/>
      <c r="KQN289" s="2"/>
      <c r="KQO289" s="2"/>
      <c r="KQP289" s="2"/>
      <c r="KQQ289" s="2"/>
      <c r="KQR289" s="2"/>
      <c r="KQS289" s="2"/>
      <c r="KQT289" s="2"/>
      <c r="KQU289" s="2"/>
      <c r="KQV289" s="2"/>
      <c r="KQW289" s="2"/>
      <c r="KQX289" s="2"/>
      <c r="KQY289" s="2"/>
      <c r="KQZ289" s="2"/>
      <c r="KRA289" s="2"/>
      <c r="KRB289" s="2"/>
      <c r="KRC289" s="2"/>
      <c r="KRD289" s="2"/>
      <c r="KRE289" s="2"/>
      <c r="KRF289" s="2"/>
      <c r="KRG289" s="2"/>
      <c r="KRH289" s="2"/>
      <c r="KRI289" s="2"/>
      <c r="KRJ289" s="2"/>
      <c r="KRK289" s="2"/>
      <c r="KRL289" s="2"/>
      <c r="KRM289" s="2"/>
      <c r="KRN289" s="2"/>
      <c r="KRO289" s="2"/>
      <c r="KRP289" s="2"/>
      <c r="KRQ289" s="2"/>
      <c r="KRR289" s="2"/>
      <c r="KRS289" s="2"/>
      <c r="KRT289" s="2"/>
      <c r="KRU289" s="2"/>
      <c r="KRV289" s="2"/>
      <c r="KRW289" s="2"/>
      <c r="KRX289" s="2"/>
      <c r="KRY289" s="2"/>
      <c r="KRZ289" s="2"/>
      <c r="KSA289" s="2"/>
      <c r="KSB289" s="2"/>
      <c r="KSC289" s="2"/>
      <c r="KSD289" s="2"/>
      <c r="KSE289" s="2"/>
      <c r="KSF289" s="2"/>
      <c r="KSG289" s="2"/>
      <c r="KSH289" s="2"/>
      <c r="KSI289" s="2"/>
      <c r="KSJ289" s="2"/>
      <c r="KSK289" s="2"/>
      <c r="KSL289" s="2"/>
      <c r="KSM289" s="2"/>
      <c r="KSN289" s="2"/>
      <c r="KSO289" s="2"/>
      <c r="KSP289" s="2"/>
      <c r="KSQ289" s="2"/>
      <c r="KSR289" s="2"/>
      <c r="KSS289" s="2"/>
      <c r="KST289" s="2"/>
      <c r="KSU289" s="2"/>
      <c r="KSV289" s="2"/>
      <c r="KSW289" s="2"/>
      <c r="KSX289" s="2"/>
      <c r="KSY289" s="2"/>
      <c r="KSZ289" s="2"/>
      <c r="KTA289" s="2"/>
      <c r="KTB289" s="2"/>
      <c r="KTC289" s="2"/>
      <c r="KTD289" s="2"/>
      <c r="KTE289" s="2"/>
      <c r="KTF289" s="2"/>
      <c r="KTG289" s="2"/>
      <c r="KTH289" s="2"/>
      <c r="KTI289" s="2"/>
      <c r="KTJ289" s="2"/>
      <c r="KTK289" s="2"/>
      <c r="KTL289" s="2"/>
      <c r="KTM289" s="2"/>
      <c r="KTN289" s="2"/>
      <c r="KTO289" s="2"/>
      <c r="KTP289" s="2"/>
      <c r="KTQ289" s="2"/>
      <c r="KTR289" s="2"/>
      <c r="KTS289" s="2"/>
      <c r="KTT289" s="2"/>
      <c r="KTU289" s="2"/>
      <c r="KTV289" s="2"/>
      <c r="KTW289" s="2"/>
      <c r="KTX289" s="2"/>
      <c r="KTY289" s="2"/>
      <c r="KTZ289" s="2"/>
      <c r="KUA289" s="2"/>
      <c r="KUB289" s="2"/>
      <c r="KUC289" s="2"/>
      <c r="KUD289" s="2"/>
      <c r="KUE289" s="2"/>
      <c r="KUF289" s="2"/>
      <c r="KUG289" s="2"/>
      <c r="KUH289" s="2"/>
      <c r="KUI289" s="2"/>
      <c r="KUJ289" s="2"/>
      <c r="KUK289" s="2"/>
      <c r="KUL289" s="2"/>
      <c r="KUM289" s="2"/>
      <c r="KUN289" s="2"/>
      <c r="KUO289" s="2"/>
      <c r="KUP289" s="2"/>
      <c r="KUQ289" s="2"/>
      <c r="KUR289" s="2"/>
      <c r="KUS289" s="2"/>
      <c r="KUT289" s="2"/>
      <c r="KUU289" s="2"/>
      <c r="KUV289" s="2"/>
      <c r="KUW289" s="2"/>
      <c r="KUX289" s="2"/>
      <c r="KUY289" s="2"/>
      <c r="KUZ289" s="2"/>
      <c r="KVA289" s="2"/>
      <c r="KVB289" s="2"/>
      <c r="KVC289" s="2"/>
      <c r="KVD289" s="2"/>
      <c r="KVE289" s="2"/>
      <c r="KVF289" s="2"/>
      <c r="KVG289" s="2"/>
      <c r="KVH289" s="2"/>
      <c r="KVI289" s="2"/>
      <c r="KVJ289" s="2"/>
      <c r="KVK289" s="2"/>
      <c r="KVL289" s="2"/>
      <c r="KVM289" s="2"/>
      <c r="KVN289" s="2"/>
      <c r="KVO289" s="2"/>
      <c r="KVP289" s="2"/>
      <c r="KVQ289" s="2"/>
      <c r="KVR289" s="2"/>
      <c r="KVS289" s="2"/>
      <c r="KVT289" s="2"/>
      <c r="KVU289" s="2"/>
      <c r="KVV289" s="2"/>
      <c r="KVW289" s="2"/>
      <c r="KVX289" s="2"/>
      <c r="KVY289" s="2"/>
      <c r="KVZ289" s="2"/>
      <c r="KWA289" s="2"/>
      <c r="KWB289" s="2"/>
      <c r="KWC289" s="2"/>
      <c r="KWD289" s="2"/>
      <c r="KWE289" s="2"/>
      <c r="KWF289" s="2"/>
      <c r="KWG289" s="2"/>
      <c r="KWH289" s="2"/>
      <c r="KWI289" s="2"/>
      <c r="KWJ289" s="2"/>
      <c r="KWK289" s="2"/>
      <c r="KWL289" s="2"/>
      <c r="KWM289" s="2"/>
      <c r="KWN289" s="2"/>
      <c r="KWO289" s="2"/>
      <c r="KWP289" s="2"/>
      <c r="KWQ289" s="2"/>
      <c r="KWR289" s="2"/>
      <c r="KWS289" s="2"/>
      <c r="KWT289" s="2"/>
      <c r="KWU289" s="2"/>
      <c r="KWV289" s="2"/>
      <c r="KWW289" s="2"/>
      <c r="KWX289" s="2"/>
      <c r="KWY289" s="2"/>
      <c r="KWZ289" s="2"/>
      <c r="KXA289" s="2"/>
      <c r="KXB289" s="2"/>
      <c r="KXC289" s="2"/>
      <c r="KXD289" s="2"/>
      <c r="KXE289" s="2"/>
      <c r="KXF289" s="2"/>
      <c r="KXG289" s="2"/>
      <c r="KXH289" s="2"/>
      <c r="KXI289" s="2"/>
      <c r="KXJ289" s="2"/>
      <c r="KXK289" s="2"/>
      <c r="KXL289" s="2"/>
      <c r="KXM289" s="2"/>
      <c r="KXN289" s="2"/>
      <c r="KXO289" s="2"/>
      <c r="KXP289" s="2"/>
      <c r="KXQ289" s="2"/>
      <c r="KXR289" s="2"/>
      <c r="KXS289" s="2"/>
      <c r="KXT289" s="2"/>
      <c r="KXU289" s="2"/>
      <c r="KXV289" s="2"/>
      <c r="KXW289" s="2"/>
      <c r="KXX289" s="2"/>
      <c r="KXY289" s="2"/>
      <c r="KXZ289" s="2"/>
      <c r="KYA289" s="2"/>
      <c r="KYB289" s="2"/>
      <c r="KYC289" s="2"/>
      <c r="KYD289" s="2"/>
      <c r="KYE289" s="2"/>
      <c r="KYF289" s="2"/>
      <c r="KYG289" s="2"/>
      <c r="KYH289" s="2"/>
      <c r="KYI289" s="2"/>
      <c r="KYJ289" s="2"/>
      <c r="KYK289" s="2"/>
      <c r="KYL289" s="2"/>
      <c r="KYM289" s="2"/>
      <c r="KYN289" s="2"/>
      <c r="KYO289" s="2"/>
      <c r="KYP289" s="2"/>
      <c r="KYQ289" s="2"/>
      <c r="KYR289" s="2"/>
      <c r="KYS289" s="2"/>
      <c r="KYT289" s="2"/>
      <c r="KYU289" s="2"/>
      <c r="KYV289" s="2"/>
      <c r="KYW289" s="2"/>
      <c r="KYX289" s="2"/>
      <c r="KYY289" s="2"/>
      <c r="KYZ289" s="2"/>
      <c r="KZA289" s="2"/>
      <c r="KZB289" s="2"/>
      <c r="KZC289" s="2"/>
      <c r="KZD289" s="2"/>
      <c r="KZE289" s="2"/>
      <c r="KZF289" s="2"/>
      <c r="KZG289" s="2"/>
      <c r="KZH289" s="2"/>
      <c r="KZI289" s="2"/>
      <c r="KZJ289" s="2"/>
      <c r="KZK289" s="2"/>
      <c r="KZL289" s="2"/>
      <c r="KZM289" s="2"/>
      <c r="KZN289" s="2"/>
      <c r="KZO289" s="2"/>
      <c r="KZP289" s="2"/>
      <c r="KZQ289" s="2"/>
      <c r="KZR289" s="2"/>
      <c r="KZS289" s="2"/>
      <c r="KZT289" s="2"/>
      <c r="KZU289" s="2"/>
      <c r="KZV289" s="2"/>
      <c r="KZW289" s="2"/>
      <c r="KZX289" s="2"/>
      <c r="KZY289" s="2"/>
      <c r="KZZ289" s="2"/>
      <c r="LAA289" s="2"/>
      <c r="LAB289" s="2"/>
      <c r="LAC289" s="2"/>
      <c r="LAD289" s="2"/>
      <c r="LAE289" s="2"/>
      <c r="LAF289" s="2"/>
      <c r="LAG289" s="2"/>
      <c r="LAH289" s="2"/>
      <c r="LAI289" s="2"/>
      <c r="LAJ289" s="2"/>
      <c r="LAK289" s="2"/>
      <c r="LAL289" s="2"/>
      <c r="LAM289" s="2"/>
      <c r="LAN289" s="2"/>
      <c r="LAO289" s="2"/>
      <c r="LAP289" s="2"/>
      <c r="LAQ289" s="2"/>
      <c r="LAR289" s="2"/>
      <c r="LAS289" s="2"/>
      <c r="LAT289" s="2"/>
      <c r="LAU289" s="2"/>
      <c r="LAV289" s="2"/>
      <c r="LAW289" s="2"/>
      <c r="LAX289" s="2"/>
      <c r="LAY289" s="2"/>
      <c r="LAZ289" s="2"/>
      <c r="LBA289" s="2"/>
      <c r="LBB289" s="2"/>
      <c r="LBC289" s="2"/>
      <c r="LBD289" s="2"/>
      <c r="LBE289" s="2"/>
      <c r="LBF289" s="2"/>
      <c r="LBG289" s="2"/>
      <c r="LBH289" s="2"/>
      <c r="LBI289" s="2"/>
      <c r="LBJ289" s="2"/>
      <c r="LBK289" s="2"/>
      <c r="LBL289" s="2"/>
      <c r="LBM289" s="2"/>
      <c r="LBN289" s="2"/>
      <c r="LBO289" s="2"/>
      <c r="LBP289" s="2"/>
      <c r="LBQ289" s="2"/>
      <c r="LBR289" s="2"/>
      <c r="LBS289" s="2"/>
      <c r="LBT289" s="2"/>
      <c r="LBU289" s="2"/>
      <c r="LBV289" s="2"/>
      <c r="LBW289" s="2"/>
      <c r="LBX289" s="2"/>
      <c r="LBY289" s="2"/>
      <c r="LBZ289" s="2"/>
      <c r="LCA289" s="2"/>
      <c r="LCB289" s="2"/>
      <c r="LCC289" s="2"/>
      <c r="LCD289" s="2"/>
      <c r="LCE289" s="2"/>
      <c r="LCF289" s="2"/>
      <c r="LCG289" s="2"/>
      <c r="LCH289" s="2"/>
      <c r="LCI289" s="2"/>
      <c r="LCJ289" s="2"/>
      <c r="LCK289" s="2"/>
      <c r="LCL289" s="2"/>
      <c r="LCM289" s="2"/>
      <c r="LCN289" s="2"/>
      <c r="LCO289" s="2"/>
      <c r="LCP289" s="2"/>
      <c r="LCQ289" s="2"/>
      <c r="LCR289" s="2"/>
      <c r="LCS289" s="2"/>
      <c r="LCT289" s="2"/>
      <c r="LCU289" s="2"/>
      <c r="LCV289" s="2"/>
      <c r="LCW289" s="2"/>
      <c r="LCX289" s="2"/>
      <c r="LCY289" s="2"/>
      <c r="LCZ289" s="2"/>
      <c r="LDA289" s="2"/>
      <c r="LDB289" s="2"/>
      <c r="LDC289" s="2"/>
      <c r="LDD289" s="2"/>
      <c r="LDE289" s="2"/>
      <c r="LDF289" s="2"/>
      <c r="LDG289" s="2"/>
      <c r="LDH289" s="2"/>
      <c r="LDI289" s="2"/>
      <c r="LDJ289" s="2"/>
      <c r="LDK289" s="2"/>
      <c r="LDL289" s="2"/>
      <c r="LDM289" s="2"/>
      <c r="LDN289" s="2"/>
      <c r="LDO289" s="2"/>
      <c r="LDP289" s="2"/>
      <c r="LDQ289" s="2"/>
      <c r="LDR289" s="2"/>
      <c r="LDS289" s="2"/>
      <c r="LDT289" s="2"/>
      <c r="LDU289" s="2"/>
      <c r="LDV289" s="2"/>
      <c r="LDW289" s="2"/>
      <c r="LDX289" s="2"/>
      <c r="LDY289" s="2"/>
      <c r="LDZ289" s="2"/>
      <c r="LEA289" s="2"/>
      <c r="LEB289" s="2"/>
      <c r="LEC289" s="2"/>
      <c r="LED289" s="2"/>
      <c r="LEE289" s="2"/>
      <c r="LEF289" s="2"/>
      <c r="LEG289" s="2"/>
      <c r="LEH289" s="2"/>
      <c r="LEI289" s="2"/>
      <c r="LEJ289" s="2"/>
      <c r="LEK289" s="2"/>
      <c r="LEL289" s="2"/>
      <c r="LEM289" s="2"/>
      <c r="LEN289" s="2"/>
      <c r="LEO289" s="2"/>
      <c r="LEP289" s="2"/>
      <c r="LEQ289" s="2"/>
      <c r="LER289" s="2"/>
      <c r="LES289" s="2"/>
      <c r="LET289" s="2"/>
      <c r="LEU289" s="2"/>
      <c r="LEV289" s="2"/>
      <c r="LEW289" s="2"/>
      <c r="LEX289" s="2"/>
      <c r="LEY289" s="2"/>
      <c r="LEZ289" s="2"/>
      <c r="LFA289" s="2"/>
      <c r="LFB289" s="2"/>
      <c r="LFC289" s="2"/>
      <c r="LFD289" s="2"/>
      <c r="LFE289" s="2"/>
      <c r="LFF289" s="2"/>
      <c r="LFG289" s="2"/>
      <c r="LFH289" s="2"/>
      <c r="LFI289" s="2"/>
      <c r="LFJ289" s="2"/>
      <c r="LFK289" s="2"/>
      <c r="LFL289" s="2"/>
      <c r="LFM289" s="2"/>
      <c r="LFN289" s="2"/>
      <c r="LFO289" s="2"/>
      <c r="LFP289" s="2"/>
      <c r="LFQ289" s="2"/>
      <c r="LFR289" s="2"/>
      <c r="LFS289" s="2"/>
      <c r="LFT289" s="2"/>
      <c r="LFU289" s="2"/>
      <c r="LFV289" s="2"/>
      <c r="LFW289" s="2"/>
      <c r="LFX289" s="2"/>
      <c r="LFY289" s="2"/>
      <c r="LFZ289" s="2"/>
      <c r="LGA289" s="2"/>
      <c r="LGB289" s="2"/>
      <c r="LGC289" s="2"/>
      <c r="LGD289" s="2"/>
      <c r="LGE289" s="2"/>
      <c r="LGF289" s="2"/>
      <c r="LGG289" s="2"/>
      <c r="LGH289" s="2"/>
      <c r="LGI289" s="2"/>
      <c r="LGJ289" s="2"/>
      <c r="LGK289" s="2"/>
      <c r="LGL289" s="2"/>
      <c r="LGM289" s="2"/>
      <c r="LGN289" s="2"/>
      <c r="LGO289" s="2"/>
      <c r="LGP289" s="2"/>
      <c r="LGQ289" s="2"/>
      <c r="LGR289" s="2"/>
      <c r="LGS289" s="2"/>
      <c r="LGT289" s="2"/>
      <c r="LGU289" s="2"/>
      <c r="LGV289" s="2"/>
      <c r="LGW289" s="2"/>
      <c r="LGX289" s="2"/>
      <c r="LGY289" s="2"/>
      <c r="LGZ289" s="2"/>
      <c r="LHA289" s="2"/>
      <c r="LHB289" s="2"/>
      <c r="LHC289" s="2"/>
      <c r="LHD289" s="2"/>
      <c r="LHE289" s="2"/>
      <c r="LHF289" s="2"/>
      <c r="LHG289" s="2"/>
      <c r="LHH289" s="2"/>
      <c r="LHI289" s="2"/>
      <c r="LHJ289" s="2"/>
      <c r="LHK289" s="2"/>
      <c r="LHL289" s="2"/>
      <c r="LHM289" s="2"/>
      <c r="LHN289" s="2"/>
      <c r="LHO289" s="2"/>
      <c r="LHP289" s="2"/>
      <c r="LHQ289" s="2"/>
      <c r="LHR289" s="2"/>
      <c r="LHS289" s="2"/>
      <c r="LHT289" s="2"/>
      <c r="LHU289" s="2"/>
      <c r="LHV289" s="2"/>
      <c r="LHW289" s="2"/>
      <c r="LHX289" s="2"/>
      <c r="LHY289" s="2"/>
      <c r="LHZ289" s="2"/>
      <c r="LIA289" s="2"/>
      <c r="LIB289" s="2"/>
      <c r="LIC289" s="2"/>
      <c r="LID289" s="2"/>
      <c r="LIE289" s="2"/>
      <c r="LIF289" s="2"/>
      <c r="LIG289" s="2"/>
      <c r="LIH289" s="2"/>
      <c r="LII289" s="2"/>
      <c r="LIJ289" s="2"/>
      <c r="LIK289" s="2"/>
      <c r="LIL289" s="2"/>
      <c r="LIM289" s="2"/>
      <c r="LIN289" s="2"/>
      <c r="LIO289" s="2"/>
      <c r="LIP289" s="2"/>
      <c r="LIQ289" s="2"/>
      <c r="LIR289" s="2"/>
      <c r="LIS289" s="2"/>
      <c r="LIT289" s="2"/>
      <c r="LIU289" s="2"/>
      <c r="LIV289" s="2"/>
      <c r="LIW289" s="2"/>
      <c r="LIX289" s="2"/>
      <c r="LIY289" s="2"/>
      <c r="LIZ289" s="2"/>
      <c r="LJA289" s="2"/>
      <c r="LJB289" s="2"/>
      <c r="LJC289" s="2"/>
      <c r="LJD289" s="2"/>
      <c r="LJE289" s="2"/>
      <c r="LJF289" s="2"/>
      <c r="LJG289" s="2"/>
      <c r="LJH289" s="2"/>
      <c r="LJI289" s="2"/>
      <c r="LJJ289" s="2"/>
      <c r="LJK289" s="2"/>
      <c r="LJL289" s="2"/>
      <c r="LJM289" s="2"/>
      <c r="LJN289" s="2"/>
      <c r="LJO289" s="2"/>
      <c r="LJP289" s="2"/>
      <c r="LJQ289" s="2"/>
      <c r="LJR289" s="2"/>
      <c r="LJS289" s="2"/>
      <c r="LJT289" s="2"/>
      <c r="LJU289" s="2"/>
      <c r="LJV289" s="2"/>
      <c r="LJW289" s="2"/>
      <c r="LJX289" s="2"/>
      <c r="LJY289" s="2"/>
      <c r="LJZ289" s="2"/>
      <c r="LKA289" s="2"/>
      <c r="LKB289" s="2"/>
      <c r="LKC289" s="2"/>
      <c r="LKD289" s="2"/>
      <c r="LKE289" s="2"/>
      <c r="LKF289" s="2"/>
      <c r="LKG289" s="2"/>
      <c r="LKH289" s="2"/>
      <c r="LKI289" s="2"/>
      <c r="LKJ289" s="2"/>
      <c r="LKK289" s="2"/>
      <c r="LKL289" s="2"/>
      <c r="LKM289" s="2"/>
      <c r="LKN289" s="2"/>
      <c r="LKO289" s="2"/>
      <c r="LKP289" s="2"/>
      <c r="LKQ289" s="2"/>
      <c r="LKR289" s="2"/>
      <c r="LKS289" s="2"/>
      <c r="LKT289" s="2"/>
      <c r="LKU289" s="2"/>
      <c r="LKV289" s="2"/>
      <c r="LKW289" s="2"/>
      <c r="LKX289" s="2"/>
      <c r="LKY289" s="2"/>
      <c r="LKZ289" s="2"/>
      <c r="LLA289" s="2"/>
      <c r="LLB289" s="2"/>
      <c r="LLC289" s="2"/>
      <c r="LLD289" s="2"/>
      <c r="LLE289" s="2"/>
      <c r="LLF289" s="2"/>
      <c r="LLG289" s="2"/>
      <c r="LLH289" s="2"/>
      <c r="LLI289" s="2"/>
      <c r="LLJ289" s="2"/>
      <c r="LLK289" s="2"/>
      <c r="LLL289" s="2"/>
      <c r="LLM289" s="2"/>
      <c r="LLN289" s="2"/>
      <c r="LLO289" s="2"/>
      <c r="LLP289" s="2"/>
      <c r="LLQ289" s="2"/>
      <c r="LLR289" s="2"/>
      <c r="LLS289" s="2"/>
      <c r="LLT289" s="2"/>
      <c r="LLU289" s="2"/>
      <c r="LLV289" s="2"/>
      <c r="LLW289" s="2"/>
      <c r="LLX289" s="2"/>
      <c r="LLY289" s="2"/>
      <c r="LLZ289" s="2"/>
      <c r="LMA289" s="2"/>
      <c r="LMB289" s="2"/>
      <c r="LMC289" s="2"/>
      <c r="LMD289" s="2"/>
      <c r="LME289" s="2"/>
      <c r="LMF289" s="2"/>
      <c r="LMG289" s="2"/>
      <c r="LMH289" s="2"/>
      <c r="LMI289" s="2"/>
      <c r="LMJ289" s="2"/>
      <c r="LMK289" s="2"/>
      <c r="LML289" s="2"/>
      <c r="LMM289" s="2"/>
      <c r="LMN289" s="2"/>
      <c r="LMO289" s="2"/>
      <c r="LMP289" s="2"/>
      <c r="LMQ289" s="2"/>
      <c r="LMR289" s="2"/>
      <c r="LMS289" s="2"/>
      <c r="LMT289" s="2"/>
      <c r="LMU289" s="2"/>
      <c r="LMV289" s="2"/>
      <c r="LMW289" s="2"/>
      <c r="LMX289" s="2"/>
      <c r="LMY289" s="2"/>
      <c r="LMZ289" s="2"/>
      <c r="LNA289" s="2"/>
      <c r="LNB289" s="2"/>
      <c r="LNC289" s="2"/>
      <c r="LND289" s="2"/>
      <c r="LNE289" s="2"/>
      <c r="LNF289" s="2"/>
      <c r="LNG289" s="2"/>
      <c r="LNH289" s="2"/>
      <c r="LNI289" s="2"/>
      <c r="LNJ289" s="2"/>
      <c r="LNK289" s="2"/>
      <c r="LNL289" s="2"/>
      <c r="LNM289" s="2"/>
      <c r="LNN289" s="2"/>
      <c r="LNO289" s="2"/>
      <c r="LNP289" s="2"/>
      <c r="LNQ289" s="2"/>
      <c r="LNR289" s="2"/>
      <c r="LNS289" s="2"/>
      <c r="LNT289" s="2"/>
      <c r="LNU289" s="2"/>
      <c r="LNV289" s="2"/>
      <c r="LNW289" s="2"/>
      <c r="LNX289" s="2"/>
      <c r="LNY289" s="2"/>
      <c r="LNZ289" s="2"/>
      <c r="LOA289" s="2"/>
      <c r="LOB289" s="2"/>
      <c r="LOC289" s="2"/>
      <c r="LOD289" s="2"/>
      <c r="LOE289" s="2"/>
      <c r="LOF289" s="2"/>
      <c r="LOG289" s="2"/>
      <c r="LOH289" s="2"/>
      <c r="LOI289" s="2"/>
      <c r="LOJ289" s="2"/>
      <c r="LOK289" s="2"/>
      <c r="LOL289" s="2"/>
      <c r="LOM289" s="2"/>
      <c r="LON289" s="2"/>
      <c r="LOO289" s="2"/>
      <c r="LOP289" s="2"/>
      <c r="LOQ289" s="2"/>
      <c r="LOR289" s="2"/>
      <c r="LOS289" s="2"/>
      <c r="LOT289" s="2"/>
      <c r="LOU289" s="2"/>
      <c r="LOV289" s="2"/>
      <c r="LOW289" s="2"/>
      <c r="LOX289" s="2"/>
      <c r="LOY289" s="2"/>
      <c r="LOZ289" s="2"/>
      <c r="LPA289" s="2"/>
      <c r="LPB289" s="2"/>
      <c r="LPC289" s="2"/>
      <c r="LPD289" s="2"/>
      <c r="LPE289" s="2"/>
      <c r="LPF289" s="2"/>
      <c r="LPG289" s="2"/>
      <c r="LPH289" s="2"/>
      <c r="LPI289" s="2"/>
      <c r="LPJ289" s="2"/>
      <c r="LPK289" s="2"/>
      <c r="LPL289" s="2"/>
      <c r="LPM289" s="2"/>
      <c r="LPN289" s="2"/>
      <c r="LPO289" s="2"/>
      <c r="LPP289" s="2"/>
      <c r="LPQ289" s="2"/>
      <c r="LPR289" s="2"/>
      <c r="LPS289" s="2"/>
      <c r="LPT289" s="2"/>
      <c r="LPU289" s="2"/>
      <c r="LPV289" s="2"/>
      <c r="LPW289" s="2"/>
      <c r="LPX289" s="2"/>
      <c r="LPY289" s="2"/>
      <c r="LPZ289" s="2"/>
      <c r="LQA289" s="2"/>
      <c r="LQB289" s="2"/>
      <c r="LQC289" s="2"/>
      <c r="LQD289" s="2"/>
      <c r="LQE289" s="2"/>
      <c r="LQF289" s="2"/>
      <c r="LQG289" s="2"/>
      <c r="LQH289" s="2"/>
      <c r="LQI289" s="2"/>
      <c r="LQJ289" s="2"/>
      <c r="LQK289" s="2"/>
      <c r="LQL289" s="2"/>
      <c r="LQM289" s="2"/>
      <c r="LQN289" s="2"/>
      <c r="LQO289" s="2"/>
      <c r="LQP289" s="2"/>
      <c r="LQQ289" s="2"/>
      <c r="LQR289" s="2"/>
      <c r="LQS289" s="2"/>
      <c r="LQT289" s="2"/>
      <c r="LQU289" s="2"/>
      <c r="LQV289" s="2"/>
      <c r="LQW289" s="2"/>
      <c r="LQX289" s="2"/>
      <c r="LQY289" s="2"/>
      <c r="LQZ289" s="2"/>
      <c r="LRA289" s="2"/>
      <c r="LRB289" s="2"/>
      <c r="LRC289" s="2"/>
      <c r="LRD289" s="2"/>
      <c r="LRE289" s="2"/>
      <c r="LRF289" s="2"/>
      <c r="LRG289" s="2"/>
      <c r="LRH289" s="2"/>
      <c r="LRI289" s="2"/>
      <c r="LRJ289" s="2"/>
      <c r="LRK289" s="2"/>
      <c r="LRL289" s="2"/>
      <c r="LRM289" s="2"/>
      <c r="LRN289" s="2"/>
      <c r="LRO289" s="2"/>
      <c r="LRP289" s="2"/>
      <c r="LRQ289" s="2"/>
      <c r="LRR289" s="2"/>
      <c r="LRS289" s="2"/>
      <c r="LRT289" s="2"/>
      <c r="LRU289" s="2"/>
      <c r="LRV289" s="2"/>
      <c r="LRW289" s="2"/>
      <c r="LRX289" s="2"/>
      <c r="LRY289" s="2"/>
      <c r="LRZ289" s="2"/>
      <c r="LSA289" s="2"/>
      <c r="LSB289" s="2"/>
      <c r="LSC289" s="2"/>
      <c r="LSD289" s="2"/>
      <c r="LSE289" s="2"/>
      <c r="LSF289" s="2"/>
      <c r="LSG289" s="2"/>
      <c r="LSH289" s="2"/>
      <c r="LSI289" s="2"/>
      <c r="LSJ289" s="2"/>
      <c r="LSK289" s="2"/>
      <c r="LSL289" s="2"/>
      <c r="LSM289" s="2"/>
      <c r="LSN289" s="2"/>
      <c r="LSO289" s="2"/>
      <c r="LSP289" s="2"/>
      <c r="LSQ289" s="2"/>
      <c r="LSR289" s="2"/>
      <c r="LSS289" s="2"/>
      <c r="LST289" s="2"/>
      <c r="LSU289" s="2"/>
      <c r="LSV289" s="2"/>
      <c r="LSW289" s="2"/>
      <c r="LSX289" s="2"/>
      <c r="LSY289" s="2"/>
      <c r="LSZ289" s="2"/>
      <c r="LTA289" s="2"/>
      <c r="LTB289" s="2"/>
      <c r="LTC289" s="2"/>
      <c r="LTD289" s="2"/>
      <c r="LTE289" s="2"/>
      <c r="LTF289" s="2"/>
      <c r="LTG289" s="2"/>
      <c r="LTH289" s="2"/>
      <c r="LTI289" s="2"/>
      <c r="LTJ289" s="2"/>
      <c r="LTK289" s="2"/>
      <c r="LTL289" s="2"/>
      <c r="LTM289" s="2"/>
      <c r="LTN289" s="2"/>
      <c r="LTO289" s="2"/>
      <c r="LTP289" s="2"/>
      <c r="LTQ289" s="2"/>
      <c r="LTR289" s="2"/>
      <c r="LTS289" s="2"/>
      <c r="LTT289" s="2"/>
      <c r="LTU289" s="2"/>
      <c r="LTV289" s="2"/>
      <c r="LTW289" s="2"/>
      <c r="LTX289" s="2"/>
      <c r="LTY289" s="2"/>
      <c r="LTZ289" s="2"/>
      <c r="LUA289" s="2"/>
      <c r="LUB289" s="2"/>
      <c r="LUC289" s="2"/>
      <c r="LUD289" s="2"/>
      <c r="LUE289" s="2"/>
      <c r="LUF289" s="2"/>
      <c r="LUG289" s="2"/>
      <c r="LUH289" s="2"/>
      <c r="LUI289" s="2"/>
      <c r="LUJ289" s="2"/>
      <c r="LUK289" s="2"/>
      <c r="LUL289" s="2"/>
      <c r="LUM289" s="2"/>
      <c r="LUN289" s="2"/>
      <c r="LUO289" s="2"/>
      <c r="LUP289" s="2"/>
      <c r="LUQ289" s="2"/>
      <c r="LUR289" s="2"/>
      <c r="LUS289" s="2"/>
      <c r="LUT289" s="2"/>
      <c r="LUU289" s="2"/>
      <c r="LUV289" s="2"/>
      <c r="LUW289" s="2"/>
      <c r="LUX289" s="2"/>
      <c r="LUY289" s="2"/>
      <c r="LUZ289" s="2"/>
      <c r="LVA289" s="2"/>
      <c r="LVB289" s="2"/>
      <c r="LVC289" s="2"/>
      <c r="LVD289" s="2"/>
      <c r="LVE289" s="2"/>
      <c r="LVF289" s="2"/>
      <c r="LVG289" s="2"/>
      <c r="LVH289" s="2"/>
      <c r="LVI289" s="2"/>
      <c r="LVJ289" s="2"/>
      <c r="LVK289" s="2"/>
      <c r="LVL289" s="2"/>
      <c r="LVM289" s="2"/>
      <c r="LVN289" s="2"/>
      <c r="LVO289" s="2"/>
      <c r="LVP289" s="2"/>
      <c r="LVQ289" s="2"/>
      <c r="LVR289" s="2"/>
      <c r="LVS289" s="2"/>
      <c r="LVT289" s="2"/>
      <c r="LVU289" s="2"/>
      <c r="LVV289" s="2"/>
      <c r="LVW289" s="2"/>
      <c r="LVX289" s="2"/>
      <c r="LVY289" s="2"/>
      <c r="LVZ289" s="2"/>
      <c r="LWA289" s="2"/>
      <c r="LWB289" s="2"/>
      <c r="LWC289" s="2"/>
      <c r="LWD289" s="2"/>
      <c r="LWE289" s="2"/>
      <c r="LWF289" s="2"/>
      <c r="LWG289" s="2"/>
      <c r="LWH289" s="2"/>
      <c r="LWI289" s="2"/>
      <c r="LWJ289" s="2"/>
      <c r="LWK289" s="2"/>
      <c r="LWL289" s="2"/>
      <c r="LWM289" s="2"/>
      <c r="LWN289" s="2"/>
      <c r="LWO289" s="2"/>
      <c r="LWP289" s="2"/>
      <c r="LWQ289" s="2"/>
      <c r="LWR289" s="2"/>
      <c r="LWS289" s="2"/>
      <c r="LWT289" s="2"/>
      <c r="LWU289" s="2"/>
      <c r="LWV289" s="2"/>
      <c r="LWW289" s="2"/>
      <c r="LWX289" s="2"/>
      <c r="LWY289" s="2"/>
      <c r="LWZ289" s="2"/>
      <c r="LXA289" s="2"/>
      <c r="LXB289" s="2"/>
      <c r="LXC289" s="2"/>
      <c r="LXD289" s="2"/>
      <c r="LXE289" s="2"/>
      <c r="LXF289" s="2"/>
      <c r="LXG289" s="2"/>
      <c r="LXH289" s="2"/>
      <c r="LXI289" s="2"/>
      <c r="LXJ289" s="2"/>
      <c r="LXK289" s="2"/>
      <c r="LXL289" s="2"/>
      <c r="LXM289" s="2"/>
      <c r="LXN289" s="2"/>
      <c r="LXO289" s="2"/>
      <c r="LXP289" s="2"/>
      <c r="LXQ289" s="2"/>
      <c r="LXR289" s="2"/>
      <c r="LXS289" s="2"/>
      <c r="LXT289" s="2"/>
      <c r="LXU289" s="2"/>
      <c r="LXV289" s="2"/>
      <c r="LXW289" s="2"/>
      <c r="LXX289" s="2"/>
      <c r="LXY289" s="2"/>
      <c r="LXZ289" s="2"/>
      <c r="LYA289" s="2"/>
      <c r="LYB289" s="2"/>
      <c r="LYC289" s="2"/>
      <c r="LYD289" s="2"/>
      <c r="LYE289" s="2"/>
      <c r="LYF289" s="2"/>
      <c r="LYG289" s="2"/>
      <c r="LYH289" s="2"/>
      <c r="LYI289" s="2"/>
      <c r="LYJ289" s="2"/>
      <c r="LYK289" s="2"/>
      <c r="LYL289" s="2"/>
      <c r="LYM289" s="2"/>
      <c r="LYN289" s="2"/>
      <c r="LYO289" s="2"/>
      <c r="LYP289" s="2"/>
      <c r="LYQ289" s="2"/>
      <c r="LYR289" s="2"/>
      <c r="LYS289" s="2"/>
      <c r="LYT289" s="2"/>
      <c r="LYU289" s="2"/>
      <c r="LYV289" s="2"/>
      <c r="LYW289" s="2"/>
      <c r="LYX289" s="2"/>
      <c r="LYY289" s="2"/>
      <c r="LYZ289" s="2"/>
      <c r="LZA289" s="2"/>
      <c r="LZB289" s="2"/>
      <c r="LZC289" s="2"/>
      <c r="LZD289" s="2"/>
      <c r="LZE289" s="2"/>
      <c r="LZF289" s="2"/>
      <c r="LZG289" s="2"/>
      <c r="LZH289" s="2"/>
      <c r="LZI289" s="2"/>
      <c r="LZJ289" s="2"/>
      <c r="LZK289" s="2"/>
      <c r="LZL289" s="2"/>
      <c r="LZM289" s="2"/>
      <c r="LZN289" s="2"/>
      <c r="LZO289" s="2"/>
      <c r="LZP289" s="2"/>
      <c r="LZQ289" s="2"/>
      <c r="LZR289" s="2"/>
      <c r="LZS289" s="2"/>
      <c r="LZT289" s="2"/>
      <c r="LZU289" s="2"/>
      <c r="LZV289" s="2"/>
      <c r="LZW289" s="2"/>
      <c r="LZX289" s="2"/>
      <c r="LZY289" s="2"/>
      <c r="LZZ289" s="2"/>
      <c r="MAA289" s="2"/>
      <c r="MAB289" s="2"/>
      <c r="MAC289" s="2"/>
      <c r="MAD289" s="2"/>
      <c r="MAE289" s="2"/>
      <c r="MAF289" s="2"/>
      <c r="MAG289" s="2"/>
      <c r="MAH289" s="2"/>
      <c r="MAI289" s="2"/>
      <c r="MAJ289" s="2"/>
      <c r="MAK289" s="2"/>
      <c r="MAL289" s="2"/>
      <c r="MAM289" s="2"/>
      <c r="MAN289" s="2"/>
      <c r="MAO289" s="2"/>
      <c r="MAP289" s="2"/>
      <c r="MAQ289" s="2"/>
      <c r="MAR289" s="2"/>
      <c r="MAS289" s="2"/>
      <c r="MAT289" s="2"/>
      <c r="MAU289" s="2"/>
      <c r="MAV289" s="2"/>
      <c r="MAW289" s="2"/>
      <c r="MAX289" s="2"/>
      <c r="MAY289" s="2"/>
      <c r="MAZ289" s="2"/>
      <c r="MBA289" s="2"/>
      <c r="MBB289" s="2"/>
      <c r="MBC289" s="2"/>
      <c r="MBD289" s="2"/>
      <c r="MBE289" s="2"/>
      <c r="MBF289" s="2"/>
      <c r="MBG289" s="2"/>
      <c r="MBH289" s="2"/>
      <c r="MBI289" s="2"/>
      <c r="MBJ289" s="2"/>
      <c r="MBK289" s="2"/>
      <c r="MBL289" s="2"/>
      <c r="MBM289" s="2"/>
      <c r="MBN289" s="2"/>
      <c r="MBO289" s="2"/>
      <c r="MBP289" s="2"/>
      <c r="MBQ289" s="2"/>
      <c r="MBR289" s="2"/>
      <c r="MBS289" s="2"/>
      <c r="MBT289" s="2"/>
      <c r="MBU289" s="2"/>
      <c r="MBV289" s="2"/>
      <c r="MBW289" s="2"/>
      <c r="MBX289" s="2"/>
      <c r="MBY289" s="2"/>
      <c r="MBZ289" s="2"/>
      <c r="MCA289" s="2"/>
      <c r="MCB289" s="2"/>
      <c r="MCC289" s="2"/>
      <c r="MCD289" s="2"/>
      <c r="MCE289" s="2"/>
      <c r="MCF289" s="2"/>
      <c r="MCG289" s="2"/>
      <c r="MCH289" s="2"/>
      <c r="MCI289" s="2"/>
      <c r="MCJ289" s="2"/>
      <c r="MCK289" s="2"/>
      <c r="MCL289" s="2"/>
      <c r="MCM289" s="2"/>
      <c r="MCN289" s="2"/>
      <c r="MCO289" s="2"/>
      <c r="MCP289" s="2"/>
      <c r="MCQ289" s="2"/>
      <c r="MCR289" s="2"/>
      <c r="MCS289" s="2"/>
      <c r="MCT289" s="2"/>
      <c r="MCU289" s="2"/>
      <c r="MCV289" s="2"/>
      <c r="MCW289" s="2"/>
      <c r="MCX289" s="2"/>
      <c r="MCY289" s="2"/>
      <c r="MCZ289" s="2"/>
      <c r="MDA289" s="2"/>
      <c r="MDB289" s="2"/>
      <c r="MDC289" s="2"/>
      <c r="MDD289" s="2"/>
      <c r="MDE289" s="2"/>
      <c r="MDF289" s="2"/>
      <c r="MDG289" s="2"/>
      <c r="MDH289" s="2"/>
      <c r="MDI289" s="2"/>
      <c r="MDJ289" s="2"/>
      <c r="MDK289" s="2"/>
      <c r="MDL289" s="2"/>
      <c r="MDM289" s="2"/>
      <c r="MDN289" s="2"/>
      <c r="MDO289" s="2"/>
      <c r="MDP289" s="2"/>
      <c r="MDQ289" s="2"/>
      <c r="MDR289" s="2"/>
      <c r="MDS289" s="2"/>
      <c r="MDT289" s="2"/>
      <c r="MDU289" s="2"/>
      <c r="MDV289" s="2"/>
      <c r="MDW289" s="2"/>
      <c r="MDX289" s="2"/>
      <c r="MDY289" s="2"/>
      <c r="MDZ289" s="2"/>
      <c r="MEA289" s="2"/>
      <c r="MEB289" s="2"/>
      <c r="MEC289" s="2"/>
      <c r="MED289" s="2"/>
      <c r="MEE289" s="2"/>
      <c r="MEF289" s="2"/>
      <c r="MEG289" s="2"/>
      <c r="MEH289" s="2"/>
      <c r="MEI289" s="2"/>
      <c r="MEJ289" s="2"/>
      <c r="MEK289" s="2"/>
      <c r="MEL289" s="2"/>
      <c r="MEM289" s="2"/>
      <c r="MEN289" s="2"/>
      <c r="MEO289" s="2"/>
      <c r="MEP289" s="2"/>
      <c r="MEQ289" s="2"/>
      <c r="MER289" s="2"/>
      <c r="MES289" s="2"/>
      <c r="MET289" s="2"/>
      <c r="MEU289" s="2"/>
      <c r="MEV289" s="2"/>
      <c r="MEW289" s="2"/>
      <c r="MEX289" s="2"/>
      <c r="MEY289" s="2"/>
      <c r="MEZ289" s="2"/>
      <c r="MFA289" s="2"/>
      <c r="MFB289" s="2"/>
      <c r="MFC289" s="2"/>
      <c r="MFD289" s="2"/>
      <c r="MFE289" s="2"/>
      <c r="MFF289" s="2"/>
      <c r="MFG289" s="2"/>
      <c r="MFH289" s="2"/>
      <c r="MFI289" s="2"/>
      <c r="MFJ289" s="2"/>
      <c r="MFK289" s="2"/>
      <c r="MFL289" s="2"/>
      <c r="MFM289" s="2"/>
      <c r="MFN289" s="2"/>
      <c r="MFO289" s="2"/>
      <c r="MFP289" s="2"/>
      <c r="MFQ289" s="2"/>
      <c r="MFR289" s="2"/>
      <c r="MFS289" s="2"/>
      <c r="MFT289" s="2"/>
      <c r="MFU289" s="2"/>
      <c r="MFV289" s="2"/>
      <c r="MFW289" s="2"/>
      <c r="MFX289" s="2"/>
      <c r="MFY289" s="2"/>
      <c r="MFZ289" s="2"/>
      <c r="MGA289" s="2"/>
      <c r="MGB289" s="2"/>
      <c r="MGC289" s="2"/>
      <c r="MGD289" s="2"/>
      <c r="MGE289" s="2"/>
      <c r="MGF289" s="2"/>
      <c r="MGG289" s="2"/>
      <c r="MGH289" s="2"/>
      <c r="MGI289" s="2"/>
      <c r="MGJ289" s="2"/>
      <c r="MGK289" s="2"/>
      <c r="MGL289" s="2"/>
      <c r="MGM289" s="2"/>
      <c r="MGN289" s="2"/>
      <c r="MGO289" s="2"/>
      <c r="MGP289" s="2"/>
      <c r="MGQ289" s="2"/>
      <c r="MGR289" s="2"/>
      <c r="MGS289" s="2"/>
      <c r="MGT289" s="2"/>
      <c r="MGU289" s="2"/>
      <c r="MGV289" s="2"/>
      <c r="MGW289" s="2"/>
      <c r="MGX289" s="2"/>
      <c r="MGY289" s="2"/>
      <c r="MGZ289" s="2"/>
      <c r="MHA289" s="2"/>
      <c r="MHB289" s="2"/>
      <c r="MHC289" s="2"/>
      <c r="MHD289" s="2"/>
      <c r="MHE289" s="2"/>
      <c r="MHF289" s="2"/>
      <c r="MHG289" s="2"/>
      <c r="MHH289" s="2"/>
      <c r="MHI289" s="2"/>
      <c r="MHJ289" s="2"/>
      <c r="MHK289" s="2"/>
      <c r="MHL289" s="2"/>
      <c r="MHM289" s="2"/>
      <c r="MHN289" s="2"/>
      <c r="MHO289" s="2"/>
      <c r="MHP289" s="2"/>
      <c r="MHQ289" s="2"/>
      <c r="MHR289" s="2"/>
      <c r="MHS289" s="2"/>
      <c r="MHT289" s="2"/>
      <c r="MHU289" s="2"/>
      <c r="MHV289" s="2"/>
      <c r="MHW289" s="2"/>
      <c r="MHX289" s="2"/>
      <c r="MHY289" s="2"/>
      <c r="MHZ289" s="2"/>
      <c r="MIA289" s="2"/>
      <c r="MIB289" s="2"/>
      <c r="MIC289" s="2"/>
      <c r="MID289" s="2"/>
      <c r="MIE289" s="2"/>
      <c r="MIF289" s="2"/>
      <c r="MIG289" s="2"/>
      <c r="MIH289" s="2"/>
      <c r="MII289" s="2"/>
      <c r="MIJ289" s="2"/>
      <c r="MIK289" s="2"/>
      <c r="MIL289" s="2"/>
      <c r="MIM289" s="2"/>
      <c r="MIN289" s="2"/>
      <c r="MIO289" s="2"/>
      <c r="MIP289" s="2"/>
      <c r="MIQ289" s="2"/>
      <c r="MIR289" s="2"/>
      <c r="MIS289" s="2"/>
      <c r="MIT289" s="2"/>
      <c r="MIU289" s="2"/>
      <c r="MIV289" s="2"/>
      <c r="MIW289" s="2"/>
      <c r="MIX289" s="2"/>
      <c r="MIY289" s="2"/>
      <c r="MIZ289" s="2"/>
      <c r="MJA289" s="2"/>
      <c r="MJB289" s="2"/>
      <c r="MJC289" s="2"/>
      <c r="MJD289" s="2"/>
      <c r="MJE289" s="2"/>
      <c r="MJF289" s="2"/>
      <c r="MJG289" s="2"/>
      <c r="MJH289" s="2"/>
      <c r="MJI289" s="2"/>
      <c r="MJJ289" s="2"/>
      <c r="MJK289" s="2"/>
      <c r="MJL289" s="2"/>
      <c r="MJM289" s="2"/>
      <c r="MJN289" s="2"/>
      <c r="MJO289" s="2"/>
      <c r="MJP289" s="2"/>
      <c r="MJQ289" s="2"/>
      <c r="MJR289" s="2"/>
      <c r="MJS289" s="2"/>
      <c r="MJT289" s="2"/>
      <c r="MJU289" s="2"/>
      <c r="MJV289" s="2"/>
      <c r="MJW289" s="2"/>
      <c r="MJX289" s="2"/>
      <c r="MJY289" s="2"/>
      <c r="MJZ289" s="2"/>
      <c r="MKA289" s="2"/>
      <c r="MKB289" s="2"/>
      <c r="MKC289" s="2"/>
      <c r="MKD289" s="2"/>
      <c r="MKE289" s="2"/>
      <c r="MKF289" s="2"/>
      <c r="MKG289" s="2"/>
      <c r="MKH289" s="2"/>
      <c r="MKI289" s="2"/>
      <c r="MKJ289" s="2"/>
      <c r="MKK289" s="2"/>
      <c r="MKL289" s="2"/>
      <c r="MKM289" s="2"/>
      <c r="MKN289" s="2"/>
      <c r="MKO289" s="2"/>
      <c r="MKP289" s="2"/>
      <c r="MKQ289" s="2"/>
      <c r="MKR289" s="2"/>
      <c r="MKS289" s="2"/>
      <c r="MKT289" s="2"/>
      <c r="MKU289" s="2"/>
      <c r="MKV289" s="2"/>
      <c r="MKW289" s="2"/>
      <c r="MKX289" s="2"/>
      <c r="MKY289" s="2"/>
      <c r="MKZ289" s="2"/>
      <c r="MLA289" s="2"/>
      <c r="MLB289" s="2"/>
      <c r="MLC289" s="2"/>
      <c r="MLD289" s="2"/>
      <c r="MLE289" s="2"/>
      <c r="MLF289" s="2"/>
      <c r="MLG289" s="2"/>
      <c r="MLH289" s="2"/>
      <c r="MLI289" s="2"/>
      <c r="MLJ289" s="2"/>
      <c r="MLK289" s="2"/>
      <c r="MLL289" s="2"/>
      <c r="MLM289" s="2"/>
      <c r="MLN289" s="2"/>
      <c r="MLO289" s="2"/>
      <c r="MLP289" s="2"/>
      <c r="MLQ289" s="2"/>
      <c r="MLR289" s="2"/>
      <c r="MLS289" s="2"/>
      <c r="MLT289" s="2"/>
      <c r="MLU289" s="2"/>
      <c r="MLV289" s="2"/>
      <c r="MLW289" s="2"/>
      <c r="MLX289" s="2"/>
      <c r="MLY289" s="2"/>
      <c r="MLZ289" s="2"/>
      <c r="MMA289" s="2"/>
      <c r="MMB289" s="2"/>
      <c r="MMC289" s="2"/>
      <c r="MMD289" s="2"/>
      <c r="MME289" s="2"/>
      <c r="MMF289" s="2"/>
      <c r="MMG289" s="2"/>
      <c r="MMH289" s="2"/>
      <c r="MMI289" s="2"/>
      <c r="MMJ289" s="2"/>
      <c r="MMK289" s="2"/>
      <c r="MML289" s="2"/>
      <c r="MMM289" s="2"/>
      <c r="MMN289" s="2"/>
      <c r="MMO289" s="2"/>
      <c r="MMP289" s="2"/>
      <c r="MMQ289" s="2"/>
      <c r="MMR289" s="2"/>
      <c r="MMS289" s="2"/>
      <c r="MMT289" s="2"/>
      <c r="MMU289" s="2"/>
      <c r="MMV289" s="2"/>
      <c r="MMW289" s="2"/>
      <c r="MMX289" s="2"/>
      <c r="MMY289" s="2"/>
      <c r="MMZ289" s="2"/>
      <c r="MNA289" s="2"/>
      <c r="MNB289" s="2"/>
      <c r="MNC289" s="2"/>
      <c r="MND289" s="2"/>
      <c r="MNE289" s="2"/>
      <c r="MNF289" s="2"/>
      <c r="MNG289" s="2"/>
      <c r="MNH289" s="2"/>
      <c r="MNI289" s="2"/>
      <c r="MNJ289" s="2"/>
      <c r="MNK289" s="2"/>
      <c r="MNL289" s="2"/>
      <c r="MNM289" s="2"/>
      <c r="MNN289" s="2"/>
      <c r="MNO289" s="2"/>
      <c r="MNP289" s="2"/>
      <c r="MNQ289" s="2"/>
      <c r="MNR289" s="2"/>
      <c r="MNS289" s="2"/>
      <c r="MNT289" s="2"/>
      <c r="MNU289" s="2"/>
      <c r="MNV289" s="2"/>
      <c r="MNW289" s="2"/>
      <c r="MNX289" s="2"/>
      <c r="MNY289" s="2"/>
      <c r="MNZ289" s="2"/>
      <c r="MOA289" s="2"/>
      <c r="MOB289" s="2"/>
      <c r="MOC289" s="2"/>
      <c r="MOD289" s="2"/>
      <c r="MOE289" s="2"/>
      <c r="MOF289" s="2"/>
      <c r="MOG289" s="2"/>
      <c r="MOH289" s="2"/>
      <c r="MOI289" s="2"/>
      <c r="MOJ289" s="2"/>
      <c r="MOK289" s="2"/>
      <c r="MOL289" s="2"/>
      <c r="MOM289" s="2"/>
      <c r="MON289" s="2"/>
      <c r="MOO289" s="2"/>
      <c r="MOP289" s="2"/>
      <c r="MOQ289" s="2"/>
      <c r="MOR289" s="2"/>
      <c r="MOS289" s="2"/>
      <c r="MOT289" s="2"/>
      <c r="MOU289" s="2"/>
      <c r="MOV289" s="2"/>
      <c r="MOW289" s="2"/>
      <c r="MOX289" s="2"/>
      <c r="MOY289" s="2"/>
      <c r="MOZ289" s="2"/>
      <c r="MPA289" s="2"/>
      <c r="MPB289" s="2"/>
      <c r="MPC289" s="2"/>
      <c r="MPD289" s="2"/>
      <c r="MPE289" s="2"/>
      <c r="MPF289" s="2"/>
      <c r="MPG289" s="2"/>
      <c r="MPH289" s="2"/>
      <c r="MPI289" s="2"/>
      <c r="MPJ289" s="2"/>
      <c r="MPK289" s="2"/>
      <c r="MPL289" s="2"/>
      <c r="MPM289" s="2"/>
      <c r="MPN289" s="2"/>
      <c r="MPO289" s="2"/>
      <c r="MPP289" s="2"/>
      <c r="MPQ289" s="2"/>
      <c r="MPR289" s="2"/>
      <c r="MPS289" s="2"/>
      <c r="MPT289" s="2"/>
      <c r="MPU289" s="2"/>
      <c r="MPV289" s="2"/>
      <c r="MPW289" s="2"/>
      <c r="MPX289" s="2"/>
      <c r="MPY289" s="2"/>
      <c r="MPZ289" s="2"/>
      <c r="MQA289" s="2"/>
      <c r="MQB289" s="2"/>
      <c r="MQC289" s="2"/>
      <c r="MQD289" s="2"/>
      <c r="MQE289" s="2"/>
      <c r="MQF289" s="2"/>
      <c r="MQG289" s="2"/>
      <c r="MQH289" s="2"/>
      <c r="MQI289" s="2"/>
      <c r="MQJ289" s="2"/>
      <c r="MQK289" s="2"/>
      <c r="MQL289" s="2"/>
      <c r="MQM289" s="2"/>
      <c r="MQN289" s="2"/>
      <c r="MQO289" s="2"/>
      <c r="MQP289" s="2"/>
      <c r="MQQ289" s="2"/>
      <c r="MQR289" s="2"/>
      <c r="MQS289" s="2"/>
      <c r="MQT289" s="2"/>
      <c r="MQU289" s="2"/>
      <c r="MQV289" s="2"/>
      <c r="MQW289" s="2"/>
      <c r="MQX289" s="2"/>
      <c r="MQY289" s="2"/>
      <c r="MQZ289" s="2"/>
      <c r="MRA289" s="2"/>
      <c r="MRB289" s="2"/>
      <c r="MRC289" s="2"/>
      <c r="MRD289" s="2"/>
      <c r="MRE289" s="2"/>
      <c r="MRF289" s="2"/>
      <c r="MRG289" s="2"/>
      <c r="MRH289" s="2"/>
      <c r="MRI289" s="2"/>
      <c r="MRJ289" s="2"/>
      <c r="MRK289" s="2"/>
      <c r="MRL289" s="2"/>
      <c r="MRM289" s="2"/>
      <c r="MRN289" s="2"/>
      <c r="MRO289" s="2"/>
      <c r="MRP289" s="2"/>
      <c r="MRQ289" s="2"/>
      <c r="MRR289" s="2"/>
      <c r="MRS289" s="2"/>
      <c r="MRT289" s="2"/>
      <c r="MRU289" s="2"/>
      <c r="MRV289" s="2"/>
      <c r="MRW289" s="2"/>
      <c r="MRX289" s="2"/>
      <c r="MRY289" s="2"/>
      <c r="MRZ289" s="2"/>
      <c r="MSA289" s="2"/>
      <c r="MSB289" s="2"/>
      <c r="MSC289" s="2"/>
      <c r="MSD289" s="2"/>
      <c r="MSE289" s="2"/>
      <c r="MSF289" s="2"/>
      <c r="MSG289" s="2"/>
      <c r="MSH289" s="2"/>
      <c r="MSI289" s="2"/>
      <c r="MSJ289" s="2"/>
      <c r="MSK289" s="2"/>
      <c r="MSL289" s="2"/>
      <c r="MSM289" s="2"/>
      <c r="MSN289" s="2"/>
      <c r="MSO289" s="2"/>
      <c r="MSP289" s="2"/>
      <c r="MSQ289" s="2"/>
      <c r="MSR289" s="2"/>
      <c r="MSS289" s="2"/>
      <c r="MST289" s="2"/>
      <c r="MSU289" s="2"/>
      <c r="MSV289" s="2"/>
      <c r="MSW289" s="2"/>
      <c r="MSX289" s="2"/>
      <c r="MSY289" s="2"/>
      <c r="MSZ289" s="2"/>
      <c r="MTA289" s="2"/>
      <c r="MTB289" s="2"/>
      <c r="MTC289" s="2"/>
      <c r="MTD289" s="2"/>
      <c r="MTE289" s="2"/>
      <c r="MTF289" s="2"/>
      <c r="MTG289" s="2"/>
      <c r="MTH289" s="2"/>
      <c r="MTI289" s="2"/>
      <c r="MTJ289" s="2"/>
      <c r="MTK289" s="2"/>
      <c r="MTL289" s="2"/>
      <c r="MTM289" s="2"/>
      <c r="MTN289" s="2"/>
      <c r="MTO289" s="2"/>
      <c r="MTP289" s="2"/>
      <c r="MTQ289" s="2"/>
      <c r="MTR289" s="2"/>
      <c r="MTS289" s="2"/>
      <c r="MTT289" s="2"/>
      <c r="MTU289" s="2"/>
      <c r="MTV289" s="2"/>
      <c r="MTW289" s="2"/>
      <c r="MTX289" s="2"/>
      <c r="MTY289" s="2"/>
      <c r="MTZ289" s="2"/>
      <c r="MUA289" s="2"/>
      <c r="MUB289" s="2"/>
      <c r="MUC289" s="2"/>
      <c r="MUD289" s="2"/>
      <c r="MUE289" s="2"/>
      <c r="MUF289" s="2"/>
      <c r="MUG289" s="2"/>
      <c r="MUH289" s="2"/>
      <c r="MUI289" s="2"/>
      <c r="MUJ289" s="2"/>
      <c r="MUK289" s="2"/>
      <c r="MUL289" s="2"/>
      <c r="MUM289" s="2"/>
      <c r="MUN289" s="2"/>
      <c r="MUO289" s="2"/>
      <c r="MUP289" s="2"/>
      <c r="MUQ289" s="2"/>
      <c r="MUR289" s="2"/>
      <c r="MUS289" s="2"/>
      <c r="MUT289" s="2"/>
      <c r="MUU289" s="2"/>
      <c r="MUV289" s="2"/>
      <c r="MUW289" s="2"/>
      <c r="MUX289" s="2"/>
      <c r="MUY289" s="2"/>
      <c r="MUZ289" s="2"/>
      <c r="MVA289" s="2"/>
      <c r="MVB289" s="2"/>
      <c r="MVC289" s="2"/>
      <c r="MVD289" s="2"/>
      <c r="MVE289" s="2"/>
      <c r="MVF289" s="2"/>
      <c r="MVG289" s="2"/>
      <c r="MVH289" s="2"/>
      <c r="MVI289" s="2"/>
      <c r="MVJ289" s="2"/>
      <c r="MVK289" s="2"/>
      <c r="MVL289" s="2"/>
      <c r="MVM289" s="2"/>
      <c r="MVN289" s="2"/>
      <c r="MVO289" s="2"/>
      <c r="MVP289" s="2"/>
      <c r="MVQ289" s="2"/>
      <c r="MVR289" s="2"/>
      <c r="MVS289" s="2"/>
      <c r="MVT289" s="2"/>
      <c r="MVU289" s="2"/>
      <c r="MVV289" s="2"/>
      <c r="MVW289" s="2"/>
      <c r="MVX289" s="2"/>
      <c r="MVY289" s="2"/>
      <c r="MVZ289" s="2"/>
      <c r="MWA289" s="2"/>
      <c r="MWB289" s="2"/>
      <c r="MWC289" s="2"/>
      <c r="MWD289" s="2"/>
      <c r="MWE289" s="2"/>
      <c r="MWF289" s="2"/>
      <c r="MWG289" s="2"/>
      <c r="MWH289" s="2"/>
      <c r="MWI289" s="2"/>
      <c r="MWJ289" s="2"/>
      <c r="MWK289" s="2"/>
      <c r="MWL289" s="2"/>
      <c r="MWM289" s="2"/>
      <c r="MWN289" s="2"/>
      <c r="MWO289" s="2"/>
      <c r="MWP289" s="2"/>
      <c r="MWQ289" s="2"/>
      <c r="MWR289" s="2"/>
      <c r="MWS289" s="2"/>
      <c r="MWT289" s="2"/>
      <c r="MWU289" s="2"/>
      <c r="MWV289" s="2"/>
      <c r="MWW289" s="2"/>
      <c r="MWX289" s="2"/>
      <c r="MWY289" s="2"/>
      <c r="MWZ289" s="2"/>
      <c r="MXA289" s="2"/>
      <c r="MXB289" s="2"/>
      <c r="MXC289" s="2"/>
      <c r="MXD289" s="2"/>
      <c r="MXE289" s="2"/>
      <c r="MXF289" s="2"/>
      <c r="MXG289" s="2"/>
      <c r="MXH289" s="2"/>
      <c r="MXI289" s="2"/>
      <c r="MXJ289" s="2"/>
      <c r="MXK289" s="2"/>
      <c r="MXL289" s="2"/>
      <c r="MXM289" s="2"/>
      <c r="MXN289" s="2"/>
      <c r="MXO289" s="2"/>
      <c r="MXP289" s="2"/>
      <c r="MXQ289" s="2"/>
      <c r="MXR289" s="2"/>
      <c r="MXS289" s="2"/>
      <c r="MXT289" s="2"/>
      <c r="MXU289" s="2"/>
      <c r="MXV289" s="2"/>
      <c r="MXW289" s="2"/>
      <c r="MXX289" s="2"/>
      <c r="MXY289" s="2"/>
      <c r="MXZ289" s="2"/>
      <c r="MYA289" s="2"/>
      <c r="MYB289" s="2"/>
      <c r="MYC289" s="2"/>
      <c r="MYD289" s="2"/>
      <c r="MYE289" s="2"/>
      <c r="MYF289" s="2"/>
      <c r="MYG289" s="2"/>
      <c r="MYH289" s="2"/>
      <c r="MYI289" s="2"/>
      <c r="MYJ289" s="2"/>
      <c r="MYK289" s="2"/>
      <c r="MYL289" s="2"/>
      <c r="MYM289" s="2"/>
      <c r="MYN289" s="2"/>
      <c r="MYO289" s="2"/>
      <c r="MYP289" s="2"/>
      <c r="MYQ289" s="2"/>
      <c r="MYR289" s="2"/>
      <c r="MYS289" s="2"/>
      <c r="MYT289" s="2"/>
      <c r="MYU289" s="2"/>
      <c r="MYV289" s="2"/>
      <c r="MYW289" s="2"/>
      <c r="MYX289" s="2"/>
      <c r="MYY289" s="2"/>
      <c r="MYZ289" s="2"/>
      <c r="MZA289" s="2"/>
      <c r="MZB289" s="2"/>
      <c r="MZC289" s="2"/>
      <c r="MZD289" s="2"/>
      <c r="MZE289" s="2"/>
      <c r="MZF289" s="2"/>
      <c r="MZG289" s="2"/>
      <c r="MZH289" s="2"/>
      <c r="MZI289" s="2"/>
      <c r="MZJ289" s="2"/>
      <c r="MZK289" s="2"/>
      <c r="MZL289" s="2"/>
      <c r="MZM289" s="2"/>
      <c r="MZN289" s="2"/>
      <c r="MZO289" s="2"/>
      <c r="MZP289" s="2"/>
      <c r="MZQ289" s="2"/>
      <c r="MZR289" s="2"/>
      <c r="MZS289" s="2"/>
      <c r="MZT289" s="2"/>
      <c r="MZU289" s="2"/>
      <c r="MZV289" s="2"/>
      <c r="MZW289" s="2"/>
      <c r="MZX289" s="2"/>
      <c r="MZY289" s="2"/>
      <c r="MZZ289" s="2"/>
      <c r="NAA289" s="2"/>
      <c r="NAB289" s="2"/>
      <c r="NAC289" s="2"/>
      <c r="NAD289" s="2"/>
      <c r="NAE289" s="2"/>
      <c r="NAF289" s="2"/>
      <c r="NAG289" s="2"/>
      <c r="NAH289" s="2"/>
      <c r="NAI289" s="2"/>
      <c r="NAJ289" s="2"/>
      <c r="NAK289" s="2"/>
      <c r="NAL289" s="2"/>
      <c r="NAM289" s="2"/>
      <c r="NAN289" s="2"/>
      <c r="NAO289" s="2"/>
      <c r="NAP289" s="2"/>
      <c r="NAQ289" s="2"/>
      <c r="NAR289" s="2"/>
      <c r="NAS289" s="2"/>
      <c r="NAT289" s="2"/>
      <c r="NAU289" s="2"/>
      <c r="NAV289" s="2"/>
      <c r="NAW289" s="2"/>
      <c r="NAX289" s="2"/>
      <c r="NAY289" s="2"/>
      <c r="NAZ289" s="2"/>
      <c r="NBA289" s="2"/>
      <c r="NBB289" s="2"/>
      <c r="NBC289" s="2"/>
      <c r="NBD289" s="2"/>
      <c r="NBE289" s="2"/>
      <c r="NBF289" s="2"/>
      <c r="NBG289" s="2"/>
      <c r="NBH289" s="2"/>
      <c r="NBI289" s="2"/>
      <c r="NBJ289" s="2"/>
      <c r="NBK289" s="2"/>
      <c r="NBL289" s="2"/>
      <c r="NBM289" s="2"/>
      <c r="NBN289" s="2"/>
      <c r="NBO289" s="2"/>
      <c r="NBP289" s="2"/>
      <c r="NBQ289" s="2"/>
      <c r="NBR289" s="2"/>
      <c r="NBS289" s="2"/>
      <c r="NBT289" s="2"/>
      <c r="NBU289" s="2"/>
      <c r="NBV289" s="2"/>
      <c r="NBW289" s="2"/>
      <c r="NBX289" s="2"/>
      <c r="NBY289" s="2"/>
      <c r="NBZ289" s="2"/>
      <c r="NCA289" s="2"/>
      <c r="NCB289" s="2"/>
      <c r="NCC289" s="2"/>
      <c r="NCD289" s="2"/>
      <c r="NCE289" s="2"/>
      <c r="NCF289" s="2"/>
      <c r="NCG289" s="2"/>
      <c r="NCH289" s="2"/>
      <c r="NCI289" s="2"/>
      <c r="NCJ289" s="2"/>
      <c r="NCK289" s="2"/>
      <c r="NCL289" s="2"/>
      <c r="NCM289" s="2"/>
      <c r="NCN289" s="2"/>
      <c r="NCO289" s="2"/>
      <c r="NCP289" s="2"/>
      <c r="NCQ289" s="2"/>
      <c r="NCR289" s="2"/>
      <c r="NCS289" s="2"/>
      <c r="NCT289" s="2"/>
      <c r="NCU289" s="2"/>
      <c r="NCV289" s="2"/>
      <c r="NCW289" s="2"/>
      <c r="NCX289" s="2"/>
      <c r="NCY289" s="2"/>
      <c r="NCZ289" s="2"/>
      <c r="NDA289" s="2"/>
      <c r="NDB289" s="2"/>
      <c r="NDC289" s="2"/>
      <c r="NDD289" s="2"/>
      <c r="NDE289" s="2"/>
      <c r="NDF289" s="2"/>
      <c r="NDG289" s="2"/>
      <c r="NDH289" s="2"/>
      <c r="NDI289" s="2"/>
      <c r="NDJ289" s="2"/>
      <c r="NDK289" s="2"/>
      <c r="NDL289" s="2"/>
      <c r="NDM289" s="2"/>
      <c r="NDN289" s="2"/>
      <c r="NDO289" s="2"/>
      <c r="NDP289" s="2"/>
      <c r="NDQ289" s="2"/>
      <c r="NDR289" s="2"/>
      <c r="NDS289" s="2"/>
      <c r="NDT289" s="2"/>
      <c r="NDU289" s="2"/>
      <c r="NDV289" s="2"/>
      <c r="NDW289" s="2"/>
      <c r="NDX289" s="2"/>
      <c r="NDY289" s="2"/>
      <c r="NDZ289" s="2"/>
      <c r="NEA289" s="2"/>
      <c r="NEB289" s="2"/>
      <c r="NEC289" s="2"/>
      <c r="NED289" s="2"/>
      <c r="NEE289" s="2"/>
      <c r="NEF289" s="2"/>
      <c r="NEG289" s="2"/>
      <c r="NEH289" s="2"/>
      <c r="NEI289" s="2"/>
      <c r="NEJ289" s="2"/>
      <c r="NEK289" s="2"/>
      <c r="NEL289" s="2"/>
      <c r="NEM289" s="2"/>
      <c r="NEN289" s="2"/>
      <c r="NEO289" s="2"/>
      <c r="NEP289" s="2"/>
      <c r="NEQ289" s="2"/>
      <c r="NER289" s="2"/>
      <c r="NES289" s="2"/>
      <c r="NET289" s="2"/>
      <c r="NEU289" s="2"/>
      <c r="NEV289" s="2"/>
      <c r="NEW289" s="2"/>
      <c r="NEX289" s="2"/>
      <c r="NEY289" s="2"/>
      <c r="NEZ289" s="2"/>
      <c r="NFA289" s="2"/>
      <c r="NFB289" s="2"/>
      <c r="NFC289" s="2"/>
      <c r="NFD289" s="2"/>
      <c r="NFE289" s="2"/>
      <c r="NFF289" s="2"/>
      <c r="NFG289" s="2"/>
      <c r="NFH289" s="2"/>
      <c r="NFI289" s="2"/>
      <c r="NFJ289" s="2"/>
      <c r="NFK289" s="2"/>
      <c r="NFL289" s="2"/>
      <c r="NFM289" s="2"/>
      <c r="NFN289" s="2"/>
      <c r="NFO289" s="2"/>
      <c r="NFP289" s="2"/>
      <c r="NFQ289" s="2"/>
      <c r="NFR289" s="2"/>
      <c r="NFS289" s="2"/>
      <c r="NFT289" s="2"/>
      <c r="NFU289" s="2"/>
      <c r="NFV289" s="2"/>
      <c r="NFW289" s="2"/>
      <c r="NFX289" s="2"/>
      <c r="NFY289" s="2"/>
      <c r="NFZ289" s="2"/>
      <c r="NGA289" s="2"/>
      <c r="NGB289" s="2"/>
      <c r="NGC289" s="2"/>
      <c r="NGD289" s="2"/>
      <c r="NGE289" s="2"/>
      <c r="NGF289" s="2"/>
      <c r="NGG289" s="2"/>
      <c r="NGH289" s="2"/>
      <c r="NGI289" s="2"/>
      <c r="NGJ289" s="2"/>
      <c r="NGK289" s="2"/>
      <c r="NGL289" s="2"/>
      <c r="NGM289" s="2"/>
      <c r="NGN289" s="2"/>
      <c r="NGO289" s="2"/>
      <c r="NGP289" s="2"/>
      <c r="NGQ289" s="2"/>
      <c r="NGR289" s="2"/>
      <c r="NGS289" s="2"/>
      <c r="NGT289" s="2"/>
      <c r="NGU289" s="2"/>
      <c r="NGV289" s="2"/>
      <c r="NGW289" s="2"/>
      <c r="NGX289" s="2"/>
      <c r="NGY289" s="2"/>
      <c r="NGZ289" s="2"/>
      <c r="NHA289" s="2"/>
      <c r="NHB289" s="2"/>
      <c r="NHC289" s="2"/>
      <c r="NHD289" s="2"/>
      <c r="NHE289" s="2"/>
      <c r="NHF289" s="2"/>
      <c r="NHG289" s="2"/>
      <c r="NHH289" s="2"/>
      <c r="NHI289" s="2"/>
      <c r="NHJ289" s="2"/>
      <c r="NHK289" s="2"/>
      <c r="NHL289" s="2"/>
      <c r="NHM289" s="2"/>
      <c r="NHN289" s="2"/>
      <c r="NHO289" s="2"/>
      <c r="NHP289" s="2"/>
      <c r="NHQ289" s="2"/>
      <c r="NHR289" s="2"/>
      <c r="NHS289" s="2"/>
      <c r="NHT289" s="2"/>
      <c r="NHU289" s="2"/>
      <c r="NHV289" s="2"/>
      <c r="NHW289" s="2"/>
      <c r="NHX289" s="2"/>
      <c r="NHY289" s="2"/>
      <c r="NHZ289" s="2"/>
      <c r="NIA289" s="2"/>
      <c r="NIB289" s="2"/>
      <c r="NIC289" s="2"/>
      <c r="NID289" s="2"/>
      <c r="NIE289" s="2"/>
      <c r="NIF289" s="2"/>
      <c r="NIG289" s="2"/>
      <c r="NIH289" s="2"/>
      <c r="NII289" s="2"/>
      <c r="NIJ289" s="2"/>
      <c r="NIK289" s="2"/>
      <c r="NIL289" s="2"/>
      <c r="NIM289" s="2"/>
      <c r="NIN289" s="2"/>
      <c r="NIO289" s="2"/>
      <c r="NIP289" s="2"/>
      <c r="NIQ289" s="2"/>
      <c r="NIR289" s="2"/>
      <c r="NIS289" s="2"/>
      <c r="NIT289" s="2"/>
      <c r="NIU289" s="2"/>
      <c r="NIV289" s="2"/>
      <c r="NIW289" s="2"/>
      <c r="NIX289" s="2"/>
      <c r="NIY289" s="2"/>
      <c r="NIZ289" s="2"/>
      <c r="NJA289" s="2"/>
      <c r="NJB289" s="2"/>
      <c r="NJC289" s="2"/>
      <c r="NJD289" s="2"/>
      <c r="NJE289" s="2"/>
      <c r="NJF289" s="2"/>
      <c r="NJG289" s="2"/>
      <c r="NJH289" s="2"/>
      <c r="NJI289" s="2"/>
      <c r="NJJ289" s="2"/>
      <c r="NJK289" s="2"/>
      <c r="NJL289" s="2"/>
      <c r="NJM289" s="2"/>
      <c r="NJN289" s="2"/>
      <c r="NJO289" s="2"/>
      <c r="NJP289" s="2"/>
      <c r="NJQ289" s="2"/>
      <c r="NJR289" s="2"/>
      <c r="NJS289" s="2"/>
      <c r="NJT289" s="2"/>
      <c r="NJU289" s="2"/>
      <c r="NJV289" s="2"/>
      <c r="NJW289" s="2"/>
      <c r="NJX289" s="2"/>
      <c r="NJY289" s="2"/>
      <c r="NJZ289" s="2"/>
      <c r="NKA289" s="2"/>
      <c r="NKB289" s="2"/>
      <c r="NKC289" s="2"/>
      <c r="NKD289" s="2"/>
      <c r="NKE289" s="2"/>
      <c r="NKF289" s="2"/>
      <c r="NKG289" s="2"/>
      <c r="NKH289" s="2"/>
      <c r="NKI289" s="2"/>
      <c r="NKJ289" s="2"/>
      <c r="NKK289" s="2"/>
      <c r="NKL289" s="2"/>
      <c r="NKM289" s="2"/>
      <c r="NKN289" s="2"/>
      <c r="NKO289" s="2"/>
      <c r="NKP289" s="2"/>
      <c r="NKQ289" s="2"/>
      <c r="NKR289" s="2"/>
      <c r="NKS289" s="2"/>
      <c r="NKT289" s="2"/>
      <c r="NKU289" s="2"/>
      <c r="NKV289" s="2"/>
      <c r="NKW289" s="2"/>
      <c r="NKX289" s="2"/>
      <c r="NKY289" s="2"/>
      <c r="NKZ289" s="2"/>
      <c r="NLA289" s="2"/>
      <c r="NLB289" s="2"/>
      <c r="NLC289" s="2"/>
      <c r="NLD289" s="2"/>
      <c r="NLE289" s="2"/>
      <c r="NLF289" s="2"/>
      <c r="NLG289" s="2"/>
      <c r="NLH289" s="2"/>
      <c r="NLI289" s="2"/>
      <c r="NLJ289" s="2"/>
      <c r="NLK289" s="2"/>
      <c r="NLL289" s="2"/>
      <c r="NLM289" s="2"/>
      <c r="NLN289" s="2"/>
      <c r="NLO289" s="2"/>
      <c r="NLP289" s="2"/>
      <c r="NLQ289" s="2"/>
      <c r="NLR289" s="2"/>
      <c r="NLS289" s="2"/>
      <c r="NLT289" s="2"/>
      <c r="NLU289" s="2"/>
      <c r="NLV289" s="2"/>
      <c r="NLW289" s="2"/>
      <c r="NLX289" s="2"/>
      <c r="NLY289" s="2"/>
      <c r="NLZ289" s="2"/>
      <c r="NMA289" s="2"/>
      <c r="NMB289" s="2"/>
      <c r="NMC289" s="2"/>
      <c r="NMD289" s="2"/>
      <c r="NME289" s="2"/>
      <c r="NMF289" s="2"/>
      <c r="NMG289" s="2"/>
      <c r="NMH289" s="2"/>
      <c r="NMI289" s="2"/>
      <c r="NMJ289" s="2"/>
      <c r="NMK289" s="2"/>
      <c r="NML289" s="2"/>
      <c r="NMM289" s="2"/>
      <c r="NMN289" s="2"/>
      <c r="NMO289" s="2"/>
      <c r="NMP289" s="2"/>
      <c r="NMQ289" s="2"/>
      <c r="NMR289" s="2"/>
      <c r="NMS289" s="2"/>
      <c r="NMT289" s="2"/>
      <c r="NMU289" s="2"/>
      <c r="NMV289" s="2"/>
      <c r="NMW289" s="2"/>
      <c r="NMX289" s="2"/>
      <c r="NMY289" s="2"/>
      <c r="NMZ289" s="2"/>
      <c r="NNA289" s="2"/>
      <c r="NNB289" s="2"/>
      <c r="NNC289" s="2"/>
      <c r="NND289" s="2"/>
      <c r="NNE289" s="2"/>
      <c r="NNF289" s="2"/>
      <c r="NNG289" s="2"/>
      <c r="NNH289" s="2"/>
      <c r="NNI289" s="2"/>
      <c r="NNJ289" s="2"/>
      <c r="NNK289" s="2"/>
      <c r="NNL289" s="2"/>
      <c r="NNM289" s="2"/>
      <c r="NNN289" s="2"/>
      <c r="NNO289" s="2"/>
      <c r="NNP289" s="2"/>
      <c r="NNQ289" s="2"/>
      <c r="NNR289" s="2"/>
      <c r="NNS289" s="2"/>
      <c r="NNT289" s="2"/>
      <c r="NNU289" s="2"/>
      <c r="NNV289" s="2"/>
      <c r="NNW289" s="2"/>
      <c r="NNX289" s="2"/>
      <c r="NNY289" s="2"/>
      <c r="NNZ289" s="2"/>
      <c r="NOA289" s="2"/>
      <c r="NOB289" s="2"/>
      <c r="NOC289" s="2"/>
      <c r="NOD289" s="2"/>
      <c r="NOE289" s="2"/>
      <c r="NOF289" s="2"/>
      <c r="NOG289" s="2"/>
      <c r="NOH289" s="2"/>
      <c r="NOI289" s="2"/>
      <c r="NOJ289" s="2"/>
      <c r="NOK289" s="2"/>
      <c r="NOL289" s="2"/>
      <c r="NOM289" s="2"/>
      <c r="NON289" s="2"/>
      <c r="NOO289" s="2"/>
      <c r="NOP289" s="2"/>
      <c r="NOQ289" s="2"/>
      <c r="NOR289" s="2"/>
      <c r="NOS289" s="2"/>
      <c r="NOT289" s="2"/>
      <c r="NOU289" s="2"/>
      <c r="NOV289" s="2"/>
      <c r="NOW289" s="2"/>
      <c r="NOX289" s="2"/>
      <c r="NOY289" s="2"/>
      <c r="NOZ289" s="2"/>
      <c r="NPA289" s="2"/>
      <c r="NPB289" s="2"/>
      <c r="NPC289" s="2"/>
      <c r="NPD289" s="2"/>
      <c r="NPE289" s="2"/>
      <c r="NPF289" s="2"/>
      <c r="NPG289" s="2"/>
      <c r="NPH289" s="2"/>
      <c r="NPI289" s="2"/>
      <c r="NPJ289" s="2"/>
      <c r="NPK289" s="2"/>
      <c r="NPL289" s="2"/>
      <c r="NPM289" s="2"/>
      <c r="NPN289" s="2"/>
      <c r="NPO289" s="2"/>
      <c r="NPP289" s="2"/>
      <c r="NPQ289" s="2"/>
      <c r="NPR289" s="2"/>
      <c r="NPS289" s="2"/>
      <c r="NPT289" s="2"/>
      <c r="NPU289" s="2"/>
      <c r="NPV289" s="2"/>
      <c r="NPW289" s="2"/>
      <c r="NPX289" s="2"/>
      <c r="NPY289" s="2"/>
      <c r="NPZ289" s="2"/>
      <c r="NQA289" s="2"/>
      <c r="NQB289" s="2"/>
      <c r="NQC289" s="2"/>
      <c r="NQD289" s="2"/>
      <c r="NQE289" s="2"/>
      <c r="NQF289" s="2"/>
      <c r="NQG289" s="2"/>
      <c r="NQH289" s="2"/>
      <c r="NQI289" s="2"/>
      <c r="NQJ289" s="2"/>
      <c r="NQK289" s="2"/>
      <c r="NQL289" s="2"/>
      <c r="NQM289" s="2"/>
      <c r="NQN289" s="2"/>
      <c r="NQO289" s="2"/>
      <c r="NQP289" s="2"/>
      <c r="NQQ289" s="2"/>
      <c r="NQR289" s="2"/>
      <c r="NQS289" s="2"/>
      <c r="NQT289" s="2"/>
      <c r="NQU289" s="2"/>
      <c r="NQV289" s="2"/>
      <c r="NQW289" s="2"/>
      <c r="NQX289" s="2"/>
      <c r="NQY289" s="2"/>
      <c r="NQZ289" s="2"/>
      <c r="NRA289" s="2"/>
      <c r="NRB289" s="2"/>
      <c r="NRC289" s="2"/>
      <c r="NRD289" s="2"/>
      <c r="NRE289" s="2"/>
      <c r="NRF289" s="2"/>
      <c r="NRG289" s="2"/>
      <c r="NRH289" s="2"/>
      <c r="NRI289" s="2"/>
      <c r="NRJ289" s="2"/>
      <c r="NRK289" s="2"/>
      <c r="NRL289" s="2"/>
      <c r="NRM289" s="2"/>
      <c r="NRN289" s="2"/>
      <c r="NRO289" s="2"/>
      <c r="NRP289" s="2"/>
      <c r="NRQ289" s="2"/>
      <c r="NRR289" s="2"/>
      <c r="NRS289" s="2"/>
      <c r="NRT289" s="2"/>
      <c r="NRU289" s="2"/>
      <c r="NRV289" s="2"/>
      <c r="NRW289" s="2"/>
      <c r="NRX289" s="2"/>
      <c r="NRY289" s="2"/>
      <c r="NRZ289" s="2"/>
      <c r="NSA289" s="2"/>
      <c r="NSB289" s="2"/>
      <c r="NSC289" s="2"/>
      <c r="NSD289" s="2"/>
      <c r="NSE289" s="2"/>
      <c r="NSF289" s="2"/>
      <c r="NSG289" s="2"/>
      <c r="NSH289" s="2"/>
      <c r="NSI289" s="2"/>
      <c r="NSJ289" s="2"/>
      <c r="NSK289" s="2"/>
      <c r="NSL289" s="2"/>
      <c r="NSM289" s="2"/>
      <c r="NSN289" s="2"/>
      <c r="NSO289" s="2"/>
      <c r="NSP289" s="2"/>
      <c r="NSQ289" s="2"/>
      <c r="NSR289" s="2"/>
      <c r="NSS289" s="2"/>
      <c r="NST289" s="2"/>
      <c r="NSU289" s="2"/>
      <c r="NSV289" s="2"/>
      <c r="NSW289" s="2"/>
      <c r="NSX289" s="2"/>
      <c r="NSY289" s="2"/>
      <c r="NSZ289" s="2"/>
      <c r="NTA289" s="2"/>
      <c r="NTB289" s="2"/>
      <c r="NTC289" s="2"/>
      <c r="NTD289" s="2"/>
      <c r="NTE289" s="2"/>
      <c r="NTF289" s="2"/>
      <c r="NTG289" s="2"/>
      <c r="NTH289" s="2"/>
      <c r="NTI289" s="2"/>
      <c r="NTJ289" s="2"/>
      <c r="NTK289" s="2"/>
      <c r="NTL289" s="2"/>
      <c r="NTM289" s="2"/>
      <c r="NTN289" s="2"/>
      <c r="NTO289" s="2"/>
      <c r="NTP289" s="2"/>
      <c r="NTQ289" s="2"/>
      <c r="NTR289" s="2"/>
      <c r="NTS289" s="2"/>
      <c r="NTT289" s="2"/>
      <c r="NTU289" s="2"/>
      <c r="NTV289" s="2"/>
      <c r="NTW289" s="2"/>
      <c r="NTX289" s="2"/>
      <c r="NTY289" s="2"/>
      <c r="NTZ289" s="2"/>
      <c r="NUA289" s="2"/>
      <c r="NUB289" s="2"/>
      <c r="NUC289" s="2"/>
      <c r="NUD289" s="2"/>
      <c r="NUE289" s="2"/>
      <c r="NUF289" s="2"/>
      <c r="NUG289" s="2"/>
      <c r="NUH289" s="2"/>
      <c r="NUI289" s="2"/>
      <c r="NUJ289" s="2"/>
      <c r="NUK289" s="2"/>
      <c r="NUL289" s="2"/>
      <c r="NUM289" s="2"/>
      <c r="NUN289" s="2"/>
      <c r="NUO289" s="2"/>
      <c r="NUP289" s="2"/>
      <c r="NUQ289" s="2"/>
      <c r="NUR289" s="2"/>
      <c r="NUS289" s="2"/>
      <c r="NUT289" s="2"/>
      <c r="NUU289" s="2"/>
      <c r="NUV289" s="2"/>
      <c r="NUW289" s="2"/>
      <c r="NUX289" s="2"/>
      <c r="NUY289" s="2"/>
      <c r="NUZ289" s="2"/>
      <c r="NVA289" s="2"/>
      <c r="NVB289" s="2"/>
      <c r="NVC289" s="2"/>
      <c r="NVD289" s="2"/>
      <c r="NVE289" s="2"/>
      <c r="NVF289" s="2"/>
      <c r="NVG289" s="2"/>
      <c r="NVH289" s="2"/>
      <c r="NVI289" s="2"/>
      <c r="NVJ289" s="2"/>
      <c r="NVK289" s="2"/>
      <c r="NVL289" s="2"/>
      <c r="NVM289" s="2"/>
      <c r="NVN289" s="2"/>
      <c r="NVO289" s="2"/>
      <c r="NVP289" s="2"/>
      <c r="NVQ289" s="2"/>
      <c r="NVR289" s="2"/>
      <c r="NVS289" s="2"/>
      <c r="NVT289" s="2"/>
      <c r="NVU289" s="2"/>
      <c r="NVV289" s="2"/>
      <c r="NVW289" s="2"/>
      <c r="NVX289" s="2"/>
      <c r="NVY289" s="2"/>
      <c r="NVZ289" s="2"/>
      <c r="NWA289" s="2"/>
      <c r="NWB289" s="2"/>
      <c r="NWC289" s="2"/>
      <c r="NWD289" s="2"/>
      <c r="NWE289" s="2"/>
      <c r="NWF289" s="2"/>
      <c r="NWG289" s="2"/>
      <c r="NWH289" s="2"/>
      <c r="NWI289" s="2"/>
      <c r="NWJ289" s="2"/>
      <c r="NWK289" s="2"/>
      <c r="NWL289" s="2"/>
      <c r="NWM289" s="2"/>
      <c r="NWN289" s="2"/>
      <c r="NWO289" s="2"/>
      <c r="NWP289" s="2"/>
      <c r="NWQ289" s="2"/>
      <c r="NWR289" s="2"/>
      <c r="NWS289" s="2"/>
      <c r="NWT289" s="2"/>
      <c r="NWU289" s="2"/>
      <c r="NWV289" s="2"/>
      <c r="NWW289" s="2"/>
      <c r="NWX289" s="2"/>
      <c r="NWY289" s="2"/>
      <c r="NWZ289" s="2"/>
      <c r="NXA289" s="2"/>
      <c r="NXB289" s="2"/>
      <c r="NXC289" s="2"/>
      <c r="NXD289" s="2"/>
      <c r="NXE289" s="2"/>
      <c r="NXF289" s="2"/>
      <c r="NXG289" s="2"/>
      <c r="NXH289" s="2"/>
      <c r="NXI289" s="2"/>
      <c r="NXJ289" s="2"/>
      <c r="NXK289" s="2"/>
      <c r="NXL289" s="2"/>
      <c r="NXM289" s="2"/>
      <c r="NXN289" s="2"/>
      <c r="NXO289" s="2"/>
      <c r="NXP289" s="2"/>
      <c r="NXQ289" s="2"/>
      <c r="NXR289" s="2"/>
      <c r="NXS289" s="2"/>
      <c r="NXT289" s="2"/>
      <c r="NXU289" s="2"/>
      <c r="NXV289" s="2"/>
      <c r="NXW289" s="2"/>
      <c r="NXX289" s="2"/>
      <c r="NXY289" s="2"/>
      <c r="NXZ289" s="2"/>
      <c r="NYA289" s="2"/>
      <c r="NYB289" s="2"/>
      <c r="NYC289" s="2"/>
      <c r="NYD289" s="2"/>
      <c r="NYE289" s="2"/>
      <c r="NYF289" s="2"/>
      <c r="NYG289" s="2"/>
      <c r="NYH289" s="2"/>
      <c r="NYI289" s="2"/>
      <c r="NYJ289" s="2"/>
      <c r="NYK289" s="2"/>
      <c r="NYL289" s="2"/>
      <c r="NYM289" s="2"/>
      <c r="NYN289" s="2"/>
      <c r="NYO289" s="2"/>
      <c r="NYP289" s="2"/>
      <c r="NYQ289" s="2"/>
      <c r="NYR289" s="2"/>
      <c r="NYS289" s="2"/>
      <c r="NYT289" s="2"/>
      <c r="NYU289" s="2"/>
      <c r="NYV289" s="2"/>
      <c r="NYW289" s="2"/>
      <c r="NYX289" s="2"/>
      <c r="NYY289" s="2"/>
      <c r="NYZ289" s="2"/>
      <c r="NZA289" s="2"/>
      <c r="NZB289" s="2"/>
      <c r="NZC289" s="2"/>
      <c r="NZD289" s="2"/>
      <c r="NZE289" s="2"/>
      <c r="NZF289" s="2"/>
      <c r="NZG289" s="2"/>
      <c r="NZH289" s="2"/>
      <c r="NZI289" s="2"/>
      <c r="NZJ289" s="2"/>
      <c r="NZK289" s="2"/>
      <c r="NZL289" s="2"/>
      <c r="NZM289" s="2"/>
      <c r="NZN289" s="2"/>
      <c r="NZO289" s="2"/>
      <c r="NZP289" s="2"/>
      <c r="NZQ289" s="2"/>
      <c r="NZR289" s="2"/>
      <c r="NZS289" s="2"/>
      <c r="NZT289" s="2"/>
      <c r="NZU289" s="2"/>
      <c r="NZV289" s="2"/>
      <c r="NZW289" s="2"/>
      <c r="NZX289" s="2"/>
      <c r="NZY289" s="2"/>
      <c r="NZZ289" s="2"/>
      <c r="OAA289" s="2"/>
      <c r="OAB289" s="2"/>
      <c r="OAC289" s="2"/>
      <c r="OAD289" s="2"/>
      <c r="OAE289" s="2"/>
      <c r="OAF289" s="2"/>
      <c r="OAG289" s="2"/>
      <c r="OAH289" s="2"/>
      <c r="OAI289" s="2"/>
      <c r="OAJ289" s="2"/>
      <c r="OAK289" s="2"/>
      <c r="OAL289" s="2"/>
      <c r="OAM289" s="2"/>
      <c r="OAN289" s="2"/>
      <c r="OAO289" s="2"/>
      <c r="OAP289" s="2"/>
      <c r="OAQ289" s="2"/>
      <c r="OAR289" s="2"/>
      <c r="OAS289" s="2"/>
      <c r="OAT289" s="2"/>
      <c r="OAU289" s="2"/>
      <c r="OAV289" s="2"/>
      <c r="OAW289" s="2"/>
      <c r="OAX289" s="2"/>
      <c r="OAY289" s="2"/>
      <c r="OAZ289" s="2"/>
      <c r="OBA289" s="2"/>
      <c r="OBB289" s="2"/>
      <c r="OBC289" s="2"/>
      <c r="OBD289" s="2"/>
      <c r="OBE289" s="2"/>
      <c r="OBF289" s="2"/>
      <c r="OBG289" s="2"/>
      <c r="OBH289" s="2"/>
      <c r="OBI289" s="2"/>
      <c r="OBJ289" s="2"/>
      <c r="OBK289" s="2"/>
      <c r="OBL289" s="2"/>
      <c r="OBM289" s="2"/>
      <c r="OBN289" s="2"/>
      <c r="OBO289" s="2"/>
      <c r="OBP289" s="2"/>
      <c r="OBQ289" s="2"/>
      <c r="OBR289" s="2"/>
      <c r="OBS289" s="2"/>
      <c r="OBT289" s="2"/>
      <c r="OBU289" s="2"/>
      <c r="OBV289" s="2"/>
      <c r="OBW289" s="2"/>
      <c r="OBX289" s="2"/>
      <c r="OBY289" s="2"/>
      <c r="OBZ289" s="2"/>
      <c r="OCA289" s="2"/>
      <c r="OCB289" s="2"/>
      <c r="OCC289" s="2"/>
      <c r="OCD289" s="2"/>
      <c r="OCE289" s="2"/>
      <c r="OCF289" s="2"/>
      <c r="OCG289" s="2"/>
      <c r="OCH289" s="2"/>
      <c r="OCI289" s="2"/>
      <c r="OCJ289" s="2"/>
      <c r="OCK289" s="2"/>
      <c r="OCL289" s="2"/>
      <c r="OCM289" s="2"/>
      <c r="OCN289" s="2"/>
      <c r="OCO289" s="2"/>
      <c r="OCP289" s="2"/>
      <c r="OCQ289" s="2"/>
      <c r="OCR289" s="2"/>
      <c r="OCS289" s="2"/>
      <c r="OCT289" s="2"/>
      <c r="OCU289" s="2"/>
      <c r="OCV289" s="2"/>
      <c r="OCW289" s="2"/>
      <c r="OCX289" s="2"/>
      <c r="OCY289" s="2"/>
      <c r="OCZ289" s="2"/>
      <c r="ODA289" s="2"/>
      <c r="ODB289" s="2"/>
      <c r="ODC289" s="2"/>
      <c r="ODD289" s="2"/>
      <c r="ODE289" s="2"/>
      <c r="ODF289" s="2"/>
      <c r="ODG289" s="2"/>
      <c r="ODH289" s="2"/>
      <c r="ODI289" s="2"/>
      <c r="ODJ289" s="2"/>
      <c r="ODK289" s="2"/>
      <c r="ODL289" s="2"/>
      <c r="ODM289" s="2"/>
      <c r="ODN289" s="2"/>
      <c r="ODO289" s="2"/>
      <c r="ODP289" s="2"/>
      <c r="ODQ289" s="2"/>
      <c r="ODR289" s="2"/>
      <c r="ODS289" s="2"/>
      <c r="ODT289" s="2"/>
      <c r="ODU289" s="2"/>
      <c r="ODV289" s="2"/>
      <c r="ODW289" s="2"/>
      <c r="ODX289" s="2"/>
      <c r="ODY289" s="2"/>
      <c r="ODZ289" s="2"/>
      <c r="OEA289" s="2"/>
      <c r="OEB289" s="2"/>
      <c r="OEC289" s="2"/>
      <c r="OED289" s="2"/>
      <c r="OEE289" s="2"/>
      <c r="OEF289" s="2"/>
      <c r="OEG289" s="2"/>
      <c r="OEH289" s="2"/>
      <c r="OEI289" s="2"/>
      <c r="OEJ289" s="2"/>
      <c r="OEK289" s="2"/>
      <c r="OEL289" s="2"/>
      <c r="OEM289" s="2"/>
      <c r="OEN289" s="2"/>
      <c r="OEO289" s="2"/>
      <c r="OEP289" s="2"/>
      <c r="OEQ289" s="2"/>
      <c r="OER289" s="2"/>
      <c r="OES289" s="2"/>
      <c r="OET289" s="2"/>
      <c r="OEU289" s="2"/>
      <c r="OEV289" s="2"/>
      <c r="OEW289" s="2"/>
      <c r="OEX289" s="2"/>
      <c r="OEY289" s="2"/>
      <c r="OEZ289" s="2"/>
      <c r="OFA289" s="2"/>
      <c r="OFB289" s="2"/>
      <c r="OFC289" s="2"/>
      <c r="OFD289" s="2"/>
      <c r="OFE289" s="2"/>
      <c r="OFF289" s="2"/>
      <c r="OFG289" s="2"/>
      <c r="OFH289" s="2"/>
      <c r="OFI289" s="2"/>
      <c r="OFJ289" s="2"/>
      <c r="OFK289" s="2"/>
      <c r="OFL289" s="2"/>
      <c r="OFM289" s="2"/>
      <c r="OFN289" s="2"/>
      <c r="OFO289" s="2"/>
      <c r="OFP289" s="2"/>
      <c r="OFQ289" s="2"/>
      <c r="OFR289" s="2"/>
      <c r="OFS289" s="2"/>
      <c r="OFT289" s="2"/>
      <c r="OFU289" s="2"/>
      <c r="OFV289" s="2"/>
      <c r="OFW289" s="2"/>
      <c r="OFX289" s="2"/>
      <c r="OFY289" s="2"/>
      <c r="OFZ289" s="2"/>
      <c r="OGA289" s="2"/>
      <c r="OGB289" s="2"/>
      <c r="OGC289" s="2"/>
      <c r="OGD289" s="2"/>
      <c r="OGE289" s="2"/>
      <c r="OGF289" s="2"/>
      <c r="OGG289" s="2"/>
      <c r="OGH289" s="2"/>
      <c r="OGI289" s="2"/>
      <c r="OGJ289" s="2"/>
      <c r="OGK289" s="2"/>
      <c r="OGL289" s="2"/>
      <c r="OGM289" s="2"/>
      <c r="OGN289" s="2"/>
      <c r="OGO289" s="2"/>
      <c r="OGP289" s="2"/>
      <c r="OGQ289" s="2"/>
      <c r="OGR289" s="2"/>
      <c r="OGS289" s="2"/>
      <c r="OGT289" s="2"/>
      <c r="OGU289" s="2"/>
      <c r="OGV289" s="2"/>
      <c r="OGW289" s="2"/>
      <c r="OGX289" s="2"/>
      <c r="OGY289" s="2"/>
      <c r="OGZ289" s="2"/>
      <c r="OHA289" s="2"/>
      <c r="OHB289" s="2"/>
      <c r="OHC289" s="2"/>
      <c r="OHD289" s="2"/>
      <c r="OHE289" s="2"/>
      <c r="OHF289" s="2"/>
      <c r="OHG289" s="2"/>
      <c r="OHH289" s="2"/>
      <c r="OHI289" s="2"/>
      <c r="OHJ289" s="2"/>
      <c r="OHK289" s="2"/>
      <c r="OHL289" s="2"/>
      <c r="OHM289" s="2"/>
      <c r="OHN289" s="2"/>
      <c r="OHO289" s="2"/>
      <c r="OHP289" s="2"/>
      <c r="OHQ289" s="2"/>
      <c r="OHR289" s="2"/>
      <c r="OHS289" s="2"/>
      <c r="OHT289" s="2"/>
      <c r="OHU289" s="2"/>
      <c r="OHV289" s="2"/>
      <c r="OHW289" s="2"/>
      <c r="OHX289" s="2"/>
      <c r="OHY289" s="2"/>
      <c r="OHZ289" s="2"/>
      <c r="OIA289" s="2"/>
      <c r="OIB289" s="2"/>
      <c r="OIC289" s="2"/>
      <c r="OID289" s="2"/>
      <c r="OIE289" s="2"/>
      <c r="OIF289" s="2"/>
      <c r="OIG289" s="2"/>
      <c r="OIH289" s="2"/>
      <c r="OII289" s="2"/>
      <c r="OIJ289" s="2"/>
      <c r="OIK289" s="2"/>
      <c r="OIL289" s="2"/>
      <c r="OIM289" s="2"/>
      <c r="OIN289" s="2"/>
      <c r="OIO289" s="2"/>
      <c r="OIP289" s="2"/>
      <c r="OIQ289" s="2"/>
      <c r="OIR289" s="2"/>
      <c r="OIS289" s="2"/>
      <c r="OIT289" s="2"/>
      <c r="OIU289" s="2"/>
      <c r="OIV289" s="2"/>
      <c r="OIW289" s="2"/>
      <c r="OIX289" s="2"/>
      <c r="OIY289" s="2"/>
      <c r="OIZ289" s="2"/>
      <c r="OJA289" s="2"/>
      <c r="OJB289" s="2"/>
      <c r="OJC289" s="2"/>
      <c r="OJD289" s="2"/>
      <c r="OJE289" s="2"/>
      <c r="OJF289" s="2"/>
      <c r="OJG289" s="2"/>
      <c r="OJH289" s="2"/>
      <c r="OJI289" s="2"/>
      <c r="OJJ289" s="2"/>
      <c r="OJK289" s="2"/>
      <c r="OJL289" s="2"/>
      <c r="OJM289" s="2"/>
      <c r="OJN289" s="2"/>
      <c r="OJO289" s="2"/>
      <c r="OJP289" s="2"/>
      <c r="OJQ289" s="2"/>
      <c r="OJR289" s="2"/>
      <c r="OJS289" s="2"/>
      <c r="OJT289" s="2"/>
      <c r="OJU289" s="2"/>
      <c r="OJV289" s="2"/>
      <c r="OJW289" s="2"/>
      <c r="OJX289" s="2"/>
      <c r="OJY289" s="2"/>
      <c r="OJZ289" s="2"/>
      <c r="OKA289" s="2"/>
      <c r="OKB289" s="2"/>
      <c r="OKC289" s="2"/>
      <c r="OKD289" s="2"/>
      <c r="OKE289" s="2"/>
      <c r="OKF289" s="2"/>
      <c r="OKG289" s="2"/>
      <c r="OKH289" s="2"/>
      <c r="OKI289" s="2"/>
      <c r="OKJ289" s="2"/>
      <c r="OKK289" s="2"/>
      <c r="OKL289" s="2"/>
      <c r="OKM289" s="2"/>
      <c r="OKN289" s="2"/>
      <c r="OKO289" s="2"/>
      <c r="OKP289" s="2"/>
      <c r="OKQ289" s="2"/>
      <c r="OKR289" s="2"/>
      <c r="OKS289" s="2"/>
      <c r="OKT289" s="2"/>
      <c r="OKU289" s="2"/>
      <c r="OKV289" s="2"/>
      <c r="OKW289" s="2"/>
      <c r="OKX289" s="2"/>
      <c r="OKY289" s="2"/>
      <c r="OKZ289" s="2"/>
      <c r="OLA289" s="2"/>
      <c r="OLB289" s="2"/>
      <c r="OLC289" s="2"/>
      <c r="OLD289" s="2"/>
      <c r="OLE289" s="2"/>
      <c r="OLF289" s="2"/>
      <c r="OLG289" s="2"/>
      <c r="OLH289" s="2"/>
      <c r="OLI289" s="2"/>
      <c r="OLJ289" s="2"/>
      <c r="OLK289" s="2"/>
      <c r="OLL289" s="2"/>
      <c r="OLM289" s="2"/>
      <c r="OLN289" s="2"/>
      <c r="OLO289" s="2"/>
      <c r="OLP289" s="2"/>
      <c r="OLQ289" s="2"/>
      <c r="OLR289" s="2"/>
      <c r="OLS289" s="2"/>
      <c r="OLT289" s="2"/>
      <c r="OLU289" s="2"/>
      <c r="OLV289" s="2"/>
      <c r="OLW289" s="2"/>
      <c r="OLX289" s="2"/>
      <c r="OLY289" s="2"/>
      <c r="OLZ289" s="2"/>
      <c r="OMA289" s="2"/>
      <c r="OMB289" s="2"/>
      <c r="OMC289" s="2"/>
      <c r="OMD289" s="2"/>
      <c r="OME289" s="2"/>
      <c r="OMF289" s="2"/>
      <c r="OMG289" s="2"/>
      <c r="OMH289" s="2"/>
      <c r="OMI289" s="2"/>
      <c r="OMJ289" s="2"/>
      <c r="OMK289" s="2"/>
      <c r="OML289" s="2"/>
      <c r="OMM289" s="2"/>
      <c r="OMN289" s="2"/>
      <c r="OMO289" s="2"/>
      <c r="OMP289" s="2"/>
      <c r="OMQ289" s="2"/>
      <c r="OMR289" s="2"/>
      <c r="OMS289" s="2"/>
      <c r="OMT289" s="2"/>
      <c r="OMU289" s="2"/>
      <c r="OMV289" s="2"/>
      <c r="OMW289" s="2"/>
      <c r="OMX289" s="2"/>
      <c r="OMY289" s="2"/>
      <c r="OMZ289" s="2"/>
      <c r="ONA289" s="2"/>
      <c r="ONB289" s="2"/>
      <c r="ONC289" s="2"/>
      <c r="OND289" s="2"/>
      <c r="ONE289" s="2"/>
      <c r="ONF289" s="2"/>
      <c r="ONG289" s="2"/>
      <c r="ONH289" s="2"/>
      <c r="ONI289" s="2"/>
      <c r="ONJ289" s="2"/>
      <c r="ONK289" s="2"/>
      <c r="ONL289" s="2"/>
      <c r="ONM289" s="2"/>
      <c r="ONN289" s="2"/>
      <c r="ONO289" s="2"/>
      <c r="ONP289" s="2"/>
      <c r="ONQ289" s="2"/>
      <c r="ONR289" s="2"/>
      <c r="ONS289" s="2"/>
      <c r="ONT289" s="2"/>
      <c r="ONU289" s="2"/>
      <c r="ONV289" s="2"/>
      <c r="ONW289" s="2"/>
      <c r="ONX289" s="2"/>
      <c r="ONY289" s="2"/>
      <c r="ONZ289" s="2"/>
      <c r="OOA289" s="2"/>
      <c r="OOB289" s="2"/>
      <c r="OOC289" s="2"/>
      <c r="OOD289" s="2"/>
      <c r="OOE289" s="2"/>
      <c r="OOF289" s="2"/>
      <c r="OOG289" s="2"/>
      <c r="OOH289" s="2"/>
      <c r="OOI289" s="2"/>
      <c r="OOJ289" s="2"/>
      <c r="OOK289" s="2"/>
      <c r="OOL289" s="2"/>
      <c r="OOM289" s="2"/>
      <c r="OON289" s="2"/>
      <c r="OOO289" s="2"/>
      <c r="OOP289" s="2"/>
      <c r="OOQ289" s="2"/>
      <c r="OOR289" s="2"/>
      <c r="OOS289" s="2"/>
      <c r="OOT289" s="2"/>
      <c r="OOU289" s="2"/>
      <c r="OOV289" s="2"/>
      <c r="OOW289" s="2"/>
      <c r="OOX289" s="2"/>
      <c r="OOY289" s="2"/>
      <c r="OOZ289" s="2"/>
      <c r="OPA289" s="2"/>
      <c r="OPB289" s="2"/>
      <c r="OPC289" s="2"/>
      <c r="OPD289" s="2"/>
      <c r="OPE289" s="2"/>
      <c r="OPF289" s="2"/>
      <c r="OPG289" s="2"/>
      <c r="OPH289" s="2"/>
      <c r="OPI289" s="2"/>
      <c r="OPJ289" s="2"/>
      <c r="OPK289" s="2"/>
      <c r="OPL289" s="2"/>
      <c r="OPM289" s="2"/>
      <c r="OPN289" s="2"/>
      <c r="OPO289" s="2"/>
      <c r="OPP289" s="2"/>
      <c r="OPQ289" s="2"/>
      <c r="OPR289" s="2"/>
      <c r="OPS289" s="2"/>
      <c r="OPT289" s="2"/>
      <c r="OPU289" s="2"/>
      <c r="OPV289" s="2"/>
      <c r="OPW289" s="2"/>
      <c r="OPX289" s="2"/>
      <c r="OPY289" s="2"/>
      <c r="OPZ289" s="2"/>
      <c r="OQA289" s="2"/>
      <c r="OQB289" s="2"/>
      <c r="OQC289" s="2"/>
      <c r="OQD289" s="2"/>
      <c r="OQE289" s="2"/>
      <c r="OQF289" s="2"/>
      <c r="OQG289" s="2"/>
      <c r="OQH289" s="2"/>
      <c r="OQI289" s="2"/>
      <c r="OQJ289" s="2"/>
      <c r="OQK289" s="2"/>
      <c r="OQL289" s="2"/>
      <c r="OQM289" s="2"/>
      <c r="OQN289" s="2"/>
      <c r="OQO289" s="2"/>
      <c r="OQP289" s="2"/>
      <c r="OQQ289" s="2"/>
      <c r="OQR289" s="2"/>
      <c r="OQS289" s="2"/>
      <c r="OQT289" s="2"/>
      <c r="OQU289" s="2"/>
      <c r="OQV289" s="2"/>
      <c r="OQW289" s="2"/>
      <c r="OQX289" s="2"/>
      <c r="OQY289" s="2"/>
      <c r="OQZ289" s="2"/>
      <c r="ORA289" s="2"/>
      <c r="ORB289" s="2"/>
      <c r="ORC289" s="2"/>
      <c r="ORD289" s="2"/>
      <c r="ORE289" s="2"/>
      <c r="ORF289" s="2"/>
      <c r="ORG289" s="2"/>
      <c r="ORH289" s="2"/>
      <c r="ORI289" s="2"/>
      <c r="ORJ289" s="2"/>
      <c r="ORK289" s="2"/>
      <c r="ORL289" s="2"/>
      <c r="ORM289" s="2"/>
      <c r="ORN289" s="2"/>
      <c r="ORO289" s="2"/>
      <c r="ORP289" s="2"/>
      <c r="ORQ289" s="2"/>
      <c r="ORR289" s="2"/>
      <c r="ORS289" s="2"/>
      <c r="ORT289" s="2"/>
      <c r="ORU289" s="2"/>
      <c r="ORV289" s="2"/>
      <c r="ORW289" s="2"/>
      <c r="ORX289" s="2"/>
      <c r="ORY289" s="2"/>
      <c r="ORZ289" s="2"/>
      <c r="OSA289" s="2"/>
      <c r="OSB289" s="2"/>
      <c r="OSC289" s="2"/>
      <c r="OSD289" s="2"/>
      <c r="OSE289" s="2"/>
      <c r="OSF289" s="2"/>
      <c r="OSG289" s="2"/>
      <c r="OSH289" s="2"/>
      <c r="OSI289" s="2"/>
      <c r="OSJ289" s="2"/>
      <c r="OSK289" s="2"/>
      <c r="OSL289" s="2"/>
      <c r="OSM289" s="2"/>
      <c r="OSN289" s="2"/>
      <c r="OSO289" s="2"/>
      <c r="OSP289" s="2"/>
      <c r="OSQ289" s="2"/>
      <c r="OSR289" s="2"/>
      <c r="OSS289" s="2"/>
      <c r="OST289" s="2"/>
      <c r="OSU289" s="2"/>
      <c r="OSV289" s="2"/>
      <c r="OSW289" s="2"/>
      <c r="OSX289" s="2"/>
      <c r="OSY289" s="2"/>
      <c r="OSZ289" s="2"/>
      <c r="OTA289" s="2"/>
      <c r="OTB289" s="2"/>
      <c r="OTC289" s="2"/>
      <c r="OTD289" s="2"/>
      <c r="OTE289" s="2"/>
      <c r="OTF289" s="2"/>
      <c r="OTG289" s="2"/>
      <c r="OTH289" s="2"/>
      <c r="OTI289" s="2"/>
      <c r="OTJ289" s="2"/>
      <c r="OTK289" s="2"/>
      <c r="OTL289" s="2"/>
      <c r="OTM289" s="2"/>
      <c r="OTN289" s="2"/>
      <c r="OTO289" s="2"/>
      <c r="OTP289" s="2"/>
      <c r="OTQ289" s="2"/>
      <c r="OTR289" s="2"/>
      <c r="OTS289" s="2"/>
      <c r="OTT289" s="2"/>
      <c r="OTU289" s="2"/>
      <c r="OTV289" s="2"/>
      <c r="OTW289" s="2"/>
      <c r="OTX289" s="2"/>
      <c r="OTY289" s="2"/>
      <c r="OTZ289" s="2"/>
      <c r="OUA289" s="2"/>
      <c r="OUB289" s="2"/>
      <c r="OUC289" s="2"/>
      <c r="OUD289" s="2"/>
      <c r="OUE289" s="2"/>
      <c r="OUF289" s="2"/>
      <c r="OUG289" s="2"/>
      <c r="OUH289" s="2"/>
      <c r="OUI289" s="2"/>
      <c r="OUJ289" s="2"/>
      <c r="OUK289" s="2"/>
      <c r="OUL289" s="2"/>
      <c r="OUM289" s="2"/>
      <c r="OUN289" s="2"/>
      <c r="OUO289" s="2"/>
      <c r="OUP289" s="2"/>
      <c r="OUQ289" s="2"/>
      <c r="OUR289" s="2"/>
      <c r="OUS289" s="2"/>
      <c r="OUT289" s="2"/>
      <c r="OUU289" s="2"/>
      <c r="OUV289" s="2"/>
      <c r="OUW289" s="2"/>
      <c r="OUX289" s="2"/>
      <c r="OUY289" s="2"/>
      <c r="OUZ289" s="2"/>
      <c r="OVA289" s="2"/>
      <c r="OVB289" s="2"/>
      <c r="OVC289" s="2"/>
      <c r="OVD289" s="2"/>
      <c r="OVE289" s="2"/>
      <c r="OVF289" s="2"/>
      <c r="OVG289" s="2"/>
      <c r="OVH289" s="2"/>
      <c r="OVI289" s="2"/>
      <c r="OVJ289" s="2"/>
      <c r="OVK289" s="2"/>
      <c r="OVL289" s="2"/>
      <c r="OVM289" s="2"/>
      <c r="OVN289" s="2"/>
      <c r="OVO289" s="2"/>
      <c r="OVP289" s="2"/>
      <c r="OVQ289" s="2"/>
      <c r="OVR289" s="2"/>
      <c r="OVS289" s="2"/>
      <c r="OVT289" s="2"/>
      <c r="OVU289" s="2"/>
      <c r="OVV289" s="2"/>
      <c r="OVW289" s="2"/>
      <c r="OVX289" s="2"/>
      <c r="OVY289" s="2"/>
      <c r="OVZ289" s="2"/>
      <c r="OWA289" s="2"/>
      <c r="OWB289" s="2"/>
      <c r="OWC289" s="2"/>
      <c r="OWD289" s="2"/>
      <c r="OWE289" s="2"/>
      <c r="OWF289" s="2"/>
      <c r="OWG289" s="2"/>
      <c r="OWH289" s="2"/>
      <c r="OWI289" s="2"/>
      <c r="OWJ289" s="2"/>
      <c r="OWK289" s="2"/>
      <c r="OWL289" s="2"/>
      <c r="OWM289" s="2"/>
      <c r="OWN289" s="2"/>
      <c r="OWO289" s="2"/>
      <c r="OWP289" s="2"/>
      <c r="OWQ289" s="2"/>
      <c r="OWR289" s="2"/>
      <c r="OWS289" s="2"/>
      <c r="OWT289" s="2"/>
      <c r="OWU289" s="2"/>
      <c r="OWV289" s="2"/>
      <c r="OWW289" s="2"/>
      <c r="OWX289" s="2"/>
      <c r="OWY289" s="2"/>
      <c r="OWZ289" s="2"/>
      <c r="OXA289" s="2"/>
      <c r="OXB289" s="2"/>
      <c r="OXC289" s="2"/>
      <c r="OXD289" s="2"/>
      <c r="OXE289" s="2"/>
      <c r="OXF289" s="2"/>
      <c r="OXG289" s="2"/>
      <c r="OXH289" s="2"/>
      <c r="OXI289" s="2"/>
      <c r="OXJ289" s="2"/>
      <c r="OXK289" s="2"/>
      <c r="OXL289" s="2"/>
      <c r="OXM289" s="2"/>
      <c r="OXN289" s="2"/>
      <c r="OXO289" s="2"/>
      <c r="OXP289" s="2"/>
      <c r="OXQ289" s="2"/>
      <c r="OXR289" s="2"/>
      <c r="OXS289" s="2"/>
      <c r="OXT289" s="2"/>
      <c r="OXU289" s="2"/>
      <c r="OXV289" s="2"/>
      <c r="OXW289" s="2"/>
      <c r="OXX289" s="2"/>
      <c r="OXY289" s="2"/>
      <c r="OXZ289" s="2"/>
      <c r="OYA289" s="2"/>
      <c r="OYB289" s="2"/>
      <c r="OYC289" s="2"/>
      <c r="OYD289" s="2"/>
      <c r="OYE289" s="2"/>
      <c r="OYF289" s="2"/>
      <c r="OYG289" s="2"/>
      <c r="OYH289" s="2"/>
      <c r="OYI289" s="2"/>
      <c r="OYJ289" s="2"/>
      <c r="OYK289" s="2"/>
      <c r="OYL289" s="2"/>
      <c r="OYM289" s="2"/>
      <c r="OYN289" s="2"/>
      <c r="OYO289" s="2"/>
      <c r="OYP289" s="2"/>
      <c r="OYQ289" s="2"/>
      <c r="OYR289" s="2"/>
      <c r="OYS289" s="2"/>
      <c r="OYT289" s="2"/>
      <c r="OYU289" s="2"/>
      <c r="OYV289" s="2"/>
      <c r="OYW289" s="2"/>
      <c r="OYX289" s="2"/>
      <c r="OYY289" s="2"/>
      <c r="OYZ289" s="2"/>
      <c r="OZA289" s="2"/>
      <c r="OZB289" s="2"/>
      <c r="OZC289" s="2"/>
      <c r="OZD289" s="2"/>
      <c r="OZE289" s="2"/>
      <c r="OZF289" s="2"/>
      <c r="OZG289" s="2"/>
      <c r="OZH289" s="2"/>
      <c r="OZI289" s="2"/>
      <c r="OZJ289" s="2"/>
      <c r="OZK289" s="2"/>
      <c r="OZL289" s="2"/>
      <c r="OZM289" s="2"/>
      <c r="OZN289" s="2"/>
      <c r="OZO289" s="2"/>
      <c r="OZP289" s="2"/>
      <c r="OZQ289" s="2"/>
      <c r="OZR289" s="2"/>
      <c r="OZS289" s="2"/>
      <c r="OZT289" s="2"/>
      <c r="OZU289" s="2"/>
      <c r="OZV289" s="2"/>
      <c r="OZW289" s="2"/>
      <c r="OZX289" s="2"/>
      <c r="OZY289" s="2"/>
      <c r="OZZ289" s="2"/>
      <c r="PAA289" s="2"/>
      <c r="PAB289" s="2"/>
      <c r="PAC289" s="2"/>
      <c r="PAD289" s="2"/>
      <c r="PAE289" s="2"/>
      <c r="PAF289" s="2"/>
      <c r="PAG289" s="2"/>
      <c r="PAH289" s="2"/>
      <c r="PAI289" s="2"/>
      <c r="PAJ289" s="2"/>
      <c r="PAK289" s="2"/>
      <c r="PAL289" s="2"/>
      <c r="PAM289" s="2"/>
      <c r="PAN289" s="2"/>
      <c r="PAO289" s="2"/>
      <c r="PAP289" s="2"/>
      <c r="PAQ289" s="2"/>
      <c r="PAR289" s="2"/>
      <c r="PAS289" s="2"/>
      <c r="PAT289" s="2"/>
      <c r="PAU289" s="2"/>
      <c r="PAV289" s="2"/>
      <c r="PAW289" s="2"/>
      <c r="PAX289" s="2"/>
      <c r="PAY289" s="2"/>
      <c r="PAZ289" s="2"/>
      <c r="PBA289" s="2"/>
      <c r="PBB289" s="2"/>
      <c r="PBC289" s="2"/>
      <c r="PBD289" s="2"/>
      <c r="PBE289" s="2"/>
      <c r="PBF289" s="2"/>
      <c r="PBG289" s="2"/>
      <c r="PBH289" s="2"/>
      <c r="PBI289" s="2"/>
      <c r="PBJ289" s="2"/>
      <c r="PBK289" s="2"/>
      <c r="PBL289" s="2"/>
      <c r="PBM289" s="2"/>
      <c r="PBN289" s="2"/>
      <c r="PBO289" s="2"/>
      <c r="PBP289" s="2"/>
      <c r="PBQ289" s="2"/>
      <c r="PBR289" s="2"/>
      <c r="PBS289" s="2"/>
      <c r="PBT289" s="2"/>
      <c r="PBU289" s="2"/>
      <c r="PBV289" s="2"/>
      <c r="PBW289" s="2"/>
      <c r="PBX289" s="2"/>
      <c r="PBY289" s="2"/>
      <c r="PBZ289" s="2"/>
      <c r="PCA289" s="2"/>
      <c r="PCB289" s="2"/>
      <c r="PCC289" s="2"/>
      <c r="PCD289" s="2"/>
      <c r="PCE289" s="2"/>
      <c r="PCF289" s="2"/>
      <c r="PCG289" s="2"/>
      <c r="PCH289" s="2"/>
      <c r="PCI289" s="2"/>
      <c r="PCJ289" s="2"/>
      <c r="PCK289" s="2"/>
      <c r="PCL289" s="2"/>
      <c r="PCM289" s="2"/>
      <c r="PCN289" s="2"/>
      <c r="PCO289" s="2"/>
      <c r="PCP289" s="2"/>
      <c r="PCQ289" s="2"/>
      <c r="PCR289" s="2"/>
      <c r="PCS289" s="2"/>
      <c r="PCT289" s="2"/>
      <c r="PCU289" s="2"/>
      <c r="PCV289" s="2"/>
      <c r="PCW289" s="2"/>
      <c r="PCX289" s="2"/>
      <c r="PCY289" s="2"/>
      <c r="PCZ289" s="2"/>
      <c r="PDA289" s="2"/>
      <c r="PDB289" s="2"/>
      <c r="PDC289" s="2"/>
      <c r="PDD289" s="2"/>
      <c r="PDE289" s="2"/>
      <c r="PDF289" s="2"/>
      <c r="PDG289" s="2"/>
      <c r="PDH289" s="2"/>
      <c r="PDI289" s="2"/>
      <c r="PDJ289" s="2"/>
      <c r="PDK289" s="2"/>
      <c r="PDL289" s="2"/>
      <c r="PDM289" s="2"/>
      <c r="PDN289" s="2"/>
      <c r="PDO289" s="2"/>
      <c r="PDP289" s="2"/>
      <c r="PDQ289" s="2"/>
      <c r="PDR289" s="2"/>
      <c r="PDS289" s="2"/>
      <c r="PDT289" s="2"/>
      <c r="PDU289" s="2"/>
      <c r="PDV289" s="2"/>
      <c r="PDW289" s="2"/>
      <c r="PDX289" s="2"/>
      <c r="PDY289" s="2"/>
      <c r="PDZ289" s="2"/>
      <c r="PEA289" s="2"/>
      <c r="PEB289" s="2"/>
      <c r="PEC289" s="2"/>
      <c r="PED289" s="2"/>
      <c r="PEE289" s="2"/>
      <c r="PEF289" s="2"/>
      <c r="PEG289" s="2"/>
      <c r="PEH289" s="2"/>
      <c r="PEI289" s="2"/>
      <c r="PEJ289" s="2"/>
      <c r="PEK289" s="2"/>
      <c r="PEL289" s="2"/>
      <c r="PEM289" s="2"/>
      <c r="PEN289" s="2"/>
      <c r="PEO289" s="2"/>
      <c r="PEP289" s="2"/>
      <c r="PEQ289" s="2"/>
      <c r="PER289" s="2"/>
      <c r="PES289" s="2"/>
      <c r="PET289" s="2"/>
      <c r="PEU289" s="2"/>
      <c r="PEV289" s="2"/>
      <c r="PEW289" s="2"/>
      <c r="PEX289" s="2"/>
      <c r="PEY289" s="2"/>
      <c r="PEZ289" s="2"/>
      <c r="PFA289" s="2"/>
      <c r="PFB289" s="2"/>
      <c r="PFC289" s="2"/>
      <c r="PFD289" s="2"/>
      <c r="PFE289" s="2"/>
      <c r="PFF289" s="2"/>
      <c r="PFG289" s="2"/>
      <c r="PFH289" s="2"/>
      <c r="PFI289" s="2"/>
      <c r="PFJ289" s="2"/>
      <c r="PFK289" s="2"/>
      <c r="PFL289" s="2"/>
      <c r="PFM289" s="2"/>
      <c r="PFN289" s="2"/>
      <c r="PFO289" s="2"/>
      <c r="PFP289" s="2"/>
      <c r="PFQ289" s="2"/>
      <c r="PFR289" s="2"/>
      <c r="PFS289" s="2"/>
      <c r="PFT289" s="2"/>
      <c r="PFU289" s="2"/>
      <c r="PFV289" s="2"/>
      <c r="PFW289" s="2"/>
      <c r="PFX289" s="2"/>
      <c r="PFY289" s="2"/>
      <c r="PFZ289" s="2"/>
      <c r="PGA289" s="2"/>
      <c r="PGB289" s="2"/>
      <c r="PGC289" s="2"/>
      <c r="PGD289" s="2"/>
      <c r="PGE289" s="2"/>
      <c r="PGF289" s="2"/>
      <c r="PGG289" s="2"/>
      <c r="PGH289" s="2"/>
      <c r="PGI289" s="2"/>
      <c r="PGJ289" s="2"/>
      <c r="PGK289" s="2"/>
      <c r="PGL289" s="2"/>
      <c r="PGM289" s="2"/>
      <c r="PGN289" s="2"/>
      <c r="PGO289" s="2"/>
      <c r="PGP289" s="2"/>
      <c r="PGQ289" s="2"/>
      <c r="PGR289" s="2"/>
      <c r="PGS289" s="2"/>
      <c r="PGT289" s="2"/>
      <c r="PGU289" s="2"/>
      <c r="PGV289" s="2"/>
      <c r="PGW289" s="2"/>
      <c r="PGX289" s="2"/>
      <c r="PGY289" s="2"/>
      <c r="PGZ289" s="2"/>
      <c r="PHA289" s="2"/>
      <c r="PHB289" s="2"/>
      <c r="PHC289" s="2"/>
      <c r="PHD289" s="2"/>
      <c r="PHE289" s="2"/>
      <c r="PHF289" s="2"/>
      <c r="PHG289" s="2"/>
      <c r="PHH289" s="2"/>
      <c r="PHI289" s="2"/>
      <c r="PHJ289" s="2"/>
      <c r="PHK289" s="2"/>
      <c r="PHL289" s="2"/>
      <c r="PHM289" s="2"/>
      <c r="PHN289" s="2"/>
      <c r="PHO289" s="2"/>
      <c r="PHP289" s="2"/>
      <c r="PHQ289" s="2"/>
      <c r="PHR289" s="2"/>
      <c r="PHS289" s="2"/>
      <c r="PHT289" s="2"/>
      <c r="PHU289" s="2"/>
      <c r="PHV289" s="2"/>
      <c r="PHW289" s="2"/>
      <c r="PHX289" s="2"/>
      <c r="PHY289" s="2"/>
      <c r="PHZ289" s="2"/>
      <c r="PIA289" s="2"/>
      <c r="PIB289" s="2"/>
      <c r="PIC289" s="2"/>
      <c r="PID289" s="2"/>
      <c r="PIE289" s="2"/>
      <c r="PIF289" s="2"/>
      <c r="PIG289" s="2"/>
      <c r="PIH289" s="2"/>
      <c r="PII289" s="2"/>
      <c r="PIJ289" s="2"/>
      <c r="PIK289" s="2"/>
      <c r="PIL289" s="2"/>
      <c r="PIM289" s="2"/>
      <c r="PIN289" s="2"/>
      <c r="PIO289" s="2"/>
      <c r="PIP289" s="2"/>
      <c r="PIQ289" s="2"/>
      <c r="PIR289" s="2"/>
      <c r="PIS289" s="2"/>
      <c r="PIT289" s="2"/>
      <c r="PIU289" s="2"/>
      <c r="PIV289" s="2"/>
      <c r="PIW289" s="2"/>
      <c r="PIX289" s="2"/>
      <c r="PIY289" s="2"/>
      <c r="PIZ289" s="2"/>
      <c r="PJA289" s="2"/>
      <c r="PJB289" s="2"/>
      <c r="PJC289" s="2"/>
      <c r="PJD289" s="2"/>
      <c r="PJE289" s="2"/>
      <c r="PJF289" s="2"/>
      <c r="PJG289" s="2"/>
      <c r="PJH289" s="2"/>
      <c r="PJI289" s="2"/>
      <c r="PJJ289" s="2"/>
      <c r="PJK289" s="2"/>
      <c r="PJL289" s="2"/>
      <c r="PJM289" s="2"/>
      <c r="PJN289" s="2"/>
      <c r="PJO289" s="2"/>
      <c r="PJP289" s="2"/>
      <c r="PJQ289" s="2"/>
      <c r="PJR289" s="2"/>
      <c r="PJS289" s="2"/>
      <c r="PJT289" s="2"/>
      <c r="PJU289" s="2"/>
      <c r="PJV289" s="2"/>
      <c r="PJW289" s="2"/>
      <c r="PJX289" s="2"/>
      <c r="PJY289" s="2"/>
      <c r="PJZ289" s="2"/>
      <c r="PKA289" s="2"/>
      <c r="PKB289" s="2"/>
      <c r="PKC289" s="2"/>
      <c r="PKD289" s="2"/>
      <c r="PKE289" s="2"/>
      <c r="PKF289" s="2"/>
      <c r="PKG289" s="2"/>
      <c r="PKH289" s="2"/>
      <c r="PKI289" s="2"/>
      <c r="PKJ289" s="2"/>
      <c r="PKK289" s="2"/>
      <c r="PKL289" s="2"/>
      <c r="PKM289" s="2"/>
      <c r="PKN289" s="2"/>
      <c r="PKO289" s="2"/>
      <c r="PKP289" s="2"/>
      <c r="PKQ289" s="2"/>
      <c r="PKR289" s="2"/>
      <c r="PKS289" s="2"/>
      <c r="PKT289" s="2"/>
      <c r="PKU289" s="2"/>
      <c r="PKV289" s="2"/>
      <c r="PKW289" s="2"/>
      <c r="PKX289" s="2"/>
      <c r="PKY289" s="2"/>
      <c r="PKZ289" s="2"/>
      <c r="PLA289" s="2"/>
      <c r="PLB289" s="2"/>
      <c r="PLC289" s="2"/>
      <c r="PLD289" s="2"/>
      <c r="PLE289" s="2"/>
      <c r="PLF289" s="2"/>
      <c r="PLG289" s="2"/>
      <c r="PLH289" s="2"/>
      <c r="PLI289" s="2"/>
      <c r="PLJ289" s="2"/>
      <c r="PLK289" s="2"/>
      <c r="PLL289" s="2"/>
      <c r="PLM289" s="2"/>
      <c r="PLN289" s="2"/>
      <c r="PLO289" s="2"/>
      <c r="PLP289" s="2"/>
      <c r="PLQ289" s="2"/>
      <c r="PLR289" s="2"/>
      <c r="PLS289" s="2"/>
      <c r="PLT289" s="2"/>
      <c r="PLU289" s="2"/>
      <c r="PLV289" s="2"/>
      <c r="PLW289" s="2"/>
      <c r="PLX289" s="2"/>
      <c r="PLY289" s="2"/>
      <c r="PLZ289" s="2"/>
      <c r="PMA289" s="2"/>
      <c r="PMB289" s="2"/>
      <c r="PMC289" s="2"/>
      <c r="PMD289" s="2"/>
      <c r="PME289" s="2"/>
      <c r="PMF289" s="2"/>
      <c r="PMG289" s="2"/>
      <c r="PMH289" s="2"/>
      <c r="PMI289" s="2"/>
      <c r="PMJ289" s="2"/>
      <c r="PMK289" s="2"/>
      <c r="PML289" s="2"/>
      <c r="PMM289" s="2"/>
      <c r="PMN289" s="2"/>
      <c r="PMO289" s="2"/>
      <c r="PMP289" s="2"/>
      <c r="PMQ289" s="2"/>
      <c r="PMR289" s="2"/>
      <c r="PMS289" s="2"/>
      <c r="PMT289" s="2"/>
      <c r="PMU289" s="2"/>
      <c r="PMV289" s="2"/>
      <c r="PMW289" s="2"/>
      <c r="PMX289" s="2"/>
      <c r="PMY289" s="2"/>
      <c r="PMZ289" s="2"/>
      <c r="PNA289" s="2"/>
      <c r="PNB289" s="2"/>
      <c r="PNC289" s="2"/>
      <c r="PND289" s="2"/>
      <c r="PNE289" s="2"/>
      <c r="PNF289" s="2"/>
      <c r="PNG289" s="2"/>
      <c r="PNH289" s="2"/>
      <c r="PNI289" s="2"/>
      <c r="PNJ289" s="2"/>
      <c r="PNK289" s="2"/>
      <c r="PNL289" s="2"/>
      <c r="PNM289" s="2"/>
      <c r="PNN289" s="2"/>
      <c r="PNO289" s="2"/>
      <c r="PNP289" s="2"/>
      <c r="PNQ289" s="2"/>
      <c r="PNR289" s="2"/>
      <c r="PNS289" s="2"/>
      <c r="PNT289" s="2"/>
      <c r="PNU289" s="2"/>
      <c r="PNV289" s="2"/>
      <c r="PNW289" s="2"/>
      <c r="PNX289" s="2"/>
      <c r="PNY289" s="2"/>
      <c r="PNZ289" s="2"/>
      <c r="POA289" s="2"/>
      <c r="POB289" s="2"/>
      <c r="POC289" s="2"/>
      <c r="POD289" s="2"/>
      <c r="POE289" s="2"/>
      <c r="POF289" s="2"/>
      <c r="POG289" s="2"/>
      <c r="POH289" s="2"/>
      <c r="POI289" s="2"/>
      <c r="POJ289" s="2"/>
      <c r="POK289" s="2"/>
      <c r="POL289" s="2"/>
      <c r="POM289" s="2"/>
      <c r="PON289" s="2"/>
      <c r="POO289" s="2"/>
      <c r="POP289" s="2"/>
      <c r="POQ289" s="2"/>
      <c r="POR289" s="2"/>
      <c r="POS289" s="2"/>
      <c r="POT289" s="2"/>
      <c r="POU289" s="2"/>
      <c r="POV289" s="2"/>
      <c r="POW289" s="2"/>
      <c r="POX289" s="2"/>
      <c r="POY289" s="2"/>
      <c r="POZ289" s="2"/>
      <c r="PPA289" s="2"/>
      <c r="PPB289" s="2"/>
      <c r="PPC289" s="2"/>
      <c r="PPD289" s="2"/>
      <c r="PPE289" s="2"/>
      <c r="PPF289" s="2"/>
      <c r="PPG289" s="2"/>
      <c r="PPH289" s="2"/>
      <c r="PPI289" s="2"/>
      <c r="PPJ289" s="2"/>
      <c r="PPK289" s="2"/>
      <c r="PPL289" s="2"/>
      <c r="PPM289" s="2"/>
      <c r="PPN289" s="2"/>
      <c r="PPO289" s="2"/>
      <c r="PPP289" s="2"/>
      <c r="PPQ289" s="2"/>
      <c r="PPR289" s="2"/>
      <c r="PPS289" s="2"/>
      <c r="PPT289" s="2"/>
      <c r="PPU289" s="2"/>
      <c r="PPV289" s="2"/>
      <c r="PPW289" s="2"/>
      <c r="PPX289" s="2"/>
      <c r="PPY289" s="2"/>
      <c r="PPZ289" s="2"/>
      <c r="PQA289" s="2"/>
      <c r="PQB289" s="2"/>
      <c r="PQC289" s="2"/>
      <c r="PQD289" s="2"/>
      <c r="PQE289" s="2"/>
      <c r="PQF289" s="2"/>
      <c r="PQG289" s="2"/>
      <c r="PQH289" s="2"/>
      <c r="PQI289" s="2"/>
      <c r="PQJ289" s="2"/>
      <c r="PQK289" s="2"/>
      <c r="PQL289" s="2"/>
      <c r="PQM289" s="2"/>
      <c r="PQN289" s="2"/>
      <c r="PQO289" s="2"/>
      <c r="PQP289" s="2"/>
      <c r="PQQ289" s="2"/>
      <c r="PQR289" s="2"/>
      <c r="PQS289" s="2"/>
      <c r="PQT289" s="2"/>
      <c r="PQU289" s="2"/>
      <c r="PQV289" s="2"/>
      <c r="PQW289" s="2"/>
      <c r="PQX289" s="2"/>
      <c r="PQY289" s="2"/>
      <c r="PQZ289" s="2"/>
      <c r="PRA289" s="2"/>
      <c r="PRB289" s="2"/>
      <c r="PRC289" s="2"/>
      <c r="PRD289" s="2"/>
      <c r="PRE289" s="2"/>
      <c r="PRF289" s="2"/>
      <c r="PRG289" s="2"/>
      <c r="PRH289" s="2"/>
      <c r="PRI289" s="2"/>
      <c r="PRJ289" s="2"/>
      <c r="PRK289" s="2"/>
      <c r="PRL289" s="2"/>
      <c r="PRM289" s="2"/>
      <c r="PRN289" s="2"/>
      <c r="PRO289" s="2"/>
      <c r="PRP289" s="2"/>
      <c r="PRQ289" s="2"/>
      <c r="PRR289" s="2"/>
      <c r="PRS289" s="2"/>
      <c r="PRT289" s="2"/>
      <c r="PRU289" s="2"/>
      <c r="PRV289" s="2"/>
      <c r="PRW289" s="2"/>
      <c r="PRX289" s="2"/>
      <c r="PRY289" s="2"/>
      <c r="PRZ289" s="2"/>
      <c r="PSA289" s="2"/>
      <c r="PSB289" s="2"/>
      <c r="PSC289" s="2"/>
      <c r="PSD289" s="2"/>
      <c r="PSE289" s="2"/>
      <c r="PSF289" s="2"/>
      <c r="PSG289" s="2"/>
      <c r="PSH289" s="2"/>
      <c r="PSI289" s="2"/>
      <c r="PSJ289" s="2"/>
      <c r="PSK289" s="2"/>
      <c r="PSL289" s="2"/>
      <c r="PSM289" s="2"/>
      <c r="PSN289" s="2"/>
      <c r="PSO289" s="2"/>
      <c r="PSP289" s="2"/>
      <c r="PSQ289" s="2"/>
      <c r="PSR289" s="2"/>
      <c r="PSS289" s="2"/>
      <c r="PST289" s="2"/>
      <c r="PSU289" s="2"/>
      <c r="PSV289" s="2"/>
      <c r="PSW289" s="2"/>
      <c r="PSX289" s="2"/>
      <c r="PSY289" s="2"/>
      <c r="PSZ289" s="2"/>
      <c r="PTA289" s="2"/>
      <c r="PTB289" s="2"/>
      <c r="PTC289" s="2"/>
      <c r="PTD289" s="2"/>
      <c r="PTE289" s="2"/>
      <c r="PTF289" s="2"/>
      <c r="PTG289" s="2"/>
      <c r="PTH289" s="2"/>
      <c r="PTI289" s="2"/>
      <c r="PTJ289" s="2"/>
      <c r="PTK289" s="2"/>
      <c r="PTL289" s="2"/>
      <c r="PTM289" s="2"/>
      <c r="PTN289" s="2"/>
      <c r="PTO289" s="2"/>
      <c r="PTP289" s="2"/>
      <c r="PTQ289" s="2"/>
      <c r="PTR289" s="2"/>
      <c r="PTS289" s="2"/>
      <c r="PTT289" s="2"/>
      <c r="PTU289" s="2"/>
      <c r="PTV289" s="2"/>
      <c r="PTW289" s="2"/>
      <c r="PTX289" s="2"/>
      <c r="PTY289" s="2"/>
      <c r="PTZ289" s="2"/>
      <c r="PUA289" s="2"/>
      <c r="PUB289" s="2"/>
      <c r="PUC289" s="2"/>
      <c r="PUD289" s="2"/>
      <c r="PUE289" s="2"/>
      <c r="PUF289" s="2"/>
      <c r="PUG289" s="2"/>
      <c r="PUH289" s="2"/>
      <c r="PUI289" s="2"/>
      <c r="PUJ289" s="2"/>
      <c r="PUK289" s="2"/>
      <c r="PUL289" s="2"/>
      <c r="PUM289" s="2"/>
      <c r="PUN289" s="2"/>
      <c r="PUO289" s="2"/>
      <c r="PUP289" s="2"/>
      <c r="PUQ289" s="2"/>
      <c r="PUR289" s="2"/>
      <c r="PUS289" s="2"/>
      <c r="PUT289" s="2"/>
      <c r="PUU289" s="2"/>
      <c r="PUV289" s="2"/>
      <c r="PUW289" s="2"/>
      <c r="PUX289" s="2"/>
      <c r="PUY289" s="2"/>
      <c r="PUZ289" s="2"/>
      <c r="PVA289" s="2"/>
      <c r="PVB289" s="2"/>
      <c r="PVC289" s="2"/>
      <c r="PVD289" s="2"/>
      <c r="PVE289" s="2"/>
      <c r="PVF289" s="2"/>
      <c r="PVG289" s="2"/>
      <c r="PVH289" s="2"/>
      <c r="PVI289" s="2"/>
      <c r="PVJ289" s="2"/>
      <c r="PVK289" s="2"/>
      <c r="PVL289" s="2"/>
      <c r="PVM289" s="2"/>
      <c r="PVN289" s="2"/>
      <c r="PVO289" s="2"/>
      <c r="PVP289" s="2"/>
      <c r="PVQ289" s="2"/>
      <c r="PVR289" s="2"/>
      <c r="PVS289" s="2"/>
      <c r="PVT289" s="2"/>
      <c r="PVU289" s="2"/>
      <c r="PVV289" s="2"/>
      <c r="PVW289" s="2"/>
      <c r="PVX289" s="2"/>
      <c r="PVY289" s="2"/>
      <c r="PVZ289" s="2"/>
      <c r="PWA289" s="2"/>
      <c r="PWB289" s="2"/>
      <c r="PWC289" s="2"/>
      <c r="PWD289" s="2"/>
      <c r="PWE289" s="2"/>
      <c r="PWF289" s="2"/>
      <c r="PWG289" s="2"/>
      <c r="PWH289" s="2"/>
      <c r="PWI289" s="2"/>
      <c r="PWJ289" s="2"/>
      <c r="PWK289" s="2"/>
      <c r="PWL289" s="2"/>
      <c r="PWM289" s="2"/>
      <c r="PWN289" s="2"/>
      <c r="PWO289" s="2"/>
      <c r="PWP289" s="2"/>
      <c r="PWQ289" s="2"/>
      <c r="PWR289" s="2"/>
      <c r="PWS289" s="2"/>
      <c r="PWT289" s="2"/>
      <c r="PWU289" s="2"/>
      <c r="PWV289" s="2"/>
      <c r="PWW289" s="2"/>
      <c r="PWX289" s="2"/>
      <c r="PWY289" s="2"/>
      <c r="PWZ289" s="2"/>
      <c r="PXA289" s="2"/>
      <c r="PXB289" s="2"/>
      <c r="PXC289" s="2"/>
      <c r="PXD289" s="2"/>
      <c r="PXE289" s="2"/>
      <c r="PXF289" s="2"/>
      <c r="PXG289" s="2"/>
      <c r="PXH289" s="2"/>
      <c r="PXI289" s="2"/>
      <c r="PXJ289" s="2"/>
      <c r="PXK289" s="2"/>
      <c r="PXL289" s="2"/>
      <c r="PXM289" s="2"/>
      <c r="PXN289" s="2"/>
      <c r="PXO289" s="2"/>
      <c r="PXP289" s="2"/>
      <c r="PXQ289" s="2"/>
      <c r="PXR289" s="2"/>
      <c r="PXS289" s="2"/>
      <c r="PXT289" s="2"/>
      <c r="PXU289" s="2"/>
      <c r="PXV289" s="2"/>
      <c r="PXW289" s="2"/>
      <c r="PXX289" s="2"/>
      <c r="PXY289" s="2"/>
      <c r="PXZ289" s="2"/>
      <c r="PYA289" s="2"/>
      <c r="PYB289" s="2"/>
      <c r="PYC289" s="2"/>
      <c r="PYD289" s="2"/>
      <c r="PYE289" s="2"/>
      <c r="PYF289" s="2"/>
      <c r="PYG289" s="2"/>
      <c r="PYH289" s="2"/>
      <c r="PYI289" s="2"/>
      <c r="PYJ289" s="2"/>
      <c r="PYK289" s="2"/>
      <c r="PYL289" s="2"/>
      <c r="PYM289" s="2"/>
      <c r="PYN289" s="2"/>
      <c r="PYO289" s="2"/>
      <c r="PYP289" s="2"/>
      <c r="PYQ289" s="2"/>
      <c r="PYR289" s="2"/>
      <c r="PYS289" s="2"/>
      <c r="PYT289" s="2"/>
      <c r="PYU289" s="2"/>
      <c r="PYV289" s="2"/>
      <c r="PYW289" s="2"/>
      <c r="PYX289" s="2"/>
      <c r="PYY289" s="2"/>
      <c r="PYZ289" s="2"/>
      <c r="PZA289" s="2"/>
      <c r="PZB289" s="2"/>
      <c r="PZC289" s="2"/>
      <c r="PZD289" s="2"/>
      <c r="PZE289" s="2"/>
      <c r="PZF289" s="2"/>
      <c r="PZG289" s="2"/>
      <c r="PZH289" s="2"/>
      <c r="PZI289" s="2"/>
      <c r="PZJ289" s="2"/>
      <c r="PZK289" s="2"/>
      <c r="PZL289" s="2"/>
      <c r="PZM289" s="2"/>
      <c r="PZN289" s="2"/>
      <c r="PZO289" s="2"/>
      <c r="PZP289" s="2"/>
      <c r="PZQ289" s="2"/>
      <c r="PZR289" s="2"/>
      <c r="PZS289" s="2"/>
      <c r="PZT289" s="2"/>
      <c r="PZU289" s="2"/>
      <c r="PZV289" s="2"/>
      <c r="PZW289" s="2"/>
      <c r="PZX289" s="2"/>
      <c r="PZY289" s="2"/>
      <c r="PZZ289" s="2"/>
      <c r="QAA289" s="2"/>
      <c r="QAB289" s="2"/>
      <c r="QAC289" s="2"/>
      <c r="QAD289" s="2"/>
      <c r="QAE289" s="2"/>
      <c r="QAF289" s="2"/>
      <c r="QAG289" s="2"/>
      <c r="QAH289" s="2"/>
      <c r="QAI289" s="2"/>
      <c r="QAJ289" s="2"/>
      <c r="QAK289" s="2"/>
      <c r="QAL289" s="2"/>
      <c r="QAM289" s="2"/>
      <c r="QAN289" s="2"/>
      <c r="QAO289" s="2"/>
      <c r="QAP289" s="2"/>
      <c r="QAQ289" s="2"/>
      <c r="QAR289" s="2"/>
      <c r="QAS289" s="2"/>
      <c r="QAT289" s="2"/>
      <c r="QAU289" s="2"/>
      <c r="QAV289" s="2"/>
      <c r="QAW289" s="2"/>
      <c r="QAX289" s="2"/>
      <c r="QAY289" s="2"/>
      <c r="QAZ289" s="2"/>
      <c r="QBA289" s="2"/>
      <c r="QBB289" s="2"/>
      <c r="QBC289" s="2"/>
      <c r="QBD289" s="2"/>
      <c r="QBE289" s="2"/>
      <c r="QBF289" s="2"/>
      <c r="QBG289" s="2"/>
      <c r="QBH289" s="2"/>
      <c r="QBI289" s="2"/>
      <c r="QBJ289" s="2"/>
      <c r="QBK289" s="2"/>
      <c r="QBL289" s="2"/>
      <c r="QBM289" s="2"/>
      <c r="QBN289" s="2"/>
      <c r="QBO289" s="2"/>
      <c r="QBP289" s="2"/>
      <c r="QBQ289" s="2"/>
      <c r="QBR289" s="2"/>
      <c r="QBS289" s="2"/>
      <c r="QBT289" s="2"/>
      <c r="QBU289" s="2"/>
      <c r="QBV289" s="2"/>
      <c r="QBW289" s="2"/>
      <c r="QBX289" s="2"/>
      <c r="QBY289" s="2"/>
      <c r="QBZ289" s="2"/>
      <c r="QCA289" s="2"/>
      <c r="QCB289" s="2"/>
      <c r="QCC289" s="2"/>
      <c r="QCD289" s="2"/>
      <c r="QCE289" s="2"/>
      <c r="QCF289" s="2"/>
      <c r="QCG289" s="2"/>
      <c r="QCH289" s="2"/>
      <c r="QCI289" s="2"/>
      <c r="QCJ289" s="2"/>
      <c r="QCK289" s="2"/>
      <c r="QCL289" s="2"/>
      <c r="QCM289" s="2"/>
      <c r="QCN289" s="2"/>
      <c r="QCO289" s="2"/>
      <c r="QCP289" s="2"/>
      <c r="QCQ289" s="2"/>
      <c r="QCR289" s="2"/>
      <c r="QCS289" s="2"/>
      <c r="QCT289" s="2"/>
      <c r="QCU289" s="2"/>
      <c r="QCV289" s="2"/>
      <c r="QCW289" s="2"/>
      <c r="QCX289" s="2"/>
      <c r="QCY289" s="2"/>
      <c r="QCZ289" s="2"/>
      <c r="QDA289" s="2"/>
      <c r="QDB289" s="2"/>
      <c r="QDC289" s="2"/>
      <c r="QDD289" s="2"/>
      <c r="QDE289" s="2"/>
      <c r="QDF289" s="2"/>
      <c r="QDG289" s="2"/>
      <c r="QDH289" s="2"/>
      <c r="QDI289" s="2"/>
      <c r="QDJ289" s="2"/>
      <c r="QDK289" s="2"/>
      <c r="QDL289" s="2"/>
      <c r="QDM289" s="2"/>
      <c r="QDN289" s="2"/>
      <c r="QDO289" s="2"/>
      <c r="QDP289" s="2"/>
      <c r="QDQ289" s="2"/>
      <c r="QDR289" s="2"/>
      <c r="QDS289" s="2"/>
      <c r="QDT289" s="2"/>
      <c r="QDU289" s="2"/>
      <c r="QDV289" s="2"/>
      <c r="QDW289" s="2"/>
      <c r="QDX289" s="2"/>
      <c r="QDY289" s="2"/>
      <c r="QDZ289" s="2"/>
      <c r="QEA289" s="2"/>
      <c r="QEB289" s="2"/>
      <c r="QEC289" s="2"/>
      <c r="QED289" s="2"/>
      <c r="QEE289" s="2"/>
      <c r="QEF289" s="2"/>
      <c r="QEG289" s="2"/>
      <c r="QEH289" s="2"/>
      <c r="QEI289" s="2"/>
      <c r="QEJ289" s="2"/>
      <c r="QEK289" s="2"/>
      <c r="QEL289" s="2"/>
      <c r="QEM289" s="2"/>
      <c r="QEN289" s="2"/>
      <c r="QEO289" s="2"/>
      <c r="QEP289" s="2"/>
      <c r="QEQ289" s="2"/>
      <c r="QER289" s="2"/>
      <c r="QES289" s="2"/>
      <c r="QET289" s="2"/>
      <c r="QEU289" s="2"/>
      <c r="QEV289" s="2"/>
      <c r="QEW289" s="2"/>
      <c r="QEX289" s="2"/>
      <c r="QEY289" s="2"/>
      <c r="QEZ289" s="2"/>
      <c r="QFA289" s="2"/>
      <c r="QFB289" s="2"/>
      <c r="QFC289" s="2"/>
      <c r="QFD289" s="2"/>
      <c r="QFE289" s="2"/>
      <c r="QFF289" s="2"/>
      <c r="QFG289" s="2"/>
      <c r="QFH289" s="2"/>
      <c r="QFI289" s="2"/>
      <c r="QFJ289" s="2"/>
      <c r="QFK289" s="2"/>
      <c r="QFL289" s="2"/>
      <c r="QFM289" s="2"/>
      <c r="QFN289" s="2"/>
      <c r="QFO289" s="2"/>
      <c r="QFP289" s="2"/>
      <c r="QFQ289" s="2"/>
      <c r="QFR289" s="2"/>
      <c r="QFS289" s="2"/>
      <c r="QFT289" s="2"/>
      <c r="QFU289" s="2"/>
      <c r="QFV289" s="2"/>
      <c r="QFW289" s="2"/>
      <c r="QFX289" s="2"/>
      <c r="QFY289" s="2"/>
      <c r="QFZ289" s="2"/>
      <c r="QGA289" s="2"/>
      <c r="QGB289" s="2"/>
      <c r="QGC289" s="2"/>
      <c r="QGD289" s="2"/>
      <c r="QGE289" s="2"/>
      <c r="QGF289" s="2"/>
      <c r="QGG289" s="2"/>
      <c r="QGH289" s="2"/>
      <c r="QGI289" s="2"/>
      <c r="QGJ289" s="2"/>
      <c r="QGK289" s="2"/>
      <c r="QGL289" s="2"/>
      <c r="QGM289" s="2"/>
      <c r="QGN289" s="2"/>
      <c r="QGO289" s="2"/>
      <c r="QGP289" s="2"/>
      <c r="QGQ289" s="2"/>
      <c r="QGR289" s="2"/>
      <c r="QGS289" s="2"/>
      <c r="QGT289" s="2"/>
      <c r="QGU289" s="2"/>
      <c r="QGV289" s="2"/>
      <c r="QGW289" s="2"/>
      <c r="QGX289" s="2"/>
      <c r="QGY289" s="2"/>
      <c r="QGZ289" s="2"/>
      <c r="QHA289" s="2"/>
      <c r="QHB289" s="2"/>
      <c r="QHC289" s="2"/>
      <c r="QHD289" s="2"/>
      <c r="QHE289" s="2"/>
      <c r="QHF289" s="2"/>
      <c r="QHG289" s="2"/>
      <c r="QHH289" s="2"/>
      <c r="QHI289" s="2"/>
      <c r="QHJ289" s="2"/>
      <c r="QHK289" s="2"/>
      <c r="QHL289" s="2"/>
      <c r="QHM289" s="2"/>
      <c r="QHN289" s="2"/>
      <c r="QHO289" s="2"/>
      <c r="QHP289" s="2"/>
      <c r="QHQ289" s="2"/>
      <c r="QHR289" s="2"/>
      <c r="QHS289" s="2"/>
      <c r="QHT289" s="2"/>
      <c r="QHU289" s="2"/>
      <c r="QHV289" s="2"/>
      <c r="QHW289" s="2"/>
      <c r="QHX289" s="2"/>
      <c r="QHY289" s="2"/>
      <c r="QHZ289" s="2"/>
      <c r="QIA289" s="2"/>
      <c r="QIB289" s="2"/>
      <c r="QIC289" s="2"/>
      <c r="QID289" s="2"/>
      <c r="QIE289" s="2"/>
      <c r="QIF289" s="2"/>
      <c r="QIG289" s="2"/>
      <c r="QIH289" s="2"/>
      <c r="QII289" s="2"/>
      <c r="QIJ289" s="2"/>
      <c r="QIK289" s="2"/>
      <c r="QIL289" s="2"/>
      <c r="QIM289" s="2"/>
      <c r="QIN289" s="2"/>
      <c r="QIO289" s="2"/>
      <c r="QIP289" s="2"/>
      <c r="QIQ289" s="2"/>
      <c r="QIR289" s="2"/>
      <c r="QIS289" s="2"/>
      <c r="QIT289" s="2"/>
      <c r="QIU289" s="2"/>
      <c r="QIV289" s="2"/>
      <c r="QIW289" s="2"/>
      <c r="QIX289" s="2"/>
      <c r="QIY289" s="2"/>
      <c r="QIZ289" s="2"/>
      <c r="QJA289" s="2"/>
      <c r="QJB289" s="2"/>
      <c r="QJC289" s="2"/>
      <c r="QJD289" s="2"/>
      <c r="QJE289" s="2"/>
      <c r="QJF289" s="2"/>
      <c r="QJG289" s="2"/>
      <c r="QJH289" s="2"/>
      <c r="QJI289" s="2"/>
      <c r="QJJ289" s="2"/>
      <c r="QJK289" s="2"/>
      <c r="QJL289" s="2"/>
      <c r="QJM289" s="2"/>
      <c r="QJN289" s="2"/>
      <c r="QJO289" s="2"/>
      <c r="QJP289" s="2"/>
      <c r="QJQ289" s="2"/>
      <c r="QJR289" s="2"/>
      <c r="QJS289" s="2"/>
      <c r="QJT289" s="2"/>
      <c r="QJU289" s="2"/>
      <c r="QJV289" s="2"/>
      <c r="QJW289" s="2"/>
      <c r="QJX289" s="2"/>
      <c r="QJY289" s="2"/>
      <c r="QJZ289" s="2"/>
      <c r="QKA289" s="2"/>
      <c r="QKB289" s="2"/>
      <c r="QKC289" s="2"/>
      <c r="QKD289" s="2"/>
      <c r="QKE289" s="2"/>
      <c r="QKF289" s="2"/>
      <c r="QKG289" s="2"/>
      <c r="QKH289" s="2"/>
      <c r="QKI289" s="2"/>
      <c r="QKJ289" s="2"/>
      <c r="QKK289" s="2"/>
      <c r="QKL289" s="2"/>
      <c r="QKM289" s="2"/>
      <c r="QKN289" s="2"/>
      <c r="QKO289" s="2"/>
      <c r="QKP289" s="2"/>
      <c r="QKQ289" s="2"/>
      <c r="QKR289" s="2"/>
      <c r="QKS289" s="2"/>
      <c r="QKT289" s="2"/>
      <c r="QKU289" s="2"/>
      <c r="QKV289" s="2"/>
      <c r="QKW289" s="2"/>
      <c r="QKX289" s="2"/>
      <c r="QKY289" s="2"/>
      <c r="QKZ289" s="2"/>
      <c r="QLA289" s="2"/>
      <c r="QLB289" s="2"/>
      <c r="QLC289" s="2"/>
      <c r="QLD289" s="2"/>
      <c r="QLE289" s="2"/>
      <c r="QLF289" s="2"/>
      <c r="QLG289" s="2"/>
      <c r="QLH289" s="2"/>
      <c r="QLI289" s="2"/>
      <c r="QLJ289" s="2"/>
      <c r="QLK289" s="2"/>
      <c r="QLL289" s="2"/>
      <c r="QLM289" s="2"/>
      <c r="QLN289" s="2"/>
      <c r="QLO289" s="2"/>
      <c r="QLP289" s="2"/>
      <c r="QLQ289" s="2"/>
      <c r="QLR289" s="2"/>
      <c r="QLS289" s="2"/>
      <c r="QLT289" s="2"/>
      <c r="QLU289" s="2"/>
      <c r="QLV289" s="2"/>
      <c r="QLW289" s="2"/>
      <c r="QLX289" s="2"/>
      <c r="QLY289" s="2"/>
      <c r="QLZ289" s="2"/>
      <c r="QMA289" s="2"/>
      <c r="QMB289" s="2"/>
      <c r="QMC289" s="2"/>
      <c r="QMD289" s="2"/>
      <c r="QME289" s="2"/>
      <c r="QMF289" s="2"/>
      <c r="QMG289" s="2"/>
      <c r="QMH289" s="2"/>
      <c r="QMI289" s="2"/>
      <c r="QMJ289" s="2"/>
      <c r="QMK289" s="2"/>
      <c r="QML289" s="2"/>
      <c r="QMM289" s="2"/>
      <c r="QMN289" s="2"/>
      <c r="QMO289" s="2"/>
      <c r="QMP289" s="2"/>
      <c r="QMQ289" s="2"/>
      <c r="QMR289" s="2"/>
      <c r="QMS289" s="2"/>
      <c r="QMT289" s="2"/>
      <c r="QMU289" s="2"/>
      <c r="QMV289" s="2"/>
      <c r="QMW289" s="2"/>
      <c r="QMX289" s="2"/>
      <c r="QMY289" s="2"/>
      <c r="QMZ289" s="2"/>
      <c r="QNA289" s="2"/>
      <c r="QNB289" s="2"/>
      <c r="QNC289" s="2"/>
      <c r="QND289" s="2"/>
      <c r="QNE289" s="2"/>
      <c r="QNF289" s="2"/>
      <c r="QNG289" s="2"/>
      <c r="QNH289" s="2"/>
      <c r="QNI289" s="2"/>
      <c r="QNJ289" s="2"/>
      <c r="QNK289" s="2"/>
      <c r="QNL289" s="2"/>
      <c r="QNM289" s="2"/>
      <c r="QNN289" s="2"/>
      <c r="QNO289" s="2"/>
      <c r="QNP289" s="2"/>
      <c r="QNQ289" s="2"/>
      <c r="QNR289" s="2"/>
      <c r="QNS289" s="2"/>
      <c r="QNT289" s="2"/>
      <c r="QNU289" s="2"/>
      <c r="QNV289" s="2"/>
      <c r="QNW289" s="2"/>
      <c r="QNX289" s="2"/>
      <c r="QNY289" s="2"/>
      <c r="QNZ289" s="2"/>
      <c r="QOA289" s="2"/>
      <c r="QOB289" s="2"/>
      <c r="QOC289" s="2"/>
      <c r="QOD289" s="2"/>
      <c r="QOE289" s="2"/>
      <c r="QOF289" s="2"/>
      <c r="QOG289" s="2"/>
      <c r="QOH289" s="2"/>
      <c r="QOI289" s="2"/>
      <c r="QOJ289" s="2"/>
      <c r="QOK289" s="2"/>
      <c r="QOL289" s="2"/>
      <c r="QOM289" s="2"/>
      <c r="QON289" s="2"/>
      <c r="QOO289" s="2"/>
      <c r="QOP289" s="2"/>
      <c r="QOQ289" s="2"/>
      <c r="QOR289" s="2"/>
      <c r="QOS289" s="2"/>
      <c r="QOT289" s="2"/>
      <c r="QOU289" s="2"/>
      <c r="QOV289" s="2"/>
      <c r="QOW289" s="2"/>
      <c r="QOX289" s="2"/>
      <c r="QOY289" s="2"/>
      <c r="QOZ289" s="2"/>
      <c r="QPA289" s="2"/>
      <c r="QPB289" s="2"/>
      <c r="QPC289" s="2"/>
      <c r="QPD289" s="2"/>
      <c r="QPE289" s="2"/>
      <c r="QPF289" s="2"/>
      <c r="QPG289" s="2"/>
      <c r="QPH289" s="2"/>
      <c r="QPI289" s="2"/>
      <c r="QPJ289" s="2"/>
      <c r="QPK289" s="2"/>
      <c r="QPL289" s="2"/>
      <c r="QPM289" s="2"/>
      <c r="QPN289" s="2"/>
      <c r="QPO289" s="2"/>
      <c r="QPP289" s="2"/>
      <c r="QPQ289" s="2"/>
      <c r="QPR289" s="2"/>
      <c r="QPS289" s="2"/>
      <c r="QPT289" s="2"/>
      <c r="QPU289" s="2"/>
      <c r="QPV289" s="2"/>
      <c r="QPW289" s="2"/>
      <c r="QPX289" s="2"/>
      <c r="QPY289" s="2"/>
      <c r="QPZ289" s="2"/>
      <c r="QQA289" s="2"/>
      <c r="QQB289" s="2"/>
      <c r="QQC289" s="2"/>
      <c r="QQD289" s="2"/>
      <c r="QQE289" s="2"/>
      <c r="QQF289" s="2"/>
      <c r="QQG289" s="2"/>
      <c r="QQH289" s="2"/>
      <c r="QQI289" s="2"/>
      <c r="QQJ289" s="2"/>
      <c r="QQK289" s="2"/>
      <c r="QQL289" s="2"/>
      <c r="QQM289" s="2"/>
      <c r="QQN289" s="2"/>
      <c r="QQO289" s="2"/>
      <c r="QQP289" s="2"/>
      <c r="QQQ289" s="2"/>
      <c r="QQR289" s="2"/>
      <c r="QQS289" s="2"/>
      <c r="QQT289" s="2"/>
      <c r="QQU289" s="2"/>
      <c r="QQV289" s="2"/>
      <c r="QQW289" s="2"/>
      <c r="QQX289" s="2"/>
      <c r="QQY289" s="2"/>
      <c r="QQZ289" s="2"/>
      <c r="QRA289" s="2"/>
      <c r="QRB289" s="2"/>
      <c r="QRC289" s="2"/>
      <c r="QRD289" s="2"/>
      <c r="QRE289" s="2"/>
      <c r="QRF289" s="2"/>
      <c r="QRG289" s="2"/>
      <c r="QRH289" s="2"/>
      <c r="QRI289" s="2"/>
      <c r="QRJ289" s="2"/>
      <c r="QRK289" s="2"/>
      <c r="QRL289" s="2"/>
      <c r="QRM289" s="2"/>
      <c r="QRN289" s="2"/>
      <c r="QRO289" s="2"/>
      <c r="QRP289" s="2"/>
      <c r="QRQ289" s="2"/>
      <c r="QRR289" s="2"/>
      <c r="QRS289" s="2"/>
      <c r="QRT289" s="2"/>
      <c r="QRU289" s="2"/>
      <c r="QRV289" s="2"/>
      <c r="QRW289" s="2"/>
      <c r="QRX289" s="2"/>
      <c r="QRY289" s="2"/>
      <c r="QRZ289" s="2"/>
      <c r="QSA289" s="2"/>
      <c r="QSB289" s="2"/>
      <c r="QSC289" s="2"/>
      <c r="QSD289" s="2"/>
      <c r="QSE289" s="2"/>
      <c r="QSF289" s="2"/>
      <c r="QSG289" s="2"/>
      <c r="QSH289" s="2"/>
      <c r="QSI289" s="2"/>
      <c r="QSJ289" s="2"/>
      <c r="QSK289" s="2"/>
      <c r="QSL289" s="2"/>
      <c r="QSM289" s="2"/>
      <c r="QSN289" s="2"/>
      <c r="QSO289" s="2"/>
      <c r="QSP289" s="2"/>
      <c r="QSQ289" s="2"/>
      <c r="QSR289" s="2"/>
      <c r="QSS289" s="2"/>
      <c r="QST289" s="2"/>
      <c r="QSU289" s="2"/>
      <c r="QSV289" s="2"/>
      <c r="QSW289" s="2"/>
      <c r="QSX289" s="2"/>
      <c r="QSY289" s="2"/>
      <c r="QSZ289" s="2"/>
      <c r="QTA289" s="2"/>
      <c r="QTB289" s="2"/>
      <c r="QTC289" s="2"/>
      <c r="QTD289" s="2"/>
      <c r="QTE289" s="2"/>
      <c r="QTF289" s="2"/>
      <c r="QTG289" s="2"/>
      <c r="QTH289" s="2"/>
      <c r="QTI289" s="2"/>
      <c r="QTJ289" s="2"/>
      <c r="QTK289" s="2"/>
      <c r="QTL289" s="2"/>
      <c r="QTM289" s="2"/>
      <c r="QTN289" s="2"/>
      <c r="QTO289" s="2"/>
      <c r="QTP289" s="2"/>
      <c r="QTQ289" s="2"/>
      <c r="QTR289" s="2"/>
      <c r="QTS289" s="2"/>
      <c r="QTT289" s="2"/>
      <c r="QTU289" s="2"/>
      <c r="QTV289" s="2"/>
      <c r="QTW289" s="2"/>
      <c r="QTX289" s="2"/>
      <c r="QTY289" s="2"/>
      <c r="QTZ289" s="2"/>
      <c r="QUA289" s="2"/>
      <c r="QUB289" s="2"/>
      <c r="QUC289" s="2"/>
      <c r="QUD289" s="2"/>
      <c r="QUE289" s="2"/>
      <c r="QUF289" s="2"/>
      <c r="QUG289" s="2"/>
      <c r="QUH289" s="2"/>
      <c r="QUI289" s="2"/>
      <c r="QUJ289" s="2"/>
      <c r="QUK289" s="2"/>
      <c r="QUL289" s="2"/>
      <c r="QUM289" s="2"/>
      <c r="QUN289" s="2"/>
      <c r="QUO289" s="2"/>
      <c r="QUP289" s="2"/>
      <c r="QUQ289" s="2"/>
      <c r="QUR289" s="2"/>
      <c r="QUS289" s="2"/>
      <c r="QUT289" s="2"/>
      <c r="QUU289" s="2"/>
      <c r="QUV289" s="2"/>
      <c r="QUW289" s="2"/>
      <c r="QUX289" s="2"/>
      <c r="QUY289" s="2"/>
      <c r="QUZ289" s="2"/>
      <c r="QVA289" s="2"/>
      <c r="QVB289" s="2"/>
      <c r="QVC289" s="2"/>
      <c r="QVD289" s="2"/>
      <c r="QVE289" s="2"/>
      <c r="QVF289" s="2"/>
      <c r="QVG289" s="2"/>
      <c r="QVH289" s="2"/>
      <c r="QVI289" s="2"/>
      <c r="QVJ289" s="2"/>
      <c r="QVK289" s="2"/>
      <c r="QVL289" s="2"/>
      <c r="QVM289" s="2"/>
      <c r="QVN289" s="2"/>
      <c r="QVO289" s="2"/>
      <c r="QVP289" s="2"/>
      <c r="QVQ289" s="2"/>
      <c r="QVR289" s="2"/>
      <c r="QVS289" s="2"/>
      <c r="QVT289" s="2"/>
      <c r="QVU289" s="2"/>
      <c r="QVV289" s="2"/>
      <c r="QVW289" s="2"/>
      <c r="QVX289" s="2"/>
      <c r="QVY289" s="2"/>
      <c r="QVZ289" s="2"/>
      <c r="QWA289" s="2"/>
      <c r="QWB289" s="2"/>
      <c r="QWC289" s="2"/>
      <c r="QWD289" s="2"/>
      <c r="QWE289" s="2"/>
      <c r="QWF289" s="2"/>
      <c r="QWG289" s="2"/>
      <c r="QWH289" s="2"/>
      <c r="QWI289" s="2"/>
      <c r="QWJ289" s="2"/>
      <c r="QWK289" s="2"/>
      <c r="QWL289" s="2"/>
      <c r="QWM289" s="2"/>
      <c r="QWN289" s="2"/>
      <c r="QWO289" s="2"/>
      <c r="QWP289" s="2"/>
      <c r="QWQ289" s="2"/>
      <c r="QWR289" s="2"/>
      <c r="QWS289" s="2"/>
      <c r="QWT289" s="2"/>
      <c r="QWU289" s="2"/>
      <c r="QWV289" s="2"/>
      <c r="QWW289" s="2"/>
      <c r="QWX289" s="2"/>
      <c r="QWY289" s="2"/>
      <c r="QWZ289" s="2"/>
      <c r="QXA289" s="2"/>
      <c r="QXB289" s="2"/>
      <c r="QXC289" s="2"/>
      <c r="QXD289" s="2"/>
      <c r="QXE289" s="2"/>
      <c r="QXF289" s="2"/>
      <c r="QXG289" s="2"/>
      <c r="QXH289" s="2"/>
      <c r="QXI289" s="2"/>
      <c r="QXJ289" s="2"/>
      <c r="QXK289" s="2"/>
      <c r="QXL289" s="2"/>
      <c r="QXM289" s="2"/>
      <c r="QXN289" s="2"/>
      <c r="QXO289" s="2"/>
      <c r="QXP289" s="2"/>
      <c r="QXQ289" s="2"/>
      <c r="QXR289" s="2"/>
      <c r="QXS289" s="2"/>
      <c r="QXT289" s="2"/>
      <c r="QXU289" s="2"/>
      <c r="QXV289" s="2"/>
      <c r="QXW289" s="2"/>
      <c r="QXX289" s="2"/>
      <c r="QXY289" s="2"/>
      <c r="QXZ289" s="2"/>
      <c r="QYA289" s="2"/>
      <c r="QYB289" s="2"/>
      <c r="QYC289" s="2"/>
      <c r="QYD289" s="2"/>
      <c r="QYE289" s="2"/>
      <c r="QYF289" s="2"/>
      <c r="QYG289" s="2"/>
      <c r="QYH289" s="2"/>
      <c r="QYI289" s="2"/>
      <c r="QYJ289" s="2"/>
      <c r="QYK289" s="2"/>
      <c r="QYL289" s="2"/>
      <c r="QYM289" s="2"/>
      <c r="QYN289" s="2"/>
      <c r="QYO289" s="2"/>
      <c r="QYP289" s="2"/>
      <c r="QYQ289" s="2"/>
      <c r="QYR289" s="2"/>
      <c r="QYS289" s="2"/>
      <c r="QYT289" s="2"/>
      <c r="QYU289" s="2"/>
      <c r="QYV289" s="2"/>
      <c r="QYW289" s="2"/>
      <c r="QYX289" s="2"/>
      <c r="QYY289" s="2"/>
      <c r="QYZ289" s="2"/>
      <c r="QZA289" s="2"/>
      <c r="QZB289" s="2"/>
      <c r="QZC289" s="2"/>
      <c r="QZD289" s="2"/>
      <c r="QZE289" s="2"/>
      <c r="QZF289" s="2"/>
      <c r="QZG289" s="2"/>
      <c r="QZH289" s="2"/>
      <c r="QZI289" s="2"/>
      <c r="QZJ289" s="2"/>
      <c r="QZK289" s="2"/>
      <c r="QZL289" s="2"/>
      <c r="QZM289" s="2"/>
      <c r="QZN289" s="2"/>
      <c r="QZO289" s="2"/>
      <c r="QZP289" s="2"/>
      <c r="QZQ289" s="2"/>
      <c r="QZR289" s="2"/>
      <c r="QZS289" s="2"/>
      <c r="QZT289" s="2"/>
      <c r="QZU289" s="2"/>
      <c r="QZV289" s="2"/>
      <c r="QZW289" s="2"/>
      <c r="QZX289" s="2"/>
      <c r="QZY289" s="2"/>
      <c r="QZZ289" s="2"/>
      <c r="RAA289" s="2"/>
      <c r="RAB289" s="2"/>
      <c r="RAC289" s="2"/>
      <c r="RAD289" s="2"/>
      <c r="RAE289" s="2"/>
      <c r="RAF289" s="2"/>
      <c r="RAG289" s="2"/>
      <c r="RAH289" s="2"/>
      <c r="RAI289" s="2"/>
      <c r="RAJ289" s="2"/>
      <c r="RAK289" s="2"/>
      <c r="RAL289" s="2"/>
      <c r="RAM289" s="2"/>
      <c r="RAN289" s="2"/>
      <c r="RAO289" s="2"/>
      <c r="RAP289" s="2"/>
      <c r="RAQ289" s="2"/>
      <c r="RAR289" s="2"/>
      <c r="RAS289" s="2"/>
      <c r="RAT289" s="2"/>
      <c r="RAU289" s="2"/>
      <c r="RAV289" s="2"/>
      <c r="RAW289" s="2"/>
      <c r="RAX289" s="2"/>
      <c r="RAY289" s="2"/>
      <c r="RAZ289" s="2"/>
      <c r="RBA289" s="2"/>
      <c r="RBB289" s="2"/>
      <c r="RBC289" s="2"/>
      <c r="RBD289" s="2"/>
      <c r="RBE289" s="2"/>
      <c r="RBF289" s="2"/>
      <c r="RBG289" s="2"/>
      <c r="RBH289" s="2"/>
      <c r="RBI289" s="2"/>
      <c r="RBJ289" s="2"/>
      <c r="RBK289" s="2"/>
      <c r="RBL289" s="2"/>
      <c r="RBM289" s="2"/>
      <c r="RBN289" s="2"/>
      <c r="RBO289" s="2"/>
      <c r="RBP289" s="2"/>
      <c r="RBQ289" s="2"/>
      <c r="RBR289" s="2"/>
      <c r="RBS289" s="2"/>
      <c r="RBT289" s="2"/>
      <c r="RBU289" s="2"/>
      <c r="RBV289" s="2"/>
      <c r="RBW289" s="2"/>
      <c r="RBX289" s="2"/>
      <c r="RBY289" s="2"/>
      <c r="RBZ289" s="2"/>
      <c r="RCA289" s="2"/>
      <c r="RCB289" s="2"/>
      <c r="RCC289" s="2"/>
      <c r="RCD289" s="2"/>
      <c r="RCE289" s="2"/>
      <c r="RCF289" s="2"/>
      <c r="RCG289" s="2"/>
      <c r="RCH289" s="2"/>
      <c r="RCI289" s="2"/>
      <c r="RCJ289" s="2"/>
      <c r="RCK289" s="2"/>
      <c r="RCL289" s="2"/>
      <c r="RCM289" s="2"/>
      <c r="RCN289" s="2"/>
      <c r="RCO289" s="2"/>
      <c r="RCP289" s="2"/>
      <c r="RCQ289" s="2"/>
      <c r="RCR289" s="2"/>
      <c r="RCS289" s="2"/>
      <c r="RCT289" s="2"/>
      <c r="RCU289" s="2"/>
      <c r="RCV289" s="2"/>
      <c r="RCW289" s="2"/>
      <c r="RCX289" s="2"/>
      <c r="RCY289" s="2"/>
      <c r="RCZ289" s="2"/>
      <c r="RDA289" s="2"/>
      <c r="RDB289" s="2"/>
      <c r="RDC289" s="2"/>
      <c r="RDD289" s="2"/>
      <c r="RDE289" s="2"/>
      <c r="RDF289" s="2"/>
      <c r="RDG289" s="2"/>
      <c r="RDH289" s="2"/>
      <c r="RDI289" s="2"/>
      <c r="RDJ289" s="2"/>
      <c r="RDK289" s="2"/>
      <c r="RDL289" s="2"/>
      <c r="RDM289" s="2"/>
      <c r="RDN289" s="2"/>
      <c r="RDO289" s="2"/>
      <c r="RDP289" s="2"/>
      <c r="RDQ289" s="2"/>
      <c r="RDR289" s="2"/>
      <c r="RDS289" s="2"/>
      <c r="RDT289" s="2"/>
      <c r="RDU289" s="2"/>
      <c r="RDV289" s="2"/>
      <c r="RDW289" s="2"/>
      <c r="RDX289" s="2"/>
      <c r="RDY289" s="2"/>
      <c r="RDZ289" s="2"/>
      <c r="REA289" s="2"/>
      <c r="REB289" s="2"/>
      <c r="REC289" s="2"/>
      <c r="RED289" s="2"/>
      <c r="REE289" s="2"/>
      <c r="REF289" s="2"/>
      <c r="REG289" s="2"/>
      <c r="REH289" s="2"/>
      <c r="REI289" s="2"/>
      <c r="REJ289" s="2"/>
      <c r="REK289" s="2"/>
      <c r="REL289" s="2"/>
      <c r="REM289" s="2"/>
      <c r="REN289" s="2"/>
      <c r="REO289" s="2"/>
      <c r="REP289" s="2"/>
      <c r="REQ289" s="2"/>
      <c r="RER289" s="2"/>
      <c r="RES289" s="2"/>
      <c r="RET289" s="2"/>
      <c r="REU289" s="2"/>
      <c r="REV289" s="2"/>
      <c r="REW289" s="2"/>
      <c r="REX289" s="2"/>
      <c r="REY289" s="2"/>
      <c r="REZ289" s="2"/>
      <c r="RFA289" s="2"/>
      <c r="RFB289" s="2"/>
      <c r="RFC289" s="2"/>
      <c r="RFD289" s="2"/>
      <c r="RFE289" s="2"/>
      <c r="RFF289" s="2"/>
      <c r="RFG289" s="2"/>
      <c r="RFH289" s="2"/>
      <c r="RFI289" s="2"/>
      <c r="RFJ289" s="2"/>
      <c r="RFK289" s="2"/>
      <c r="RFL289" s="2"/>
      <c r="RFM289" s="2"/>
      <c r="RFN289" s="2"/>
      <c r="RFO289" s="2"/>
      <c r="RFP289" s="2"/>
      <c r="RFQ289" s="2"/>
      <c r="RFR289" s="2"/>
      <c r="RFS289" s="2"/>
      <c r="RFT289" s="2"/>
      <c r="RFU289" s="2"/>
      <c r="RFV289" s="2"/>
      <c r="RFW289" s="2"/>
      <c r="RFX289" s="2"/>
      <c r="RFY289" s="2"/>
      <c r="RFZ289" s="2"/>
      <c r="RGA289" s="2"/>
      <c r="RGB289" s="2"/>
      <c r="RGC289" s="2"/>
      <c r="RGD289" s="2"/>
      <c r="RGE289" s="2"/>
      <c r="RGF289" s="2"/>
      <c r="RGG289" s="2"/>
      <c r="RGH289" s="2"/>
      <c r="RGI289" s="2"/>
      <c r="RGJ289" s="2"/>
      <c r="RGK289" s="2"/>
      <c r="RGL289" s="2"/>
      <c r="RGM289" s="2"/>
      <c r="RGN289" s="2"/>
      <c r="RGO289" s="2"/>
      <c r="RGP289" s="2"/>
      <c r="RGQ289" s="2"/>
      <c r="RGR289" s="2"/>
      <c r="RGS289" s="2"/>
      <c r="RGT289" s="2"/>
      <c r="RGU289" s="2"/>
      <c r="RGV289" s="2"/>
      <c r="RGW289" s="2"/>
      <c r="RGX289" s="2"/>
      <c r="RGY289" s="2"/>
      <c r="RGZ289" s="2"/>
      <c r="RHA289" s="2"/>
      <c r="RHB289" s="2"/>
      <c r="RHC289" s="2"/>
      <c r="RHD289" s="2"/>
      <c r="RHE289" s="2"/>
      <c r="RHF289" s="2"/>
      <c r="RHG289" s="2"/>
      <c r="RHH289" s="2"/>
      <c r="RHI289" s="2"/>
      <c r="RHJ289" s="2"/>
      <c r="RHK289" s="2"/>
      <c r="RHL289" s="2"/>
      <c r="RHM289" s="2"/>
      <c r="RHN289" s="2"/>
      <c r="RHO289" s="2"/>
      <c r="RHP289" s="2"/>
      <c r="RHQ289" s="2"/>
      <c r="RHR289" s="2"/>
      <c r="RHS289" s="2"/>
      <c r="RHT289" s="2"/>
      <c r="RHU289" s="2"/>
      <c r="RHV289" s="2"/>
      <c r="RHW289" s="2"/>
      <c r="RHX289" s="2"/>
      <c r="RHY289" s="2"/>
      <c r="RHZ289" s="2"/>
      <c r="RIA289" s="2"/>
      <c r="RIB289" s="2"/>
      <c r="RIC289" s="2"/>
      <c r="RID289" s="2"/>
      <c r="RIE289" s="2"/>
      <c r="RIF289" s="2"/>
      <c r="RIG289" s="2"/>
      <c r="RIH289" s="2"/>
      <c r="RII289" s="2"/>
      <c r="RIJ289" s="2"/>
      <c r="RIK289" s="2"/>
      <c r="RIL289" s="2"/>
      <c r="RIM289" s="2"/>
      <c r="RIN289" s="2"/>
      <c r="RIO289" s="2"/>
      <c r="RIP289" s="2"/>
      <c r="RIQ289" s="2"/>
      <c r="RIR289" s="2"/>
      <c r="RIS289" s="2"/>
      <c r="RIT289" s="2"/>
      <c r="RIU289" s="2"/>
      <c r="RIV289" s="2"/>
      <c r="RIW289" s="2"/>
      <c r="RIX289" s="2"/>
      <c r="RIY289" s="2"/>
      <c r="RIZ289" s="2"/>
      <c r="RJA289" s="2"/>
      <c r="RJB289" s="2"/>
      <c r="RJC289" s="2"/>
      <c r="RJD289" s="2"/>
      <c r="RJE289" s="2"/>
      <c r="RJF289" s="2"/>
      <c r="RJG289" s="2"/>
      <c r="RJH289" s="2"/>
      <c r="RJI289" s="2"/>
      <c r="RJJ289" s="2"/>
      <c r="RJK289" s="2"/>
      <c r="RJL289" s="2"/>
      <c r="RJM289" s="2"/>
      <c r="RJN289" s="2"/>
      <c r="RJO289" s="2"/>
      <c r="RJP289" s="2"/>
      <c r="RJQ289" s="2"/>
      <c r="RJR289" s="2"/>
      <c r="RJS289" s="2"/>
      <c r="RJT289" s="2"/>
      <c r="RJU289" s="2"/>
      <c r="RJV289" s="2"/>
      <c r="RJW289" s="2"/>
      <c r="RJX289" s="2"/>
      <c r="RJY289" s="2"/>
      <c r="RJZ289" s="2"/>
      <c r="RKA289" s="2"/>
      <c r="RKB289" s="2"/>
      <c r="RKC289" s="2"/>
      <c r="RKD289" s="2"/>
      <c r="RKE289" s="2"/>
      <c r="RKF289" s="2"/>
      <c r="RKG289" s="2"/>
      <c r="RKH289" s="2"/>
      <c r="RKI289" s="2"/>
      <c r="RKJ289" s="2"/>
      <c r="RKK289" s="2"/>
      <c r="RKL289" s="2"/>
      <c r="RKM289" s="2"/>
      <c r="RKN289" s="2"/>
      <c r="RKO289" s="2"/>
      <c r="RKP289" s="2"/>
      <c r="RKQ289" s="2"/>
      <c r="RKR289" s="2"/>
      <c r="RKS289" s="2"/>
      <c r="RKT289" s="2"/>
      <c r="RKU289" s="2"/>
      <c r="RKV289" s="2"/>
      <c r="RKW289" s="2"/>
      <c r="RKX289" s="2"/>
      <c r="RKY289" s="2"/>
      <c r="RKZ289" s="2"/>
      <c r="RLA289" s="2"/>
      <c r="RLB289" s="2"/>
      <c r="RLC289" s="2"/>
      <c r="RLD289" s="2"/>
      <c r="RLE289" s="2"/>
      <c r="RLF289" s="2"/>
      <c r="RLG289" s="2"/>
      <c r="RLH289" s="2"/>
      <c r="RLI289" s="2"/>
      <c r="RLJ289" s="2"/>
      <c r="RLK289" s="2"/>
      <c r="RLL289" s="2"/>
      <c r="RLM289" s="2"/>
      <c r="RLN289" s="2"/>
      <c r="RLO289" s="2"/>
      <c r="RLP289" s="2"/>
      <c r="RLQ289" s="2"/>
      <c r="RLR289" s="2"/>
      <c r="RLS289" s="2"/>
      <c r="RLT289" s="2"/>
      <c r="RLU289" s="2"/>
      <c r="RLV289" s="2"/>
      <c r="RLW289" s="2"/>
      <c r="RLX289" s="2"/>
      <c r="RLY289" s="2"/>
      <c r="RLZ289" s="2"/>
      <c r="RMA289" s="2"/>
      <c r="RMB289" s="2"/>
      <c r="RMC289" s="2"/>
      <c r="RMD289" s="2"/>
      <c r="RME289" s="2"/>
      <c r="RMF289" s="2"/>
      <c r="RMG289" s="2"/>
      <c r="RMH289" s="2"/>
      <c r="RMI289" s="2"/>
      <c r="RMJ289" s="2"/>
      <c r="RMK289" s="2"/>
      <c r="RML289" s="2"/>
      <c r="RMM289" s="2"/>
      <c r="RMN289" s="2"/>
      <c r="RMO289" s="2"/>
      <c r="RMP289" s="2"/>
      <c r="RMQ289" s="2"/>
      <c r="RMR289" s="2"/>
      <c r="RMS289" s="2"/>
      <c r="RMT289" s="2"/>
      <c r="RMU289" s="2"/>
      <c r="RMV289" s="2"/>
      <c r="RMW289" s="2"/>
      <c r="RMX289" s="2"/>
      <c r="RMY289" s="2"/>
      <c r="RMZ289" s="2"/>
      <c r="RNA289" s="2"/>
      <c r="RNB289" s="2"/>
      <c r="RNC289" s="2"/>
      <c r="RND289" s="2"/>
      <c r="RNE289" s="2"/>
      <c r="RNF289" s="2"/>
      <c r="RNG289" s="2"/>
      <c r="RNH289" s="2"/>
      <c r="RNI289" s="2"/>
      <c r="RNJ289" s="2"/>
      <c r="RNK289" s="2"/>
      <c r="RNL289" s="2"/>
      <c r="RNM289" s="2"/>
      <c r="RNN289" s="2"/>
      <c r="RNO289" s="2"/>
      <c r="RNP289" s="2"/>
      <c r="RNQ289" s="2"/>
      <c r="RNR289" s="2"/>
      <c r="RNS289" s="2"/>
      <c r="RNT289" s="2"/>
      <c r="RNU289" s="2"/>
      <c r="RNV289" s="2"/>
      <c r="RNW289" s="2"/>
      <c r="RNX289" s="2"/>
      <c r="RNY289" s="2"/>
      <c r="RNZ289" s="2"/>
      <c r="ROA289" s="2"/>
      <c r="ROB289" s="2"/>
      <c r="ROC289" s="2"/>
      <c r="ROD289" s="2"/>
      <c r="ROE289" s="2"/>
      <c r="ROF289" s="2"/>
      <c r="ROG289" s="2"/>
      <c r="ROH289" s="2"/>
      <c r="ROI289" s="2"/>
      <c r="ROJ289" s="2"/>
      <c r="ROK289" s="2"/>
      <c r="ROL289" s="2"/>
      <c r="ROM289" s="2"/>
      <c r="RON289" s="2"/>
      <c r="ROO289" s="2"/>
      <c r="ROP289" s="2"/>
      <c r="ROQ289" s="2"/>
      <c r="ROR289" s="2"/>
      <c r="ROS289" s="2"/>
      <c r="ROT289" s="2"/>
      <c r="ROU289" s="2"/>
      <c r="ROV289" s="2"/>
      <c r="ROW289" s="2"/>
      <c r="ROX289" s="2"/>
      <c r="ROY289" s="2"/>
      <c r="ROZ289" s="2"/>
      <c r="RPA289" s="2"/>
      <c r="RPB289" s="2"/>
      <c r="RPC289" s="2"/>
      <c r="RPD289" s="2"/>
      <c r="RPE289" s="2"/>
      <c r="RPF289" s="2"/>
      <c r="RPG289" s="2"/>
      <c r="RPH289" s="2"/>
      <c r="RPI289" s="2"/>
      <c r="RPJ289" s="2"/>
      <c r="RPK289" s="2"/>
      <c r="RPL289" s="2"/>
      <c r="RPM289" s="2"/>
      <c r="RPN289" s="2"/>
      <c r="RPO289" s="2"/>
      <c r="RPP289" s="2"/>
      <c r="RPQ289" s="2"/>
      <c r="RPR289" s="2"/>
      <c r="RPS289" s="2"/>
      <c r="RPT289" s="2"/>
      <c r="RPU289" s="2"/>
      <c r="RPV289" s="2"/>
      <c r="RPW289" s="2"/>
      <c r="RPX289" s="2"/>
      <c r="RPY289" s="2"/>
      <c r="RPZ289" s="2"/>
      <c r="RQA289" s="2"/>
      <c r="RQB289" s="2"/>
      <c r="RQC289" s="2"/>
      <c r="RQD289" s="2"/>
      <c r="RQE289" s="2"/>
      <c r="RQF289" s="2"/>
      <c r="RQG289" s="2"/>
      <c r="RQH289" s="2"/>
      <c r="RQI289" s="2"/>
      <c r="RQJ289" s="2"/>
      <c r="RQK289" s="2"/>
      <c r="RQL289" s="2"/>
      <c r="RQM289" s="2"/>
      <c r="RQN289" s="2"/>
      <c r="RQO289" s="2"/>
      <c r="RQP289" s="2"/>
      <c r="RQQ289" s="2"/>
      <c r="RQR289" s="2"/>
      <c r="RQS289" s="2"/>
      <c r="RQT289" s="2"/>
      <c r="RQU289" s="2"/>
      <c r="RQV289" s="2"/>
      <c r="RQW289" s="2"/>
      <c r="RQX289" s="2"/>
      <c r="RQY289" s="2"/>
      <c r="RQZ289" s="2"/>
      <c r="RRA289" s="2"/>
      <c r="RRB289" s="2"/>
      <c r="RRC289" s="2"/>
      <c r="RRD289" s="2"/>
      <c r="RRE289" s="2"/>
      <c r="RRF289" s="2"/>
      <c r="RRG289" s="2"/>
      <c r="RRH289" s="2"/>
      <c r="RRI289" s="2"/>
      <c r="RRJ289" s="2"/>
      <c r="RRK289" s="2"/>
      <c r="RRL289" s="2"/>
      <c r="RRM289" s="2"/>
      <c r="RRN289" s="2"/>
      <c r="RRO289" s="2"/>
      <c r="RRP289" s="2"/>
      <c r="RRQ289" s="2"/>
      <c r="RRR289" s="2"/>
      <c r="RRS289" s="2"/>
      <c r="RRT289" s="2"/>
      <c r="RRU289" s="2"/>
      <c r="RRV289" s="2"/>
      <c r="RRW289" s="2"/>
      <c r="RRX289" s="2"/>
      <c r="RRY289" s="2"/>
      <c r="RRZ289" s="2"/>
      <c r="RSA289" s="2"/>
      <c r="RSB289" s="2"/>
      <c r="RSC289" s="2"/>
      <c r="RSD289" s="2"/>
      <c r="RSE289" s="2"/>
      <c r="RSF289" s="2"/>
      <c r="RSG289" s="2"/>
      <c r="RSH289" s="2"/>
      <c r="RSI289" s="2"/>
      <c r="RSJ289" s="2"/>
      <c r="RSK289" s="2"/>
      <c r="RSL289" s="2"/>
      <c r="RSM289" s="2"/>
      <c r="RSN289" s="2"/>
      <c r="RSO289" s="2"/>
      <c r="RSP289" s="2"/>
      <c r="RSQ289" s="2"/>
      <c r="RSR289" s="2"/>
      <c r="RSS289" s="2"/>
      <c r="RST289" s="2"/>
      <c r="RSU289" s="2"/>
      <c r="RSV289" s="2"/>
      <c r="RSW289" s="2"/>
      <c r="RSX289" s="2"/>
      <c r="RSY289" s="2"/>
      <c r="RSZ289" s="2"/>
      <c r="RTA289" s="2"/>
      <c r="RTB289" s="2"/>
      <c r="RTC289" s="2"/>
      <c r="RTD289" s="2"/>
      <c r="RTE289" s="2"/>
      <c r="RTF289" s="2"/>
      <c r="RTG289" s="2"/>
      <c r="RTH289" s="2"/>
      <c r="RTI289" s="2"/>
      <c r="RTJ289" s="2"/>
      <c r="RTK289" s="2"/>
      <c r="RTL289" s="2"/>
      <c r="RTM289" s="2"/>
      <c r="RTN289" s="2"/>
      <c r="RTO289" s="2"/>
      <c r="RTP289" s="2"/>
      <c r="RTQ289" s="2"/>
      <c r="RTR289" s="2"/>
      <c r="RTS289" s="2"/>
      <c r="RTT289" s="2"/>
      <c r="RTU289" s="2"/>
      <c r="RTV289" s="2"/>
      <c r="RTW289" s="2"/>
      <c r="RTX289" s="2"/>
      <c r="RTY289" s="2"/>
      <c r="RTZ289" s="2"/>
      <c r="RUA289" s="2"/>
      <c r="RUB289" s="2"/>
      <c r="RUC289" s="2"/>
      <c r="RUD289" s="2"/>
      <c r="RUE289" s="2"/>
      <c r="RUF289" s="2"/>
      <c r="RUG289" s="2"/>
      <c r="RUH289" s="2"/>
      <c r="RUI289" s="2"/>
      <c r="RUJ289" s="2"/>
      <c r="RUK289" s="2"/>
      <c r="RUL289" s="2"/>
      <c r="RUM289" s="2"/>
      <c r="RUN289" s="2"/>
      <c r="RUO289" s="2"/>
      <c r="RUP289" s="2"/>
      <c r="RUQ289" s="2"/>
      <c r="RUR289" s="2"/>
      <c r="RUS289" s="2"/>
      <c r="RUT289" s="2"/>
      <c r="RUU289" s="2"/>
      <c r="RUV289" s="2"/>
      <c r="RUW289" s="2"/>
      <c r="RUX289" s="2"/>
      <c r="RUY289" s="2"/>
      <c r="RUZ289" s="2"/>
      <c r="RVA289" s="2"/>
      <c r="RVB289" s="2"/>
      <c r="RVC289" s="2"/>
      <c r="RVD289" s="2"/>
      <c r="RVE289" s="2"/>
      <c r="RVF289" s="2"/>
      <c r="RVG289" s="2"/>
      <c r="RVH289" s="2"/>
      <c r="RVI289" s="2"/>
      <c r="RVJ289" s="2"/>
      <c r="RVK289" s="2"/>
      <c r="RVL289" s="2"/>
      <c r="RVM289" s="2"/>
      <c r="RVN289" s="2"/>
      <c r="RVO289" s="2"/>
      <c r="RVP289" s="2"/>
      <c r="RVQ289" s="2"/>
      <c r="RVR289" s="2"/>
      <c r="RVS289" s="2"/>
      <c r="RVT289" s="2"/>
      <c r="RVU289" s="2"/>
      <c r="RVV289" s="2"/>
      <c r="RVW289" s="2"/>
      <c r="RVX289" s="2"/>
      <c r="RVY289" s="2"/>
      <c r="RVZ289" s="2"/>
      <c r="RWA289" s="2"/>
      <c r="RWB289" s="2"/>
      <c r="RWC289" s="2"/>
      <c r="RWD289" s="2"/>
      <c r="RWE289" s="2"/>
      <c r="RWF289" s="2"/>
      <c r="RWG289" s="2"/>
      <c r="RWH289" s="2"/>
      <c r="RWI289" s="2"/>
      <c r="RWJ289" s="2"/>
      <c r="RWK289" s="2"/>
      <c r="RWL289" s="2"/>
      <c r="RWM289" s="2"/>
      <c r="RWN289" s="2"/>
      <c r="RWO289" s="2"/>
      <c r="RWP289" s="2"/>
      <c r="RWQ289" s="2"/>
      <c r="RWR289" s="2"/>
      <c r="RWS289" s="2"/>
      <c r="RWT289" s="2"/>
      <c r="RWU289" s="2"/>
      <c r="RWV289" s="2"/>
      <c r="RWW289" s="2"/>
      <c r="RWX289" s="2"/>
      <c r="RWY289" s="2"/>
      <c r="RWZ289" s="2"/>
      <c r="RXA289" s="2"/>
      <c r="RXB289" s="2"/>
      <c r="RXC289" s="2"/>
      <c r="RXD289" s="2"/>
      <c r="RXE289" s="2"/>
      <c r="RXF289" s="2"/>
      <c r="RXG289" s="2"/>
      <c r="RXH289" s="2"/>
      <c r="RXI289" s="2"/>
      <c r="RXJ289" s="2"/>
      <c r="RXK289" s="2"/>
      <c r="RXL289" s="2"/>
      <c r="RXM289" s="2"/>
      <c r="RXN289" s="2"/>
      <c r="RXO289" s="2"/>
      <c r="RXP289" s="2"/>
      <c r="RXQ289" s="2"/>
      <c r="RXR289" s="2"/>
      <c r="RXS289" s="2"/>
      <c r="RXT289" s="2"/>
      <c r="RXU289" s="2"/>
      <c r="RXV289" s="2"/>
      <c r="RXW289" s="2"/>
      <c r="RXX289" s="2"/>
      <c r="RXY289" s="2"/>
      <c r="RXZ289" s="2"/>
      <c r="RYA289" s="2"/>
      <c r="RYB289" s="2"/>
      <c r="RYC289" s="2"/>
      <c r="RYD289" s="2"/>
      <c r="RYE289" s="2"/>
      <c r="RYF289" s="2"/>
      <c r="RYG289" s="2"/>
      <c r="RYH289" s="2"/>
      <c r="RYI289" s="2"/>
      <c r="RYJ289" s="2"/>
      <c r="RYK289" s="2"/>
      <c r="RYL289" s="2"/>
      <c r="RYM289" s="2"/>
      <c r="RYN289" s="2"/>
      <c r="RYO289" s="2"/>
      <c r="RYP289" s="2"/>
      <c r="RYQ289" s="2"/>
      <c r="RYR289" s="2"/>
      <c r="RYS289" s="2"/>
      <c r="RYT289" s="2"/>
      <c r="RYU289" s="2"/>
      <c r="RYV289" s="2"/>
      <c r="RYW289" s="2"/>
      <c r="RYX289" s="2"/>
      <c r="RYY289" s="2"/>
      <c r="RYZ289" s="2"/>
      <c r="RZA289" s="2"/>
      <c r="RZB289" s="2"/>
      <c r="RZC289" s="2"/>
      <c r="RZD289" s="2"/>
      <c r="RZE289" s="2"/>
      <c r="RZF289" s="2"/>
      <c r="RZG289" s="2"/>
      <c r="RZH289" s="2"/>
      <c r="RZI289" s="2"/>
      <c r="RZJ289" s="2"/>
      <c r="RZK289" s="2"/>
      <c r="RZL289" s="2"/>
      <c r="RZM289" s="2"/>
      <c r="RZN289" s="2"/>
      <c r="RZO289" s="2"/>
      <c r="RZP289" s="2"/>
      <c r="RZQ289" s="2"/>
      <c r="RZR289" s="2"/>
      <c r="RZS289" s="2"/>
      <c r="RZT289" s="2"/>
      <c r="RZU289" s="2"/>
      <c r="RZV289" s="2"/>
      <c r="RZW289" s="2"/>
      <c r="RZX289" s="2"/>
      <c r="RZY289" s="2"/>
      <c r="RZZ289" s="2"/>
      <c r="SAA289" s="2"/>
      <c r="SAB289" s="2"/>
      <c r="SAC289" s="2"/>
      <c r="SAD289" s="2"/>
      <c r="SAE289" s="2"/>
      <c r="SAF289" s="2"/>
      <c r="SAG289" s="2"/>
      <c r="SAH289" s="2"/>
      <c r="SAI289" s="2"/>
      <c r="SAJ289" s="2"/>
      <c r="SAK289" s="2"/>
      <c r="SAL289" s="2"/>
      <c r="SAM289" s="2"/>
      <c r="SAN289" s="2"/>
      <c r="SAO289" s="2"/>
      <c r="SAP289" s="2"/>
      <c r="SAQ289" s="2"/>
      <c r="SAR289" s="2"/>
      <c r="SAS289" s="2"/>
      <c r="SAT289" s="2"/>
      <c r="SAU289" s="2"/>
      <c r="SAV289" s="2"/>
      <c r="SAW289" s="2"/>
      <c r="SAX289" s="2"/>
      <c r="SAY289" s="2"/>
      <c r="SAZ289" s="2"/>
      <c r="SBA289" s="2"/>
      <c r="SBB289" s="2"/>
      <c r="SBC289" s="2"/>
      <c r="SBD289" s="2"/>
      <c r="SBE289" s="2"/>
      <c r="SBF289" s="2"/>
      <c r="SBG289" s="2"/>
      <c r="SBH289" s="2"/>
      <c r="SBI289" s="2"/>
      <c r="SBJ289" s="2"/>
      <c r="SBK289" s="2"/>
      <c r="SBL289" s="2"/>
      <c r="SBM289" s="2"/>
      <c r="SBN289" s="2"/>
      <c r="SBO289" s="2"/>
      <c r="SBP289" s="2"/>
      <c r="SBQ289" s="2"/>
      <c r="SBR289" s="2"/>
      <c r="SBS289" s="2"/>
      <c r="SBT289" s="2"/>
      <c r="SBU289" s="2"/>
      <c r="SBV289" s="2"/>
      <c r="SBW289" s="2"/>
      <c r="SBX289" s="2"/>
      <c r="SBY289" s="2"/>
      <c r="SBZ289" s="2"/>
      <c r="SCA289" s="2"/>
      <c r="SCB289" s="2"/>
      <c r="SCC289" s="2"/>
      <c r="SCD289" s="2"/>
      <c r="SCE289" s="2"/>
      <c r="SCF289" s="2"/>
      <c r="SCG289" s="2"/>
      <c r="SCH289" s="2"/>
      <c r="SCI289" s="2"/>
      <c r="SCJ289" s="2"/>
      <c r="SCK289" s="2"/>
      <c r="SCL289" s="2"/>
      <c r="SCM289" s="2"/>
      <c r="SCN289" s="2"/>
      <c r="SCO289" s="2"/>
      <c r="SCP289" s="2"/>
      <c r="SCQ289" s="2"/>
      <c r="SCR289" s="2"/>
      <c r="SCS289" s="2"/>
      <c r="SCT289" s="2"/>
      <c r="SCU289" s="2"/>
      <c r="SCV289" s="2"/>
      <c r="SCW289" s="2"/>
      <c r="SCX289" s="2"/>
      <c r="SCY289" s="2"/>
      <c r="SCZ289" s="2"/>
      <c r="SDA289" s="2"/>
      <c r="SDB289" s="2"/>
      <c r="SDC289" s="2"/>
      <c r="SDD289" s="2"/>
      <c r="SDE289" s="2"/>
      <c r="SDF289" s="2"/>
      <c r="SDG289" s="2"/>
      <c r="SDH289" s="2"/>
      <c r="SDI289" s="2"/>
      <c r="SDJ289" s="2"/>
      <c r="SDK289" s="2"/>
      <c r="SDL289" s="2"/>
      <c r="SDM289" s="2"/>
      <c r="SDN289" s="2"/>
      <c r="SDO289" s="2"/>
      <c r="SDP289" s="2"/>
      <c r="SDQ289" s="2"/>
      <c r="SDR289" s="2"/>
      <c r="SDS289" s="2"/>
      <c r="SDT289" s="2"/>
      <c r="SDU289" s="2"/>
      <c r="SDV289" s="2"/>
      <c r="SDW289" s="2"/>
      <c r="SDX289" s="2"/>
      <c r="SDY289" s="2"/>
      <c r="SDZ289" s="2"/>
      <c r="SEA289" s="2"/>
      <c r="SEB289" s="2"/>
      <c r="SEC289" s="2"/>
      <c r="SED289" s="2"/>
      <c r="SEE289" s="2"/>
      <c r="SEF289" s="2"/>
      <c r="SEG289" s="2"/>
      <c r="SEH289" s="2"/>
      <c r="SEI289" s="2"/>
      <c r="SEJ289" s="2"/>
      <c r="SEK289" s="2"/>
      <c r="SEL289" s="2"/>
      <c r="SEM289" s="2"/>
      <c r="SEN289" s="2"/>
      <c r="SEO289" s="2"/>
      <c r="SEP289" s="2"/>
      <c r="SEQ289" s="2"/>
      <c r="SER289" s="2"/>
      <c r="SES289" s="2"/>
      <c r="SET289" s="2"/>
      <c r="SEU289" s="2"/>
      <c r="SEV289" s="2"/>
      <c r="SEW289" s="2"/>
      <c r="SEX289" s="2"/>
      <c r="SEY289" s="2"/>
      <c r="SEZ289" s="2"/>
      <c r="SFA289" s="2"/>
      <c r="SFB289" s="2"/>
      <c r="SFC289" s="2"/>
      <c r="SFD289" s="2"/>
      <c r="SFE289" s="2"/>
      <c r="SFF289" s="2"/>
      <c r="SFG289" s="2"/>
      <c r="SFH289" s="2"/>
      <c r="SFI289" s="2"/>
      <c r="SFJ289" s="2"/>
      <c r="SFK289" s="2"/>
      <c r="SFL289" s="2"/>
      <c r="SFM289" s="2"/>
      <c r="SFN289" s="2"/>
      <c r="SFO289" s="2"/>
      <c r="SFP289" s="2"/>
      <c r="SFQ289" s="2"/>
      <c r="SFR289" s="2"/>
      <c r="SFS289" s="2"/>
      <c r="SFT289" s="2"/>
      <c r="SFU289" s="2"/>
      <c r="SFV289" s="2"/>
      <c r="SFW289" s="2"/>
      <c r="SFX289" s="2"/>
      <c r="SFY289" s="2"/>
      <c r="SFZ289" s="2"/>
      <c r="SGA289" s="2"/>
      <c r="SGB289" s="2"/>
      <c r="SGC289" s="2"/>
      <c r="SGD289" s="2"/>
      <c r="SGE289" s="2"/>
      <c r="SGF289" s="2"/>
      <c r="SGG289" s="2"/>
      <c r="SGH289" s="2"/>
      <c r="SGI289" s="2"/>
      <c r="SGJ289" s="2"/>
      <c r="SGK289" s="2"/>
      <c r="SGL289" s="2"/>
      <c r="SGM289" s="2"/>
      <c r="SGN289" s="2"/>
      <c r="SGO289" s="2"/>
      <c r="SGP289" s="2"/>
      <c r="SGQ289" s="2"/>
      <c r="SGR289" s="2"/>
      <c r="SGS289" s="2"/>
      <c r="SGT289" s="2"/>
      <c r="SGU289" s="2"/>
      <c r="SGV289" s="2"/>
      <c r="SGW289" s="2"/>
      <c r="SGX289" s="2"/>
      <c r="SGY289" s="2"/>
      <c r="SGZ289" s="2"/>
      <c r="SHA289" s="2"/>
      <c r="SHB289" s="2"/>
      <c r="SHC289" s="2"/>
      <c r="SHD289" s="2"/>
      <c r="SHE289" s="2"/>
      <c r="SHF289" s="2"/>
      <c r="SHG289" s="2"/>
      <c r="SHH289" s="2"/>
      <c r="SHI289" s="2"/>
      <c r="SHJ289" s="2"/>
      <c r="SHK289" s="2"/>
      <c r="SHL289" s="2"/>
      <c r="SHM289" s="2"/>
      <c r="SHN289" s="2"/>
      <c r="SHO289" s="2"/>
      <c r="SHP289" s="2"/>
      <c r="SHQ289" s="2"/>
      <c r="SHR289" s="2"/>
      <c r="SHS289" s="2"/>
      <c r="SHT289" s="2"/>
      <c r="SHU289" s="2"/>
      <c r="SHV289" s="2"/>
      <c r="SHW289" s="2"/>
      <c r="SHX289" s="2"/>
      <c r="SHY289" s="2"/>
      <c r="SHZ289" s="2"/>
      <c r="SIA289" s="2"/>
      <c r="SIB289" s="2"/>
      <c r="SIC289" s="2"/>
      <c r="SID289" s="2"/>
      <c r="SIE289" s="2"/>
      <c r="SIF289" s="2"/>
      <c r="SIG289" s="2"/>
      <c r="SIH289" s="2"/>
      <c r="SII289" s="2"/>
      <c r="SIJ289" s="2"/>
      <c r="SIK289" s="2"/>
      <c r="SIL289" s="2"/>
      <c r="SIM289" s="2"/>
      <c r="SIN289" s="2"/>
      <c r="SIO289" s="2"/>
      <c r="SIP289" s="2"/>
      <c r="SIQ289" s="2"/>
      <c r="SIR289" s="2"/>
      <c r="SIS289" s="2"/>
      <c r="SIT289" s="2"/>
      <c r="SIU289" s="2"/>
      <c r="SIV289" s="2"/>
      <c r="SIW289" s="2"/>
      <c r="SIX289" s="2"/>
      <c r="SIY289" s="2"/>
      <c r="SIZ289" s="2"/>
      <c r="SJA289" s="2"/>
      <c r="SJB289" s="2"/>
      <c r="SJC289" s="2"/>
      <c r="SJD289" s="2"/>
      <c r="SJE289" s="2"/>
      <c r="SJF289" s="2"/>
      <c r="SJG289" s="2"/>
      <c r="SJH289" s="2"/>
      <c r="SJI289" s="2"/>
      <c r="SJJ289" s="2"/>
      <c r="SJK289" s="2"/>
      <c r="SJL289" s="2"/>
      <c r="SJM289" s="2"/>
      <c r="SJN289" s="2"/>
      <c r="SJO289" s="2"/>
      <c r="SJP289" s="2"/>
      <c r="SJQ289" s="2"/>
      <c r="SJR289" s="2"/>
      <c r="SJS289" s="2"/>
      <c r="SJT289" s="2"/>
      <c r="SJU289" s="2"/>
      <c r="SJV289" s="2"/>
      <c r="SJW289" s="2"/>
      <c r="SJX289" s="2"/>
      <c r="SJY289" s="2"/>
      <c r="SJZ289" s="2"/>
      <c r="SKA289" s="2"/>
      <c r="SKB289" s="2"/>
      <c r="SKC289" s="2"/>
      <c r="SKD289" s="2"/>
      <c r="SKE289" s="2"/>
      <c r="SKF289" s="2"/>
      <c r="SKG289" s="2"/>
      <c r="SKH289" s="2"/>
      <c r="SKI289" s="2"/>
      <c r="SKJ289" s="2"/>
      <c r="SKK289" s="2"/>
      <c r="SKL289" s="2"/>
      <c r="SKM289" s="2"/>
      <c r="SKN289" s="2"/>
      <c r="SKO289" s="2"/>
      <c r="SKP289" s="2"/>
      <c r="SKQ289" s="2"/>
      <c r="SKR289" s="2"/>
      <c r="SKS289" s="2"/>
      <c r="SKT289" s="2"/>
      <c r="SKU289" s="2"/>
      <c r="SKV289" s="2"/>
      <c r="SKW289" s="2"/>
      <c r="SKX289" s="2"/>
      <c r="SKY289" s="2"/>
      <c r="SKZ289" s="2"/>
      <c r="SLA289" s="2"/>
      <c r="SLB289" s="2"/>
      <c r="SLC289" s="2"/>
      <c r="SLD289" s="2"/>
      <c r="SLE289" s="2"/>
      <c r="SLF289" s="2"/>
      <c r="SLG289" s="2"/>
      <c r="SLH289" s="2"/>
      <c r="SLI289" s="2"/>
      <c r="SLJ289" s="2"/>
      <c r="SLK289" s="2"/>
      <c r="SLL289" s="2"/>
      <c r="SLM289" s="2"/>
      <c r="SLN289" s="2"/>
      <c r="SLO289" s="2"/>
      <c r="SLP289" s="2"/>
      <c r="SLQ289" s="2"/>
      <c r="SLR289" s="2"/>
      <c r="SLS289" s="2"/>
      <c r="SLT289" s="2"/>
      <c r="SLU289" s="2"/>
      <c r="SLV289" s="2"/>
      <c r="SLW289" s="2"/>
      <c r="SLX289" s="2"/>
      <c r="SLY289" s="2"/>
      <c r="SLZ289" s="2"/>
      <c r="SMA289" s="2"/>
      <c r="SMB289" s="2"/>
      <c r="SMC289" s="2"/>
      <c r="SMD289" s="2"/>
      <c r="SME289" s="2"/>
      <c r="SMF289" s="2"/>
      <c r="SMG289" s="2"/>
      <c r="SMH289" s="2"/>
      <c r="SMI289" s="2"/>
      <c r="SMJ289" s="2"/>
      <c r="SMK289" s="2"/>
      <c r="SML289" s="2"/>
      <c r="SMM289" s="2"/>
      <c r="SMN289" s="2"/>
      <c r="SMO289" s="2"/>
      <c r="SMP289" s="2"/>
      <c r="SMQ289" s="2"/>
      <c r="SMR289" s="2"/>
      <c r="SMS289" s="2"/>
      <c r="SMT289" s="2"/>
      <c r="SMU289" s="2"/>
      <c r="SMV289" s="2"/>
      <c r="SMW289" s="2"/>
      <c r="SMX289" s="2"/>
      <c r="SMY289" s="2"/>
      <c r="SMZ289" s="2"/>
      <c r="SNA289" s="2"/>
      <c r="SNB289" s="2"/>
      <c r="SNC289" s="2"/>
      <c r="SND289" s="2"/>
      <c r="SNE289" s="2"/>
      <c r="SNF289" s="2"/>
      <c r="SNG289" s="2"/>
      <c r="SNH289" s="2"/>
      <c r="SNI289" s="2"/>
      <c r="SNJ289" s="2"/>
      <c r="SNK289" s="2"/>
      <c r="SNL289" s="2"/>
      <c r="SNM289" s="2"/>
      <c r="SNN289" s="2"/>
      <c r="SNO289" s="2"/>
      <c r="SNP289" s="2"/>
      <c r="SNQ289" s="2"/>
      <c r="SNR289" s="2"/>
      <c r="SNS289" s="2"/>
      <c r="SNT289" s="2"/>
      <c r="SNU289" s="2"/>
      <c r="SNV289" s="2"/>
      <c r="SNW289" s="2"/>
      <c r="SNX289" s="2"/>
      <c r="SNY289" s="2"/>
      <c r="SNZ289" s="2"/>
      <c r="SOA289" s="2"/>
      <c r="SOB289" s="2"/>
      <c r="SOC289" s="2"/>
      <c r="SOD289" s="2"/>
      <c r="SOE289" s="2"/>
      <c r="SOF289" s="2"/>
      <c r="SOG289" s="2"/>
      <c r="SOH289" s="2"/>
      <c r="SOI289" s="2"/>
      <c r="SOJ289" s="2"/>
      <c r="SOK289" s="2"/>
      <c r="SOL289" s="2"/>
      <c r="SOM289" s="2"/>
      <c r="SON289" s="2"/>
      <c r="SOO289" s="2"/>
      <c r="SOP289" s="2"/>
      <c r="SOQ289" s="2"/>
      <c r="SOR289" s="2"/>
      <c r="SOS289" s="2"/>
      <c r="SOT289" s="2"/>
      <c r="SOU289" s="2"/>
      <c r="SOV289" s="2"/>
      <c r="SOW289" s="2"/>
      <c r="SOX289" s="2"/>
      <c r="SOY289" s="2"/>
      <c r="SOZ289" s="2"/>
      <c r="SPA289" s="2"/>
      <c r="SPB289" s="2"/>
      <c r="SPC289" s="2"/>
      <c r="SPD289" s="2"/>
      <c r="SPE289" s="2"/>
      <c r="SPF289" s="2"/>
      <c r="SPG289" s="2"/>
      <c r="SPH289" s="2"/>
      <c r="SPI289" s="2"/>
      <c r="SPJ289" s="2"/>
      <c r="SPK289" s="2"/>
      <c r="SPL289" s="2"/>
      <c r="SPM289" s="2"/>
      <c r="SPN289" s="2"/>
      <c r="SPO289" s="2"/>
      <c r="SPP289" s="2"/>
      <c r="SPQ289" s="2"/>
      <c r="SPR289" s="2"/>
      <c r="SPS289" s="2"/>
      <c r="SPT289" s="2"/>
      <c r="SPU289" s="2"/>
      <c r="SPV289" s="2"/>
      <c r="SPW289" s="2"/>
      <c r="SPX289" s="2"/>
      <c r="SPY289" s="2"/>
      <c r="SPZ289" s="2"/>
      <c r="SQA289" s="2"/>
      <c r="SQB289" s="2"/>
      <c r="SQC289" s="2"/>
      <c r="SQD289" s="2"/>
      <c r="SQE289" s="2"/>
      <c r="SQF289" s="2"/>
      <c r="SQG289" s="2"/>
      <c r="SQH289" s="2"/>
      <c r="SQI289" s="2"/>
      <c r="SQJ289" s="2"/>
      <c r="SQK289" s="2"/>
      <c r="SQL289" s="2"/>
      <c r="SQM289" s="2"/>
      <c r="SQN289" s="2"/>
      <c r="SQO289" s="2"/>
      <c r="SQP289" s="2"/>
      <c r="SQQ289" s="2"/>
      <c r="SQR289" s="2"/>
      <c r="SQS289" s="2"/>
      <c r="SQT289" s="2"/>
      <c r="SQU289" s="2"/>
      <c r="SQV289" s="2"/>
      <c r="SQW289" s="2"/>
      <c r="SQX289" s="2"/>
      <c r="SQY289" s="2"/>
      <c r="SQZ289" s="2"/>
      <c r="SRA289" s="2"/>
      <c r="SRB289" s="2"/>
      <c r="SRC289" s="2"/>
      <c r="SRD289" s="2"/>
      <c r="SRE289" s="2"/>
      <c r="SRF289" s="2"/>
      <c r="SRG289" s="2"/>
      <c r="SRH289" s="2"/>
      <c r="SRI289" s="2"/>
      <c r="SRJ289" s="2"/>
      <c r="SRK289" s="2"/>
      <c r="SRL289" s="2"/>
      <c r="SRM289" s="2"/>
      <c r="SRN289" s="2"/>
      <c r="SRO289" s="2"/>
      <c r="SRP289" s="2"/>
      <c r="SRQ289" s="2"/>
      <c r="SRR289" s="2"/>
      <c r="SRS289" s="2"/>
      <c r="SRT289" s="2"/>
      <c r="SRU289" s="2"/>
      <c r="SRV289" s="2"/>
      <c r="SRW289" s="2"/>
      <c r="SRX289" s="2"/>
      <c r="SRY289" s="2"/>
      <c r="SRZ289" s="2"/>
      <c r="SSA289" s="2"/>
      <c r="SSB289" s="2"/>
      <c r="SSC289" s="2"/>
      <c r="SSD289" s="2"/>
      <c r="SSE289" s="2"/>
      <c r="SSF289" s="2"/>
      <c r="SSG289" s="2"/>
      <c r="SSH289" s="2"/>
      <c r="SSI289" s="2"/>
      <c r="SSJ289" s="2"/>
      <c r="SSK289" s="2"/>
      <c r="SSL289" s="2"/>
      <c r="SSM289" s="2"/>
      <c r="SSN289" s="2"/>
      <c r="SSO289" s="2"/>
      <c r="SSP289" s="2"/>
      <c r="SSQ289" s="2"/>
      <c r="SSR289" s="2"/>
      <c r="SSS289" s="2"/>
      <c r="SST289" s="2"/>
      <c r="SSU289" s="2"/>
      <c r="SSV289" s="2"/>
      <c r="SSW289" s="2"/>
      <c r="SSX289" s="2"/>
      <c r="SSY289" s="2"/>
      <c r="SSZ289" s="2"/>
      <c r="STA289" s="2"/>
      <c r="STB289" s="2"/>
      <c r="STC289" s="2"/>
      <c r="STD289" s="2"/>
      <c r="STE289" s="2"/>
      <c r="STF289" s="2"/>
      <c r="STG289" s="2"/>
      <c r="STH289" s="2"/>
      <c r="STI289" s="2"/>
      <c r="STJ289" s="2"/>
      <c r="STK289" s="2"/>
      <c r="STL289" s="2"/>
      <c r="STM289" s="2"/>
      <c r="STN289" s="2"/>
      <c r="STO289" s="2"/>
      <c r="STP289" s="2"/>
      <c r="STQ289" s="2"/>
      <c r="STR289" s="2"/>
      <c r="STS289" s="2"/>
      <c r="STT289" s="2"/>
      <c r="STU289" s="2"/>
      <c r="STV289" s="2"/>
      <c r="STW289" s="2"/>
      <c r="STX289" s="2"/>
      <c r="STY289" s="2"/>
      <c r="STZ289" s="2"/>
      <c r="SUA289" s="2"/>
      <c r="SUB289" s="2"/>
      <c r="SUC289" s="2"/>
      <c r="SUD289" s="2"/>
      <c r="SUE289" s="2"/>
      <c r="SUF289" s="2"/>
      <c r="SUG289" s="2"/>
      <c r="SUH289" s="2"/>
      <c r="SUI289" s="2"/>
      <c r="SUJ289" s="2"/>
      <c r="SUK289" s="2"/>
      <c r="SUL289" s="2"/>
      <c r="SUM289" s="2"/>
      <c r="SUN289" s="2"/>
      <c r="SUO289" s="2"/>
      <c r="SUP289" s="2"/>
      <c r="SUQ289" s="2"/>
      <c r="SUR289" s="2"/>
      <c r="SUS289" s="2"/>
      <c r="SUT289" s="2"/>
      <c r="SUU289" s="2"/>
      <c r="SUV289" s="2"/>
      <c r="SUW289" s="2"/>
      <c r="SUX289" s="2"/>
      <c r="SUY289" s="2"/>
      <c r="SUZ289" s="2"/>
      <c r="SVA289" s="2"/>
      <c r="SVB289" s="2"/>
      <c r="SVC289" s="2"/>
      <c r="SVD289" s="2"/>
      <c r="SVE289" s="2"/>
      <c r="SVF289" s="2"/>
      <c r="SVG289" s="2"/>
      <c r="SVH289" s="2"/>
      <c r="SVI289" s="2"/>
      <c r="SVJ289" s="2"/>
      <c r="SVK289" s="2"/>
      <c r="SVL289" s="2"/>
      <c r="SVM289" s="2"/>
      <c r="SVN289" s="2"/>
      <c r="SVO289" s="2"/>
      <c r="SVP289" s="2"/>
      <c r="SVQ289" s="2"/>
      <c r="SVR289" s="2"/>
      <c r="SVS289" s="2"/>
      <c r="SVT289" s="2"/>
      <c r="SVU289" s="2"/>
      <c r="SVV289" s="2"/>
      <c r="SVW289" s="2"/>
      <c r="SVX289" s="2"/>
      <c r="SVY289" s="2"/>
      <c r="SVZ289" s="2"/>
      <c r="SWA289" s="2"/>
      <c r="SWB289" s="2"/>
      <c r="SWC289" s="2"/>
      <c r="SWD289" s="2"/>
      <c r="SWE289" s="2"/>
      <c r="SWF289" s="2"/>
      <c r="SWG289" s="2"/>
      <c r="SWH289" s="2"/>
      <c r="SWI289" s="2"/>
      <c r="SWJ289" s="2"/>
      <c r="SWK289" s="2"/>
      <c r="SWL289" s="2"/>
      <c r="SWM289" s="2"/>
      <c r="SWN289" s="2"/>
      <c r="SWO289" s="2"/>
      <c r="SWP289" s="2"/>
      <c r="SWQ289" s="2"/>
      <c r="SWR289" s="2"/>
      <c r="SWS289" s="2"/>
      <c r="SWT289" s="2"/>
      <c r="SWU289" s="2"/>
      <c r="SWV289" s="2"/>
      <c r="SWW289" s="2"/>
      <c r="SWX289" s="2"/>
      <c r="SWY289" s="2"/>
      <c r="SWZ289" s="2"/>
      <c r="SXA289" s="2"/>
      <c r="SXB289" s="2"/>
      <c r="SXC289" s="2"/>
      <c r="SXD289" s="2"/>
      <c r="SXE289" s="2"/>
      <c r="SXF289" s="2"/>
      <c r="SXG289" s="2"/>
      <c r="SXH289" s="2"/>
      <c r="SXI289" s="2"/>
      <c r="SXJ289" s="2"/>
      <c r="SXK289" s="2"/>
      <c r="SXL289" s="2"/>
      <c r="SXM289" s="2"/>
      <c r="SXN289" s="2"/>
      <c r="SXO289" s="2"/>
      <c r="SXP289" s="2"/>
      <c r="SXQ289" s="2"/>
      <c r="SXR289" s="2"/>
      <c r="SXS289" s="2"/>
      <c r="SXT289" s="2"/>
      <c r="SXU289" s="2"/>
      <c r="SXV289" s="2"/>
      <c r="SXW289" s="2"/>
      <c r="SXX289" s="2"/>
      <c r="SXY289" s="2"/>
      <c r="SXZ289" s="2"/>
      <c r="SYA289" s="2"/>
      <c r="SYB289" s="2"/>
      <c r="SYC289" s="2"/>
      <c r="SYD289" s="2"/>
      <c r="SYE289" s="2"/>
      <c r="SYF289" s="2"/>
      <c r="SYG289" s="2"/>
      <c r="SYH289" s="2"/>
      <c r="SYI289" s="2"/>
      <c r="SYJ289" s="2"/>
      <c r="SYK289" s="2"/>
      <c r="SYL289" s="2"/>
      <c r="SYM289" s="2"/>
      <c r="SYN289" s="2"/>
      <c r="SYO289" s="2"/>
      <c r="SYP289" s="2"/>
      <c r="SYQ289" s="2"/>
      <c r="SYR289" s="2"/>
      <c r="SYS289" s="2"/>
      <c r="SYT289" s="2"/>
      <c r="SYU289" s="2"/>
      <c r="SYV289" s="2"/>
      <c r="SYW289" s="2"/>
      <c r="SYX289" s="2"/>
      <c r="SYY289" s="2"/>
      <c r="SYZ289" s="2"/>
      <c r="SZA289" s="2"/>
      <c r="SZB289" s="2"/>
      <c r="SZC289" s="2"/>
      <c r="SZD289" s="2"/>
      <c r="SZE289" s="2"/>
      <c r="SZF289" s="2"/>
      <c r="SZG289" s="2"/>
      <c r="SZH289" s="2"/>
      <c r="SZI289" s="2"/>
      <c r="SZJ289" s="2"/>
      <c r="SZK289" s="2"/>
      <c r="SZL289" s="2"/>
      <c r="SZM289" s="2"/>
      <c r="SZN289" s="2"/>
      <c r="SZO289" s="2"/>
      <c r="SZP289" s="2"/>
      <c r="SZQ289" s="2"/>
      <c r="SZR289" s="2"/>
      <c r="SZS289" s="2"/>
      <c r="SZT289" s="2"/>
      <c r="SZU289" s="2"/>
      <c r="SZV289" s="2"/>
      <c r="SZW289" s="2"/>
      <c r="SZX289" s="2"/>
      <c r="SZY289" s="2"/>
      <c r="SZZ289" s="2"/>
      <c r="TAA289" s="2"/>
      <c r="TAB289" s="2"/>
      <c r="TAC289" s="2"/>
      <c r="TAD289" s="2"/>
      <c r="TAE289" s="2"/>
      <c r="TAF289" s="2"/>
      <c r="TAG289" s="2"/>
      <c r="TAH289" s="2"/>
      <c r="TAI289" s="2"/>
      <c r="TAJ289" s="2"/>
      <c r="TAK289" s="2"/>
      <c r="TAL289" s="2"/>
      <c r="TAM289" s="2"/>
      <c r="TAN289" s="2"/>
      <c r="TAO289" s="2"/>
      <c r="TAP289" s="2"/>
      <c r="TAQ289" s="2"/>
      <c r="TAR289" s="2"/>
      <c r="TAS289" s="2"/>
      <c r="TAT289" s="2"/>
      <c r="TAU289" s="2"/>
      <c r="TAV289" s="2"/>
      <c r="TAW289" s="2"/>
      <c r="TAX289" s="2"/>
      <c r="TAY289" s="2"/>
      <c r="TAZ289" s="2"/>
      <c r="TBA289" s="2"/>
      <c r="TBB289" s="2"/>
      <c r="TBC289" s="2"/>
      <c r="TBD289" s="2"/>
      <c r="TBE289" s="2"/>
      <c r="TBF289" s="2"/>
      <c r="TBG289" s="2"/>
      <c r="TBH289" s="2"/>
      <c r="TBI289" s="2"/>
      <c r="TBJ289" s="2"/>
      <c r="TBK289" s="2"/>
      <c r="TBL289" s="2"/>
      <c r="TBM289" s="2"/>
      <c r="TBN289" s="2"/>
      <c r="TBO289" s="2"/>
      <c r="TBP289" s="2"/>
      <c r="TBQ289" s="2"/>
      <c r="TBR289" s="2"/>
      <c r="TBS289" s="2"/>
      <c r="TBT289" s="2"/>
      <c r="TBU289" s="2"/>
      <c r="TBV289" s="2"/>
      <c r="TBW289" s="2"/>
      <c r="TBX289" s="2"/>
      <c r="TBY289" s="2"/>
      <c r="TBZ289" s="2"/>
      <c r="TCA289" s="2"/>
      <c r="TCB289" s="2"/>
      <c r="TCC289" s="2"/>
      <c r="TCD289" s="2"/>
      <c r="TCE289" s="2"/>
      <c r="TCF289" s="2"/>
      <c r="TCG289" s="2"/>
      <c r="TCH289" s="2"/>
      <c r="TCI289" s="2"/>
      <c r="TCJ289" s="2"/>
      <c r="TCK289" s="2"/>
      <c r="TCL289" s="2"/>
      <c r="TCM289" s="2"/>
      <c r="TCN289" s="2"/>
      <c r="TCO289" s="2"/>
      <c r="TCP289" s="2"/>
      <c r="TCQ289" s="2"/>
      <c r="TCR289" s="2"/>
      <c r="TCS289" s="2"/>
      <c r="TCT289" s="2"/>
      <c r="TCU289" s="2"/>
      <c r="TCV289" s="2"/>
      <c r="TCW289" s="2"/>
      <c r="TCX289" s="2"/>
      <c r="TCY289" s="2"/>
      <c r="TCZ289" s="2"/>
      <c r="TDA289" s="2"/>
      <c r="TDB289" s="2"/>
      <c r="TDC289" s="2"/>
      <c r="TDD289" s="2"/>
      <c r="TDE289" s="2"/>
      <c r="TDF289" s="2"/>
      <c r="TDG289" s="2"/>
      <c r="TDH289" s="2"/>
      <c r="TDI289" s="2"/>
      <c r="TDJ289" s="2"/>
      <c r="TDK289" s="2"/>
      <c r="TDL289" s="2"/>
      <c r="TDM289" s="2"/>
      <c r="TDN289" s="2"/>
      <c r="TDO289" s="2"/>
      <c r="TDP289" s="2"/>
      <c r="TDQ289" s="2"/>
      <c r="TDR289" s="2"/>
      <c r="TDS289" s="2"/>
      <c r="TDT289" s="2"/>
      <c r="TDU289" s="2"/>
      <c r="TDV289" s="2"/>
      <c r="TDW289" s="2"/>
      <c r="TDX289" s="2"/>
      <c r="TDY289" s="2"/>
      <c r="TDZ289" s="2"/>
      <c r="TEA289" s="2"/>
      <c r="TEB289" s="2"/>
      <c r="TEC289" s="2"/>
      <c r="TED289" s="2"/>
      <c r="TEE289" s="2"/>
      <c r="TEF289" s="2"/>
      <c r="TEG289" s="2"/>
      <c r="TEH289" s="2"/>
      <c r="TEI289" s="2"/>
      <c r="TEJ289" s="2"/>
      <c r="TEK289" s="2"/>
      <c r="TEL289" s="2"/>
      <c r="TEM289" s="2"/>
      <c r="TEN289" s="2"/>
      <c r="TEO289" s="2"/>
      <c r="TEP289" s="2"/>
      <c r="TEQ289" s="2"/>
      <c r="TER289" s="2"/>
      <c r="TES289" s="2"/>
      <c r="TET289" s="2"/>
      <c r="TEU289" s="2"/>
      <c r="TEV289" s="2"/>
      <c r="TEW289" s="2"/>
      <c r="TEX289" s="2"/>
      <c r="TEY289" s="2"/>
      <c r="TEZ289" s="2"/>
      <c r="TFA289" s="2"/>
      <c r="TFB289" s="2"/>
      <c r="TFC289" s="2"/>
      <c r="TFD289" s="2"/>
      <c r="TFE289" s="2"/>
      <c r="TFF289" s="2"/>
      <c r="TFG289" s="2"/>
      <c r="TFH289" s="2"/>
      <c r="TFI289" s="2"/>
      <c r="TFJ289" s="2"/>
      <c r="TFK289" s="2"/>
      <c r="TFL289" s="2"/>
      <c r="TFM289" s="2"/>
      <c r="TFN289" s="2"/>
      <c r="TFO289" s="2"/>
      <c r="TFP289" s="2"/>
      <c r="TFQ289" s="2"/>
      <c r="TFR289" s="2"/>
      <c r="TFS289" s="2"/>
      <c r="TFT289" s="2"/>
      <c r="TFU289" s="2"/>
      <c r="TFV289" s="2"/>
      <c r="TFW289" s="2"/>
      <c r="TFX289" s="2"/>
      <c r="TFY289" s="2"/>
      <c r="TFZ289" s="2"/>
      <c r="TGA289" s="2"/>
      <c r="TGB289" s="2"/>
      <c r="TGC289" s="2"/>
      <c r="TGD289" s="2"/>
      <c r="TGE289" s="2"/>
      <c r="TGF289" s="2"/>
      <c r="TGG289" s="2"/>
      <c r="TGH289" s="2"/>
      <c r="TGI289" s="2"/>
      <c r="TGJ289" s="2"/>
      <c r="TGK289" s="2"/>
      <c r="TGL289" s="2"/>
      <c r="TGM289" s="2"/>
      <c r="TGN289" s="2"/>
      <c r="TGO289" s="2"/>
      <c r="TGP289" s="2"/>
      <c r="TGQ289" s="2"/>
      <c r="TGR289" s="2"/>
      <c r="TGS289" s="2"/>
      <c r="TGT289" s="2"/>
      <c r="TGU289" s="2"/>
      <c r="TGV289" s="2"/>
      <c r="TGW289" s="2"/>
      <c r="TGX289" s="2"/>
      <c r="TGY289" s="2"/>
      <c r="TGZ289" s="2"/>
      <c r="THA289" s="2"/>
      <c r="THB289" s="2"/>
      <c r="THC289" s="2"/>
      <c r="THD289" s="2"/>
      <c r="THE289" s="2"/>
      <c r="THF289" s="2"/>
      <c r="THG289" s="2"/>
      <c r="THH289" s="2"/>
      <c r="THI289" s="2"/>
      <c r="THJ289" s="2"/>
      <c r="THK289" s="2"/>
      <c r="THL289" s="2"/>
      <c r="THM289" s="2"/>
      <c r="THN289" s="2"/>
      <c r="THO289" s="2"/>
      <c r="THP289" s="2"/>
      <c r="THQ289" s="2"/>
      <c r="THR289" s="2"/>
      <c r="THS289" s="2"/>
      <c r="THT289" s="2"/>
      <c r="THU289" s="2"/>
      <c r="THV289" s="2"/>
      <c r="THW289" s="2"/>
      <c r="THX289" s="2"/>
      <c r="THY289" s="2"/>
      <c r="THZ289" s="2"/>
      <c r="TIA289" s="2"/>
      <c r="TIB289" s="2"/>
      <c r="TIC289" s="2"/>
      <c r="TID289" s="2"/>
      <c r="TIE289" s="2"/>
      <c r="TIF289" s="2"/>
      <c r="TIG289" s="2"/>
      <c r="TIH289" s="2"/>
      <c r="TII289" s="2"/>
      <c r="TIJ289" s="2"/>
      <c r="TIK289" s="2"/>
      <c r="TIL289" s="2"/>
      <c r="TIM289" s="2"/>
      <c r="TIN289" s="2"/>
      <c r="TIO289" s="2"/>
      <c r="TIP289" s="2"/>
      <c r="TIQ289" s="2"/>
      <c r="TIR289" s="2"/>
      <c r="TIS289" s="2"/>
      <c r="TIT289" s="2"/>
      <c r="TIU289" s="2"/>
      <c r="TIV289" s="2"/>
      <c r="TIW289" s="2"/>
      <c r="TIX289" s="2"/>
      <c r="TIY289" s="2"/>
      <c r="TIZ289" s="2"/>
      <c r="TJA289" s="2"/>
      <c r="TJB289" s="2"/>
      <c r="TJC289" s="2"/>
      <c r="TJD289" s="2"/>
      <c r="TJE289" s="2"/>
      <c r="TJF289" s="2"/>
      <c r="TJG289" s="2"/>
      <c r="TJH289" s="2"/>
      <c r="TJI289" s="2"/>
      <c r="TJJ289" s="2"/>
      <c r="TJK289" s="2"/>
      <c r="TJL289" s="2"/>
      <c r="TJM289" s="2"/>
      <c r="TJN289" s="2"/>
      <c r="TJO289" s="2"/>
      <c r="TJP289" s="2"/>
      <c r="TJQ289" s="2"/>
      <c r="TJR289" s="2"/>
      <c r="TJS289" s="2"/>
      <c r="TJT289" s="2"/>
      <c r="TJU289" s="2"/>
      <c r="TJV289" s="2"/>
      <c r="TJW289" s="2"/>
      <c r="TJX289" s="2"/>
      <c r="TJY289" s="2"/>
      <c r="TJZ289" s="2"/>
      <c r="TKA289" s="2"/>
      <c r="TKB289" s="2"/>
      <c r="TKC289" s="2"/>
      <c r="TKD289" s="2"/>
      <c r="TKE289" s="2"/>
      <c r="TKF289" s="2"/>
      <c r="TKG289" s="2"/>
      <c r="TKH289" s="2"/>
      <c r="TKI289" s="2"/>
      <c r="TKJ289" s="2"/>
      <c r="TKK289" s="2"/>
      <c r="TKL289" s="2"/>
      <c r="TKM289" s="2"/>
      <c r="TKN289" s="2"/>
      <c r="TKO289" s="2"/>
      <c r="TKP289" s="2"/>
      <c r="TKQ289" s="2"/>
      <c r="TKR289" s="2"/>
      <c r="TKS289" s="2"/>
      <c r="TKT289" s="2"/>
      <c r="TKU289" s="2"/>
      <c r="TKV289" s="2"/>
      <c r="TKW289" s="2"/>
      <c r="TKX289" s="2"/>
      <c r="TKY289" s="2"/>
      <c r="TKZ289" s="2"/>
      <c r="TLA289" s="2"/>
      <c r="TLB289" s="2"/>
      <c r="TLC289" s="2"/>
      <c r="TLD289" s="2"/>
      <c r="TLE289" s="2"/>
      <c r="TLF289" s="2"/>
      <c r="TLG289" s="2"/>
      <c r="TLH289" s="2"/>
      <c r="TLI289" s="2"/>
      <c r="TLJ289" s="2"/>
      <c r="TLK289" s="2"/>
      <c r="TLL289" s="2"/>
      <c r="TLM289" s="2"/>
      <c r="TLN289" s="2"/>
      <c r="TLO289" s="2"/>
      <c r="TLP289" s="2"/>
      <c r="TLQ289" s="2"/>
      <c r="TLR289" s="2"/>
      <c r="TLS289" s="2"/>
      <c r="TLT289" s="2"/>
      <c r="TLU289" s="2"/>
      <c r="TLV289" s="2"/>
      <c r="TLW289" s="2"/>
      <c r="TLX289" s="2"/>
      <c r="TLY289" s="2"/>
      <c r="TLZ289" s="2"/>
      <c r="TMA289" s="2"/>
      <c r="TMB289" s="2"/>
      <c r="TMC289" s="2"/>
      <c r="TMD289" s="2"/>
      <c r="TME289" s="2"/>
      <c r="TMF289" s="2"/>
      <c r="TMG289" s="2"/>
      <c r="TMH289" s="2"/>
      <c r="TMI289" s="2"/>
      <c r="TMJ289" s="2"/>
      <c r="TMK289" s="2"/>
      <c r="TML289" s="2"/>
      <c r="TMM289" s="2"/>
      <c r="TMN289" s="2"/>
      <c r="TMO289" s="2"/>
      <c r="TMP289" s="2"/>
      <c r="TMQ289" s="2"/>
      <c r="TMR289" s="2"/>
      <c r="TMS289" s="2"/>
      <c r="TMT289" s="2"/>
      <c r="TMU289" s="2"/>
      <c r="TMV289" s="2"/>
      <c r="TMW289" s="2"/>
      <c r="TMX289" s="2"/>
      <c r="TMY289" s="2"/>
      <c r="TMZ289" s="2"/>
      <c r="TNA289" s="2"/>
      <c r="TNB289" s="2"/>
      <c r="TNC289" s="2"/>
      <c r="TND289" s="2"/>
      <c r="TNE289" s="2"/>
      <c r="TNF289" s="2"/>
      <c r="TNG289" s="2"/>
      <c r="TNH289" s="2"/>
      <c r="TNI289" s="2"/>
      <c r="TNJ289" s="2"/>
      <c r="TNK289" s="2"/>
      <c r="TNL289" s="2"/>
      <c r="TNM289" s="2"/>
      <c r="TNN289" s="2"/>
      <c r="TNO289" s="2"/>
      <c r="TNP289" s="2"/>
      <c r="TNQ289" s="2"/>
      <c r="TNR289" s="2"/>
      <c r="TNS289" s="2"/>
      <c r="TNT289" s="2"/>
      <c r="TNU289" s="2"/>
      <c r="TNV289" s="2"/>
      <c r="TNW289" s="2"/>
      <c r="TNX289" s="2"/>
      <c r="TNY289" s="2"/>
      <c r="TNZ289" s="2"/>
      <c r="TOA289" s="2"/>
      <c r="TOB289" s="2"/>
      <c r="TOC289" s="2"/>
      <c r="TOD289" s="2"/>
      <c r="TOE289" s="2"/>
      <c r="TOF289" s="2"/>
      <c r="TOG289" s="2"/>
      <c r="TOH289" s="2"/>
      <c r="TOI289" s="2"/>
      <c r="TOJ289" s="2"/>
      <c r="TOK289" s="2"/>
      <c r="TOL289" s="2"/>
      <c r="TOM289" s="2"/>
      <c r="TON289" s="2"/>
      <c r="TOO289" s="2"/>
      <c r="TOP289" s="2"/>
      <c r="TOQ289" s="2"/>
      <c r="TOR289" s="2"/>
      <c r="TOS289" s="2"/>
      <c r="TOT289" s="2"/>
      <c r="TOU289" s="2"/>
      <c r="TOV289" s="2"/>
      <c r="TOW289" s="2"/>
      <c r="TOX289" s="2"/>
      <c r="TOY289" s="2"/>
      <c r="TOZ289" s="2"/>
      <c r="TPA289" s="2"/>
      <c r="TPB289" s="2"/>
      <c r="TPC289" s="2"/>
      <c r="TPD289" s="2"/>
      <c r="TPE289" s="2"/>
      <c r="TPF289" s="2"/>
      <c r="TPG289" s="2"/>
      <c r="TPH289" s="2"/>
      <c r="TPI289" s="2"/>
      <c r="TPJ289" s="2"/>
      <c r="TPK289" s="2"/>
      <c r="TPL289" s="2"/>
      <c r="TPM289" s="2"/>
      <c r="TPN289" s="2"/>
      <c r="TPO289" s="2"/>
      <c r="TPP289" s="2"/>
      <c r="TPQ289" s="2"/>
      <c r="TPR289" s="2"/>
      <c r="TPS289" s="2"/>
      <c r="TPT289" s="2"/>
      <c r="TPU289" s="2"/>
      <c r="TPV289" s="2"/>
      <c r="TPW289" s="2"/>
      <c r="TPX289" s="2"/>
      <c r="TPY289" s="2"/>
      <c r="TPZ289" s="2"/>
      <c r="TQA289" s="2"/>
      <c r="TQB289" s="2"/>
      <c r="TQC289" s="2"/>
      <c r="TQD289" s="2"/>
      <c r="TQE289" s="2"/>
      <c r="TQF289" s="2"/>
      <c r="TQG289" s="2"/>
      <c r="TQH289" s="2"/>
      <c r="TQI289" s="2"/>
      <c r="TQJ289" s="2"/>
      <c r="TQK289" s="2"/>
      <c r="TQL289" s="2"/>
      <c r="TQM289" s="2"/>
      <c r="TQN289" s="2"/>
      <c r="TQO289" s="2"/>
      <c r="TQP289" s="2"/>
      <c r="TQQ289" s="2"/>
      <c r="TQR289" s="2"/>
      <c r="TQS289" s="2"/>
      <c r="TQT289" s="2"/>
      <c r="TQU289" s="2"/>
      <c r="TQV289" s="2"/>
      <c r="TQW289" s="2"/>
      <c r="TQX289" s="2"/>
      <c r="TQY289" s="2"/>
      <c r="TQZ289" s="2"/>
      <c r="TRA289" s="2"/>
      <c r="TRB289" s="2"/>
      <c r="TRC289" s="2"/>
      <c r="TRD289" s="2"/>
      <c r="TRE289" s="2"/>
      <c r="TRF289" s="2"/>
      <c r="TRG289" s="2"/>
      <c r="TRH289" s="2"/>
      <c r="TRI289" s="2"/>
      <c r="TRJ289" s="2"/>
      <c r="TRK289" s="2"/>
      <c r="TRL289" s="2"/>
      <c r="TRM289" s="2"/>
      <c r="TRN289" s="2"/>
      <c r="TRO289" s="2"/>
      <c r="TRP289" s="2"/>
      <c r="TRQ289" s="2"/>
      <c r="TRR289" s="2"/>
      <c r="TRS289" s="2"/>
      <c r="TRT289" s="2"/>
      <c r="TRU289" s="2"/>
      <c r="TRV289" s="2"/>
      <c r="TRW289" s="2"/>
      <c r="TRX289" s="2"/>
      <c r="TRY289" s="2"/>
      <c r="TRZ289" s="2"/>
      <c r="TSA289" s="2"/>
      <c r="TSB289" s="2"/>
      <c r="TSC289" s="2"/>
      <c r="TSD289" s="2"/>
      <c r="TSE289" s="2"/>
      <c r="TSF289" s="2"/>
      <c r="TSG289" s="2"/>
      <c r="TSH289" s="2"/>
      <c r="TSI289" s="2"/>
      <c r="TSJ289" s="2"/>
      <c r="TSK289" s="2"/>
      <c r="TSL289" s="2"/>
      <c r="TSM289" s="2"/>
      <c r="TSN289" s="2"/>
      <c r="TSO289" s="2"/>
      <c r="TSP289" s="2"/>
      <c r="TSQ289" s="2"/>
      <c r="TSR289" s="2"/>
      <c r="TSS289" s="2"/>
      <c r="TST289" s="2"/>
      <c r="TSU289" s="2"/>
      <c r="TSV289" s="2"/>
      <c r="TSW289" s="2"/>
      <c r="TSX289" s="2"/>
      <c r="TSY289" s="2"/>
      <c r="TSZ289" s="2"/>
      <c r="TTA289" s="2"/>
      <c r="TTB289" s="2"/>
      <c r="TTC289" s="2"/>
      <c r="TTD289" s="2"/>
      <c r="TTE289" s="2"/>
      <c r="TTF289" s="2"/>
      <c r="TTG289" s="2"/>
      <c r="TTH289" s="2"/>
      <c r="TTI289" s="2"/>
      <c r="TTJ289" s="2"/>
      <c r="TTK289" s="2"/>
      <c r="TTL289" s="2"/>
      <c r="TTM289" s="2"/>
      <c r="TTN289" s="2"/>
      <c r="TTO289" s="2"/>
      <c r="TTP289" s="2"/>
      <c r="TTQ289" s="2"/>
      <c r="TTR289" s="2"/>
      <c r="TTS289" s="2"/>
      <c r="TTT289" s="2"/>
      <c r="TTU289" s="2"/>
      <c r="TTV289" s="2"/>
      <c r="TTW289" s="2"/>
      <c r="TTX289" s="2"/>
      <c r="TTY289" s="2"/>
      <c r="TTZ289" s="2"/>
      <c r="TUA289" s="2"/>
      <c r="TUB289" s="2"/>
      <c r="TUC289" s="2"/>
      <c r="TUD289" s="2"/>
      <c r="TUE289" s="2"/>
      <c r="TUF289" s="2"/>
      <c r="TUG289" s="2"/>
      <c r="TUH289" s="2"/>
      <c r="TUI289" s="2"/>
      <c r="TUJ289" s="2"/>
      <c r="TUK289" s="2"/>
      <c r="TUL289" s="2"/>
      <c r="TUM289" s="2"/>
      <c r="TUN289" s="2"/>
      <c r="TUO289" s="2"/>
      <c r="TUP289" s="2"/>
      <c r="TUQ289" s="2"/>
      <c r="TUR289" s="2"/>
      <c r="TUS289" s="2"/>
      <c r="TUT289" s="2"/>
      <c r="TUU289" s="2"/>
      <c r="TUV289" s="2"/>
      <c r="TUW289" s="2"/>
      <c r="TUX289" s="2"/>
      <c r="TUY289" s="2"/>
      <c r="TUZ289" s="2"/>
      <c r="TVA289" s="2"/>
      <c r="TVB289" s="2"/>
      <c r="TVC289" s="2"/>
      <c r="TVD289" s="2"/>
      <c r="TVE289" s="2"/>
      <c r="TVF289" s="2"/>
      <c r="TVG289" s="2"/>
      <c r="TVH289" s="2"/>
      <c r="TVI289" s="2"/>
      <c r="TVJ289" s="2"/>
      <c r="TVK289" s="2"/>
      <c r="TVL289" s="2"/>
      <c r="TVM289" s="2"/>
      <c r="TVN289" s="2"/>
      <c r="TVO289" s="2"/>
      <c r="TVP289" s="2"/>
      <c r="TVQ289" s="2"/>
      <c r="TVR289" s="2"/>
      <c r="TVS289" s="2"/>
      <c r="TVT289" s="2"/>
      <c r="TVU289" s="2"/>
      <c r="TVV289" s="2"/>
      <c r="TVW289" s="2"/>
      <c r="TVX289" s="2"/>
      <c r="TVY289" s="2"/>
      <c r="TVZ289" s="2"/>
      <c r="TWA289" s="2"/>
      <c r="TWB289" s="2"/>
      <c r="TWC289" s="2"/>
      <c r="TWD289" s="2"/>
      <c r="TWE289" s="2"/>
      <c r="TWF289" s="2"/>
      <c r="TWG289" s="2"/>
      <c r="TWH289" s="2"/>
      <c r="TWI289" s="2"/>
      <c r="TWJ289" s="2"/>
      <c r="TWK289" s="2"/>
      <c r="TWL289" s="2"/>
      <c r="TWM289" s="2"/>
      <c r="TWN289" s="2"/>
      <c r="TWO289" s="2"/>
      <c r="TWP289" s="2"/>
      <c r="TWQ289" s="2"/>
      <c r="TWR289" s="2"/>
      <c r="TWS289" s="2"/>
      <c r="TWT289" s="2"/>
      <c r="TWU289" s="2"/>
      <c r="TWV289" s="2"/>
      <c r="TWW289" s="2"/>
      <c r="TWX289" s="2"/>
      <c r="TWY289" s="2"/>
      <c r="TWZ289" s="2"/>
      <c r="TXA289" s="2"/>
      <c r="TXB289" s="2"/>
      <c r="TXC289" s="2"/>
      <c r="TXD289" s="2"/>
      <c r="TXE289" s="2"/>
      <c r="TXF289" s="2"/>
      <c r="TXG289" s="2"/>
      <c r="TXH289" s="2"/>
      <c r="TXI289" s="2"/>
      <c r="TXJ289" s="2"/>
      <c r="TXK289" s="2"/>
      <c r="TXL289" s="2"/>
      <c r="TXM289" s="2"/>
      <c r="TXN289" s="2"/>
      <c r="TXO289" s="2"/>
      <c r="TXP289" s="2"/>
      <c r="TXQ289" s="2"/>
      <c r="TXR289" s="2"/>
      <c r="TXS289" s="2"/>
      <c r="TXT289" s="2"/>
      <c r="TXU289" s="2"/>
      <c r="TXV289" s="2"/>
      <c r="TXW289" s="2"/>
      <c r="TXX289" s="2"/>
      <c r="TXY289" s="2"/>
      <c r="TXZ289" s="2"/>
      <c r="TYA289" s="2"/>
      <c r="TYB289" s="2"/>
      <c r="TYC289" s="2"/>
      <c r="TYD289" s="2"/>
      <c r="TYE289" s="2"/>
      <c r="TYF289" s="2"/>
      <c r="TYG289" s="2"/>
      <c r="TYH289" s="2"/>
      <c r="TYI289" s="2"/>
      <c r="TYJ289" s="2"/>
      <c r="TYK289" s="2"/>
      <c r="TYL289" s="2"/>
      <c r="TYM289" s="2"/>
      <c r="TYN289" s="2"/>
      <c r="TYO289" s="2"/>
      <c r="TYP289" s="2"/>
      <c r="TYQ289" s="2"/>
      <c r="TYR289" s="2"/>
      <c r="TYS289" s="2"/>
      <c r="TYT289" s="2"/>
      <c r="TYU289" s="2"/>
      <c r="TYV289" s="2"/>
      <c r="TYW289" s="2"/>
      <c r="TYX289" s="2"/>
      <c r="TYY289" s="2"/>
      <c r="TYZ289" s="2"/>
      <c r="TZA289" s="2"/>
      <c r="TZB289" s="2"/>
      <c r="TZC289" s="2"/>
      <c r="TZD289" s="2"/>
      <c r="TZE289" s="2"/>
      <c r="TZF289" s="2"/>
      <c r="TZG289" s="2"/>
      <c r="TZH289" s="2"/>
      <c r="TZI289" s="2"/>
      <c r="TZJ289" s="2"/>
      <c r="TZK289" s="2"/>
      <c r="TZL289" s="2"/>
      <c r="TZM289" s="2"/>
      <c r="TZN289" s="2"/>
      <c r="TZO289" s="2"/>
      <c r="TZP289" s="2"/>
      <c r="TZQ289" s="2"/>
      <c r="TZR289" s="2"/>
      <c r="TZS289" s="2"/>
      <c r="TZT289" s="2"/>
      <c r="TZU289" s="2"/>
      <c r="TZV289" s="2"/>
      <c r="TZW289" s="2"/>
      <c r="TZX289" s="2"/>
      <c r="TZY289" s="2"/>
      <c r="TZZ289" s="2"/>
      <c r="UAA289" s="2"/>
      <c r="UAB289" s="2"/>
      <c r="UAC289" s="2"/>
      <c r="UAD289" s="2"/>
      <c r="UAE289" s="2"/>
      <c r="UAF289" s="2"/>
      <c r="UAG289" s="2"/>
      <c r="UAH289" s="2"/>
      <c r="UAI289" s="2"/>
      <c r="UAJ289" s="2"/>
      <c r="UAK289" s="2"/>
      <c r="UAL289" s="2"/>
      <c r="UAM289" s="2"/>
      <c r="UAN289" s="2"/>
      <c r="UAO289" s="2"/>
      <c r="UAP289" s="2"/>
      <c r="UAQ289" s="2"/>
      <c r="UAR289" s="2"/>
      <c r="UAS289" s="2"/>
      <c r="UAT289" s="2"/>
      <c r="UAU289" s="2"/>
      <c r="UAV289" s="2"/>
      <c r="UAW289" s="2"/>
      <c r="UAX289" s="2"/>
      <c r="UAY289" s="2"/>
      <c r="UAZ289" s="2"/>
      <c r="UBA289" s="2"/>
      <c r="UBB289" s="2"/>
      <c r="UBC289" s="2"/>
      <c r="UBD289" s="2"/>
      <c r="UBE289" s="2"/>
      <c r="UBF289" s="2"/>
      <c r="UBG289" s="2"/>
      <c r="UBH289" s="2"/>
      <c r="UBI289" s="2"/>
      <c r="UBJ289" s="2"/>
      <c r="UBK289" s="2"/>
      <c r="UBL289" s="2"/>
      <c r="UBM289" s="2"/>
      <c r="UBN289" s="2"/>
      <c r="UBO289" s="2"/>
      <c r="UBP289" s="2"/>
      <c r="UBQ289" s="2"/>
      <c r="UBR289" s="2"/>
      <c r="UBS289" s="2"/>
      <c r="UBT289" s="2"/>
      <c r="UBU289" s="2"/>
      <c r="UBV289" s="2"/>
      <c r="UBW289" s="2"/>
      <c r="UBX289" s="2"/>
      <c r="UBY289" s="2"/>
      <c r="UBZ289" s="2"/>
      <c r="UCA289" s="2"/>
      <c r="UCB289" s="2"/>
      <c r="UCC289" s="2"/>
      <c r="UCD289" s="2"/>
      <c r="UCE289" s="2"/>
      <c r="UCF289" s="2"/>
      <c r="UCG289" s="2"/>
      <c r="UCH289" s="2"/>
      <c r="UCI289" s="2"/>
      <c r="UCJ289" s="2"/>
      <c r="UCK289" s="2"/>
      <c r="UCL289" s="2"/>
      <c r="UCM289" s="2"/>
      <c r="UCN289" s="2"/>
      <c r="UCO289" s="2"/>
      <c r="UCP289" s="2"/>
      <c r="UCQ289" s="2"/>
      <c r="UCR289" s="2"/>
      <c r="UCS289" s="2"/>
      <c r="UCT289" s="2"/>
      <c r="UCU289" s="2"/>
      <c r="UCV289" s="2"/>
      <c r="UCW289" s="2"/>
      <c r="UCX289" s="2"/>
      <c r="UCY289" s="2"/>
      <c r="UCZ289" s="2"/>
      <c r="UDA289" s="2"/>
      <c r="UDB289" s="2"/>
      <c r="UDC289" s="2"/>
      <c r="UDD289" s="2"/>
      <c r="UDE289" s="2"/>
      <c r="UDF289" s="2"/>
      <c r="UDG289" s="2"/>
      <c r="UDH289" s="2"/>
      <c r="UDI289" s="2"/>
      <c r="UDJ289" s="2"/>
      <c r="UDK289" s="2"/>
      <c r="UDL289" s="2"/>
      <c r="UDM289" s="2"/>
      <c r="UDN289" s="2"/>
      <c r="UDO289" s="2"/>
      <c r="UDP289" s="2"/>
      <c r="UDQ289" s="2"/>
      <c r="UDR289" s="2"/>
      <c r="UDS289" s="2"/>
      <c r="UDT289" s="2"/>
      <c r="UDU289" s="2"/>
      <c r="UDV289" s="2"/>
      <c r="UDW289" s="2"/>
      <c r="UDX289" s="2"/>
      <c r="UDY289" s="2"/>
      <c r="UDZ289" s="2"/>
      <c r="UEA289" s="2"/>
      <c r="UEB289" s="2"/>
      <c r="UEC289" s="2"/>
      <c r="UED289" s="2"/>
      <c r="UEE289" s="2"/>
      <c r="UEF289" s="2"/>
      <c r="UEG289" s="2"/>
      <c r="UEH289" s="2"/>
      <c r="UEI289" s="2"/>
      <c r="UEJ289" s="2"/>
      <c r="UEK289" s="2"/>
      <c r="UEL289" s="2"/>
      <c r="UEM289" s="2"/>
      <c r="UEN289" s="2"/>
      <c r="UEO289" s="2"/>
      <c r="UEP289" s="2"/>
      <c r="UEQ289" s="2"/>
      <c r="UER289" s="2"/>
      <c r="UES289" s="2"/>
      <c r="UET289" s="2"/>
      <c r="UEU289" s="2"/>
      <c r="UEV289" s="2"/>
      <c r="UEW289" s="2"/>
      <c r="UEX289" s="2"/>
      <c r="UEY289" s="2"/>
      <c r="UEZ289" s="2"/>
      <c r="UFA289" s="2"/>
      <c r="UFB289" s="2"/>
      <c r="UFC289" s="2"/>
      <c r="UFD289" s="2"/>
      <c r="UFE289" s="2"/>
      <c r="UFF289" s="2"/>
      <c r="UFG289" s="2"/>
      <c r="UFH289" s="2"/>
      <c r="UFI289" s="2"/>
      <c r="UFJ289" s="2"/>
      <c r="UFK289" s="2"/>
      <c r="UFL289" s="2"/>
      <c r="UFM289" s="2"/>
      <c r="UFN289" s="2"/>
      <c r="UFO289" s="2"/>
      <c r="UFP289" s="2"/>
      <c r="UFQ289" s="2"/>
      <c r="UFR289" s="2"/>
      <c r="UFS289" s="2"/>
      <c r="UFT289" s="2"/>
      <c r="UFU289" s="2"/>
      <c r="UFV289" s="2"/>
      <c r="UFW289" s="2"/>
      <c r="UFX289" s="2"/>
      <c r="UFY289" s="2"/>
      <c r="UFZ289" s="2"/>
      <c r="UGA289" s="2"/>
      <c r="UGB289" s="2"/>
      <c r="UGC289" s="2"/>
      <c r="UGD289" s="2"/>
      <c r="UGE289" s="2"/>
      <c r="UGF289" s="2"/>
      <c r="UGG289" s="2"/>
      <c r="UGH289" s="2"/>
      <c r="UGI289" s="2"/>
      <c r="UGJ289" s="2"/>
      <c r="UGK289" s="2"/>
      <c r="UGL289" s="2"/>
      <c r="UGM289" s="2"/>
      <c r="UGN289" s="2"/>
      <c r="UGO289" s="2"/>
      <c r="UGP289" s="2"/>
      <c r="UGQ289" s="2"/>
      <c r="UGR289" s="2"/>
      <c r="UGS289" s="2"/>
      <c r="UGT289" s="2"/>
      <c r="UGU289" s="2"/>
      <c r="UGV289" s="2"/>
      <c r="UGW289" s="2"/>
      <c r="UGX289" s="2"/>
      <c r="UGY289" s="2"/>
      <c r="UGZ289" s="2"/>
      <c r="UHA289" s="2"/>
      <c r="UHB289" s="2"/>
      <c r="UHC289" s="2"/>
      <c r="UHD289" s="2"/>
      <c r="UHE289" s="2"/>
      <c r="UHF289" s="2"/>
      <c r="UHG289" s="2"/>
      <c r="UHH289" s="2"/>
      <c r="UHI289" s="2"/>
      <c r="UHJ289" s="2"/>
      <c r="UHK289" s="2"/>
      <c r="UHL289" s="2"/>
      <c r="UHM289" s="2"/>
      <c r="UHN289" s="2"/>
      <c r="UHO289" s="2"/>
      <c r="UHP289" s="2"/>
      <c r="UHQ289" s="2"/>
      <c r="UHR289" s="2"/>
      <c r="UHS289" s="2"/>
      <c r="UHT289" s="2"/>
      <c r="UHU289" s="2"/>
      <c r="UHV289" s="2"/>
      <c r="UHW289" s="2"/>
      <c r="UHX289" s="2"/>
      <c r="UHY289" s="2"/>
      <c r="UHZ289" s="2"/>
      <c r="UIA289" s="2"/>
      <c r="UIB289" s="2"/>
      <c r="UIC289" s="2"/>
      <c r="UID289" s="2"/>
      <c r="UIE289" s="2"/>
      <c r="UIF289" s="2"/>
      <c r="UIG289" s="2"/>
      <c r="UIH289" s="2"/>
      <c r="UII289" s="2"/>
      <c r="UIJ289" s="2"/>
      <c r="UIK289" s="2"/>
      <c r="UIL289" s="2"/>
      <c r="UIM289" s="2"/>
      <c r="UIN289" s="2"/>
      <c r="UIO289" s="2"/>
      <c r="UIP289" s="2"/>
      <c r="UIQ289" s="2"/>
      <c r="UIR289" s="2"/>
      <c r="UIS289" s="2"/>
      <c r="UIT289" s="2"/>
      <c r="UIU289" s="2"/>
      <c r="UIV289" s="2"/>
      <c r="UIW289" s="2"/>
      <c r="UIX289" s="2"/>
      <c r="UIY289" s="2"/>
      <c r="UIZ289" s="2"/>
      <c r="UJA289" s="2"/>
      <c r="UJB289" s="2"/>
      <c r="UJC289" s="2"/>
      <c r="UJD289" s="2"/>
      <c r="UJE289" s="2"/>
      <c r="UJF289" s="2"/>
      <c r="UJG289" s="2"/>
      <c r="UJH289" s="2"/>
      <c r="UJI289" s="2"/>
      <c r="UJJ289" s="2"/>
      <c r="UJK289" s="2"/>
      <c r="UJL289" s="2"/>
      <c r="UJM289" s="2"/>
      <c r="UJN289" s="2"/>
      <c r="UJO289" s="2"/>
      <c r="UJP289" s="2"/>
      <c r="UJQ289" s="2"/>
      <c r="UJR289" s="2"/>
      <c r="UJS289" s="2"/>
      <c r="UJT289" s="2"/>
      <c r="UJU289" s="2"/>
      <c r="UJV289" s="2"/>
      <c r="UJW289" s="2"/>
      <c r="UJX289" s="2"/>
      <c r="UJY289" s="2"/>
      <c r="UJZ289" s="2"/>
      <c r="UKA289" s="2"/>
      <c r="UKB289" s="2"/>
      <c r="UKC289" s="2"/>
      <c r="UKD289" s="2"/>
      <c r="UKE289" s="2"/>
      <c r="UKF289" s="2"/>
      <c r="UKG289" s="2"/>
      <c r="UKH289" s="2"/>
      <c r="UKI289" s="2"/>
      <c r="UKJ289" s="2"/>
      <c r="UKK289" s="2"/>
      <c r="UKL289" s="2"/>
      <c r="UKM289" s="2"/>
      <c r="UKN289" s="2"/>
      <c r="UKO289" s="2"/>
      <c r="UKP289" s="2"/>
      <c r="UKQ289" s="2"/>
      <c r="UKR289" s="2"/>
      <c r="UKS289" s="2"/>
      <c r="UKT289" s="2"/>
      <c r="UKU289" s="2"/>
      <c r="UKV289" s="2"/>
      <c r="UKW289" s="2"/>
      <c r="UKX289" s="2"/>
      <c r="UKY289" s="2"/>
      <c r="UKZ289" s="2"/>
      <c r="ULA289" s="2"/>
      <c r="ULB289" s="2"/>
      <c r="ULC289" s="2"/>
      <c r="ULD289" s="2"/>
      <c r="ULE289" s="2"/>
      <c r="ULF289" s="2"/>
      <c r="ULG289" s="2"/>
      <c r="ULH289" s="2"/>
      <c r="ULI289" s="2"/>
      <c r="ULJ289" s="2"/>
      <c r="ULK289" s="2"/>
      <c r="ULL289" s="2"/>
      <c r="ULM289" s="2"/>
      <c r="ULN289" s="2"/>
      <c r="ULO289" s="2"/>
      <c r="ULP289" s="2"/>
      <c r="ULQ289" s="2"/>
      <c r="ULR289" s="2"/>
      <c r="ULS289" s="2"/>
      <c r="ULT289" s="2"/>
      <c r="ULU289" s="2"/>
      <c r="ULV289" s="2"/>
      <c r="ULW289" s="2"/>
      <c r="ULX289" s="2"/>
      <c r="ULY289" s="2"/>
      <c r="ULZ289" s="2"/>
      <c r="UMA289" s="2"/>
      <c r="UMB289" s="2"/>
      <c r="UMC289" s="2"/>
      <c r="UMD289" s="2"/>
      <c r="UME289" s="2"/>
      <c r="UMF289" s="2"/>
      <c r="UMG289" s="2"/>
      <c r="UMH289" s="2"/>
      <c r="UMI289" s="2"/>
      <c r="UMJ289" s="2"/>
      <c r="UMK289" s="2"/>
      <c r="UML289" s="2"/>
      <c r="UMM289" s="2"/>
      <c r="UMN289" s="2"/>
      <c r="UMO289" s="2"/>
      <c r="UMP289" s="2"/>
      <c r="UMQ289" s="2"/>
      <c r="UMR289" s="2"/>
      <c r="UMS289" s="2"/>
      <c r="UMT289" s="2"/>
      <c r="UMU289" s="2"/>
      <c r="UMV289" s="2"/>
      <c r="UMW289" s="2"/>
      <c r="UMX289" s="2"/>
      <c r="UMY289" s="2"/>
      <c r="UMZ289" s="2"/>
      <c r="UNA289" s="2"/>
      <c r="UNB289" s="2"/>
      <c r="UNC289" s="2"/>
      <c r="UND289" s="2"/>
      <c r="UNE289" s="2"/>
      <c r="UNF289" s="2"/>
      <c r="UNG289" s="2"/>
      <c r="UNH289" s="2"/>
      <c r="UNI289" s="2"/>
      <c r="UNJ289" s="2"/>
      <c r="UNK289" s="2"/>
      <c r="UNL289" s="2"/>
      <c r="UNM289" s="2"/>
      <c r="UNN289" s="2"/>
      <c r="UNO289" s="2"/>
      <c r="UNP289" s="2"/>
      <c r="UNQ289" s="2"/>
      <c r="UNR289" s="2"/>
      <c r="UNS289" s="2"/>
      <c r="UNT289" s="2"/>
      <c r="UNU289" s="2"/>
      <c r="UNV289" s="2"/>
      <c r="UNW289" s="2"/>
      <c r="UNX289" s="2"/>
      <c r="UNY289" s="2"/>
      <c r="UNZ289" s="2"/>
      <c r="UOA289" s="2"/>
      <c r="UOB289" s="2"/>
      <c r="UOC289" s="2"/>
      <c r="UOD289" s="2"/>
      <c r="UOE289" s="2"/>
      <c r="UOF289" s="2"/>
      <c r="UOG289" s="2"/>
      <c r="UOH289" s="2"/>
      <c r="UOI289" s="2"/>
      <c r="UOJ289" s="2"/>
      <c r="UOK289" s="2"/>
      <c r="UOL289" s="2"/>
      <c r="UOM289" s="2"/>
      <c r="UON289" s="2"/>
      <c r="UOO289" s="2"/>
      <c r="UOP289" s="2"/>
      <c r="UOQ289" s="2"/>
      <c r="UOR289" s="2"/>
      <c r="UOS289" s="2"/>
      <c r="UOT289" s="2"/>
      <c r="UOU289" s="2"/>
      <c r="UOV289" s="2"/>
      <c r="UOW289" s="2"/>
      <c r="UOX289" s="2"/>
      <c r="UOY289" s="2"/>
      <c r="UOZ289" s="2"/>
      <c r="UPA289" s="2"/>
      <c r="UPB289" s="2"/>
      <c r="UPC289" s="2"/>
      <c r="UPD289" s="2"/>
      <c r="UPE289" s="2"/>
      <c r="UPF289" s="2"/>
      <c r="UPG289" s="2"/>
      <c r="UPH289" s="2"/>
      <c r="UPI289" s="2"/>
      <c r="UPJ289" s="2"/>
      <c r="UPK289" s="2"/>
      <c r="UPL289" s="2"/>
      <c r="UPM289" s="2"/>
      <c r="UPN289" s="2"/>
      <c r="UPO289" s="2"/>
      <c r="UPP289" s="2"/>
      <c r="UPQ289" s="2"/>
      <c r="UPR289" s="2"/>
      <c r="UPS289" s="2"/>
      <c r="UPT289" s="2"/>
      <c r="UPU289" s="2"/>
      <c r="UPV289" s="2"/>
      <c r="UPW289" s="2"/>
      <c r="UPX289" s="2"/>
      <c r="UPY289" s="2"/>
      <c r="UPZ289" s="2"/>
      <c r="UQA289" s="2"/>
      <c r="UQB289" s="2"/>
      <c r="UQC289" s="2"/>
      <c r="UQD289" s="2"/>
      <c r="UQE289" s="2"/>
      <c r="UQF289" s="2"/>
      <c r="UQG289" s="2"/>
      <c r="UQH289" s="2"/>
      <c r="UQI289" s="2"/>
      <c r="UQJ289" s="2"/>
      <c r="UQK289" s="2"/>
      <c r="UQL289" s="2"/>
      <c r="UQM289" s="2"/>
      <c r="UQN289" s="2"/>
      <c r="UQO289" s="2"/>
      <c r="UQP289" s="2"/>
      <c r="UQQ289" s="2"/>
      <c r="UQR289" s="2"/>
      <c r="UQS289" s="2"/>
      <c r="UQT289" s="2"/>
      <c r="UQU289" s="2"/>
      <c r="UQV289" s="2"/>
      <c r="UQW289" s="2"/>
      <c r="UQX289" s="2"/>
      <c r="UQY289" s="2"/>
      <c r="UQZ289" s="2"/>
      <c r="URA289" s="2"/>
      <c r="URB289" s="2"/>
      <c r="URC289" s="2"/>
      <c r="URD289" s="2"/>
      <c r="URE289" s="2"/>
      <c r="URF289" s="2"/>
      <c r="URG289" s="2"/>
      <c r="URH289" s="2"/>
      <c r="URI289" s="2"/>
      <c r="URJ289" s="2"/>
      <c r="URK289" s="2"/>
      <c r="URL289" s="2"/>
      <c r="URM289" s="2"/>
      <c r="URN289" s="2"/>
      <c r="URO289" s="2"/>
      <c r="URP289" s="2"/>
      <c r="URQ289" s="2"/>
      <c r="URR289" s="2"/>
      <c r="URS289" s="2"/>
      <c r="URT289" s="2"/>
      <c r="URU289" s="2"/>
      <c r="URV289" s="2"/>
      <c r="URW289" s="2"/>
      <c r="URX289" s="2"/>
      <c r="URY289" s="2"/>
      <c r="URZ289" s="2"/>
      <c r="USA289" s="2"/>
      <c r="USB289" s="2"/>
      <c r="USC289" s="2"/>
      <c r="USD289" s="2"/>
      <c r="USE289" s="2"/>
      <c r="USF289" s="2"/>
      <c r="USG289" s="2"/>
      <c r="USH289" s="2"/>
      <c r="USI289" s="2"/>
      <c r="USJ289" s="2"/>
      <c r="USK289" s="2"/>
      <c r="USL289" s="2"/>
      <c r="USM289" s="2"/>
      <c r="USN289" s="2"/>
      <c r="USO289" s="2"/>
      <c r="USP289" s="2"/>
      <c r="USQ289" s="2"/>
      <c r="USR289" s="2"/>
      <c r="USS289" s="2"/>
      <c r="UST289" s="2"/>
      <c r="USU289" s="2"/>
      <c r="USV289" s="2"/>
      <c r="USW289" s="2"/>
      <c r="USX289" s="2"/>
      <c r="USY289" s="2"/>
      <c r="USZ289" s="2"/>
      <c r="UTA289" s="2"/>
      <c r="UTB289" s="2"/>
      <c r="UTC289" s="2"/>
      <c r="UTD289" s="2"/>
      <c r="UTE289" s="2"/>
      <c r="UTF289" s="2"/>
      <c r="UTG289" s="2"/>
      <c r="UTH289" s="2"/>
      <c r="UTI289" s="2"/>
      <c r="UTJ289" s="2"/>
      <c r="UTK289" s="2"/>
      <c r="UTL289" s="2"/>
      <c r="UTM289" s="2"/>
      <c r="UTN289" s="2"/>
      <c r="UTO289" s="2"/>
      <c r="UTP289" s="2"/>
      <c r="UTQ289" s="2"/>
      <c r="UTR289" s="2"/>
      <c r="UTS289" s="2"/>
      <c r="UTT289" s="2"/>
      <c r="UTU289" s="2"/>
      <c r="UTV289" s="2"/>
      <c r="UTW289" s="2"/>
      <c r="UTX289" s="2"/>
      <c r="UTY289" s="2"/>
      <c r="UTZ289" s="2"/>
      <c r="UUA289" s="2"/>
      <c r="UUB289" s="2"/>
      <c r="UUC289" s="2"/>
      <c r="UUD289" s="2"/>
      <c r="UUE289" s="2"/>
      <c r="UUF289" s="2"/>
      <c r="UUG289" s="2"/>
      <c r="UUH289" s="2"/>
      <c r="UUI289" s="2"/>
      <c r="UUJ289" s="2"/>
      <c r="UUK289" s="2"/>
      <c r="UUL289" s="2"/>
      <c r="UUM289" s="2"/>
      <c r="UUN289" s="2"/>
      <c r="UUO289" s="2"/>
      <c r="UUP289" s="2"/>
      <c r="UUQ289" s="2"/>
      <c r="UUR289" s="2"/>
      <c r="UUS289" s="2"/>
      <c r="UUT289" s="2"/>
      <c r="UUU289" s="2"/>
      <c r="UUV289" s="2"/>
      <c r="UUW289" s="2"/>
      <c r="UUX289" s="2"/>
      <c r="UUY289" s="2"/>
      <c r="UUZ289" s="2"/>
      <c r="UVA289" s="2"/>
      <c r="UVB289" s="2"/>
      <c r="UVC289" s="2"/>
      <c r="UVD289" s="2"/>
      <c r="UVE289" s="2"/>
      <c r="UVF289" s="2"/>
      <c r="UVG289" s="2"/>
      <c r="UVH289" s="2"/>
      <c r="UVI289" s="2"/>
      <c r="UVJ289" s="2"/>
      <c r="UVK289" s="2"/>
      <c r="UVL289" s="2"/>
      <c r="UVM289" s="2"/>
      <c r="UVN289" s="2"/>
      <c r="UVO289" s="2"/>
      <c r="UVP289" s="2"/>
      <c r="UVQ289" s="2"/>
      <c r="UVR289" s="2"/>
      <c r="UVS289" s="2"/>
      <c r="UVT289" s="2"/>
      <c r="UVU289" s="2"/>
      <c r="UVV289" s="2"/>
      <c r="UVW289" s="2"/>
      <c r="UVX289" s="2"/>
      <c r="UVY289" s="2"/>
      <c r="UVZ289" s="2"/>
      <c r="UWA289" s="2"/>
      <c r="UWB289" s="2"/>
      <c r="UWC289" s="2"/>
      <c r="UWD289" s="2"/>
      <c r="UWE289" s="2"/>
      <c r="UWF289" s="2"/>
      <c r="UWG289" s="2"/>
      <c r="UWH289" s="2"/>
      <c r="UWI289" s="2"/>
      <c r="UWJ289" s="2"/>
      <c r="UWK289" s="2"/>
      <c r="UWL289" s="2"/>
      <c r="UWM289" s="2"/>
      <c r="UWN289" s="2"/>
      <c r="UWO289" s="2"/>
      <c r="UWP289" s="2"/>
      <c r="UWQ289" s="2"/>
      <c r="UWR289" s="2"/>
      <c r="UWS289" s="2"/>
      <c r="UWT289" s="2"/>
      <c r="UWU289" s="2"/>
      <c r="UWV289" s="2"/>
      <c r="UWW289" s="2"/>
      <c r="UWX289" s="2"/>
      <c r="UWY289" s="2"/>
      <c r="UWZ289" s="2"/>
      <c r="UXA289" s="2"/>
      <c r="UXB289" s="2"/>
      <c r="UXC289" s="2"/>
      <c r="UXD289" s="2"/>
      <c r="UXE289" s="2"/>
      <c r="UXF289" s="2"/>
      <c r="UXG289" s="2"/>
      <c r="UXH289" s="2"/>
      <c r="UXI289" s="2"/>
      <c r="UXJ289" s="2"/>
      <c r="UXK289" s="2"/>
      <c r="UXL289" s="2"/>
      <c r="UXM289" s="2"/>
      <c r="UXN289" s="2"/>
      <c r="UXO289" s="2"/>
      <c r="UXP289" s="2"/>
      <c r="UXQ289" s="2"/>
      <c r="UXR289" s="2"/>
      <c r="UXS289" s="2"/>
      <c r="UXT289" s="2"/>
      <c r="UXU289" s="2"/>
      <c r="UXV289" s="2"/>
      <c r="UXW289" s="2"/>
      <c r="UXX289" s="2"/>
      <c r="UXY289" s="2"/>
      <c r="UXZ289" s="2"/>
      <c r="UYA289" s="2"/>
      <c r="UYB289" s="2"/>
      <c r="UYC289" s="2"/>
      <c r="UYD289" s="2"/>
      <c r="UYE289" s="2"/>
      <c r="UYF289" s="2"/>
      <c r="UYG289" s="2"/>
      <c r="UYH289" s="2"/>
      <c r="UYI289" s="2"/>
      <c r="UYJ289" s="2"/>
      <c r="UYK289" s="2"/>
      <c r="UYL289" s="2"/>
      <c r="UYM289" s="2"/>
      <c r="UYN289" s="2"/>
      <c r="UYO289" s="2"/>
      <c r="UYP289" s="2"/>
      <c r="UYQ289" s="2"/>
      <c r="UYR289" s="2"/>
      <c r="UYS289" s="2"/>
      <c r="UYT289" s="2"/>
      <c r="UYU289" s="2"/>
      <c r="UYV289" s="2"/>
      <c r="UYW289" s="2"/>
      <c r="UYX289" s="2"/>
      <c r="UYY289" s="2"/>
      <c r="UYZ289" s="2"/>
      <c r="UZA289" s="2"/>
      <c r="UZB289" s="2"/>
      <c r="UZC289" s="2"/>
      <c r="UZD289" s="2"/>
      <c r="UZE289" s="2"/>
      <c r="UZF289" s="2"/>
      <c r="UZG289" s="2"/>
      <c r="UZH289" s="2"/>
      <c r="UZI289" s="2"/>
      <c r="UZJ289" s="2"/>
      <c r="UZK289" s="2"/>
      <c r="UZL289" s="2"/>
      <c r="UZM289" s="2"/>
      <c r="UZN289" s="2"/>
      <c r="UZO289" s="2"/>
      <c r="UZP289" s="2"/>
      <c r="UZQ289" s="2"/>
      <c r="UZR289" s="2"/>
      <c r="UZS289" s="2"/>
      <c r="UZT289" s="2"/>
      <c r="UZU289" s="2"/>
      <c r="UZV289" s="2"/>
      <c r="UZW289" s="2"/>
      <c r="UZX289" s="2"/>
      <c r="UZY289" s="2"/>
      <c r="UZZ289" s="2"/>
      <c r="VAA289" s="2"/>
      <c r="VAB289" s="2"/>
      <c r="VAC289" s="2"/>
      <c r="VAD289" s="2"/>
      <c r="VAE289" s="2"/>
      <c r="VAF289" s="2"/>
      <c r="VAG289" s="2"/>
      <c r="VAH289" s="2"/>
      <c r="VAI289" s="2"/>
      <c r="VAJ289" s="2"/>
      <c r="VAK289" s="2"/>
      <c r="VAL289" s="2"/>
      <c r="VAM289" s="2"/>
      <c r="VAN289" s="2"/>
      <c r="VAO289" s="2"/>
      <c r="VAP289" s="2"/>
      <c r="VAQ289" s="2"/>
      <c r="VAR289" s="2"/>
      <c r="VAS289" s="2"/>
      <c r="VAT289" s="2"/>
      <c r="VAU289" s="2"/>
      <c r="VAV289" s="2"/>
      <c r="VAW289" s="2"/>
      <c r="VAX289" s="2"/>
      <c r="VAY289" s="2"/>
      <c r="VAZ289" s="2"/>
      <c r="VBA289" s="2"/>
      <c r="VBB289" s="2"/>
      <c r="VBC289" s="2"/>
      <c r="VBD289" s="2"/>
      <c r="VBE289" s="2"/>
      <c r="VBF289" s="2"/>
      <c r="VBG289" s="2"/>
      <c r="VBH289" s="2"/>
      <c r="VBI289" s="2"/>
      <c r="VBJ289" s="2"/>
      <c r="VBK289" s="2"/>
      <c r="VBL289" s="2"/>
      <c r="VBM289" s="2"/>
      <c r="VBN289" s="2"/>
      <c r="VBO289" s="2"/>
      <c r="VBP289" s="2"/>
      <c r="VBQ289" s="2"/>
      <c r="VBR289" s="2"/>
      <c r="VBS289" s="2"/>
      <c r="VBT289" s="2"/>
      <c r="VBU289" s="2"/>
      <c r="VBV289" s="2"/>
      <c r="VBW289" s="2"/>
      <c r="VBX289" s="2"/>
      <c r="VBY289" s="2"/>
      <c r="VBZ289" s="2"/>
      <c r="VCA289" s="2"/>
      <c r="VCB289" s="2"/>
      <c r="VCC289" s="2"/>
      <c r="VCD289" s="2"/>
      <c r="VCE289" s="2"/>
      <c r="VCF289" s="2"/>
      <c r="VCG289" s="2"/>
      <c r="VCH289" s="2"/>
      <c r="VCI289" s="2"/>
      <c r="VCJ289" s="2"/>
      <c r="VCK289" s="2"/>
      <c r="VCL289" s="2"/>
      <c r="VCM289" s="2"/>
      <c r="VCN289" s="2"/>
      <c r="VCO289" s="2"/>
      <c r="VCP289" s="2"/>
      <c r="VCQ289" s="2"/>
      <c r="VCR289" s="2"/>
      <c r="VCS289" s="2"/>
      <c r="VCT289" s="2"/>
      <c r="VCU289" s="2"/>
      <c r="VCV289" s="2"/>
      <c r="VCW289" s="2"/>
      <c r="VCX289" s="2"/>
      <c r="VCY289" s="2"/>
      <c r="VCZ289" s="2"/>
      <c r="VDA289" s="2"/>
      <c r="VDB289" s="2"/>
      <c r="VDC289" s="2"/>
      <c r="VDD289" s="2"/>
      <c r="VDE289" s="2"/>
      <c r="VDF289" s="2"/>
      <c r="VDG289" s="2"/>
      <c r="VDH289" s="2"/>
      <c r="VDI289" s="2"/>
      <c r="VDJ289" s="2"/>
      <c r="VDK289" s="2"/>
      <c r="VDL289" s="2"/>
      <c r="VDM289" s="2"/>
      <c r="VDN289" s="2"/>
      <c r="VDO289" s="2"/>
      <c r="VDP289" s="2"/>
      <c r="VDQ289" s="2"/>
      <c r="VDR289" s="2"/>
      <c r="VDS289" s="2"/>
      <c r="VDT289" s="2"/>
      <c r="VDU289" s="2"/>
      <c r="VDV289" s="2"/>
      <c r="VDW289" s="2"/>
      <c r="VDX289" s="2"/>
      <c r="VDY289" s="2"/>
      <c r="VDZ289" s="2"/>
      <c r="VEA289" s="2"/>
      <c r="VEB289" s="2"/>
      <c r="VEC289" s="2"/>
      <c r="VED289" s="2"/>
      <c r="VEE289" s="2"/>
      <c r="VEF289" s="2"/>
      <c r="VEG289" s="2"/>
      <c r="VEH289" s="2"/>
      <c r="VEI289" s="2"/>
      <c r="VEJ289" s="2"/>
      <c r="VEK289" s="2"/>
      <c r="VEL289" s="2"/>
      <c r="VEM289" s="2"/>
      <c r="VEN289" s="2"/>
      <c r="VEO289" s="2"/>
      <c r="VEP289" s="2"/>
      <c r="VEQ289" s="2"/>
      <c r="VER289" s="2"/>
      <c r="VES289" s="2"/>
      <c r="VET289" s="2"/>
      <c r="VEU289" s="2"/>
      <c r="VEV289" s="2"/>
      <c r="VEW289" s="2"/>
      <c r="VEX289" s="2"/>
      <c r="VEY289" s="2"/>
      <c r="VEZ289" s="2"/>
      <c r="VFA289" s="2"/>
      <c r="VFB289" s="2"/>
      <c r="VFC289" s="2"/>
      <c r="VFD289" s="2"/>
      <c r="VFE289" s="2"/>
      <c r="VFF289" s="2"/>
      <c r="VFG289" s="2"/>
      <c r="VFH289" s="2"/>
      <c r="VFI289" s="2"/>
      <c r="VFJ289" s="2"/>
      <c r="VFK289" s="2"/>
      <c r="VFL289" s="2"/>
      <c r="VFM289" s="2"/>
      <c r="VFN289" s="2"/>
      <c r="VFO289" s="2"/>
      <c r="VFP289" s="2"/>
      <c r="VFQ289" s="2"/>
      <c r="VFR289" s="2"/>
      <c r="VFS289" s="2"/>
      <c r="VFT289" s="2"/>
      <c r="VFU289" s="2"/>
      <c r="VFV289" s="2"/>
      <c r="VFW289" s="2"/>
      <c r="VFX289" s="2"/>
      <c r="VFY289" s="2"/>
      <c r="VFZ289" s="2"/>
      <c r="VGA289" s="2"/>
      <c r="VGB289" s="2"/>
      <c r="VGC289" s="2"/>
      <c r="VGD289" s="2"/>
      <c r="VGE289" s="2"/>
      <c r="VGF289" s="2"/>
      <c r="VGG289" s="2"/>
      <c r="VGH289" s="2"/>
      <c r="VGI289" s="2"/>
      <c r="VGJ289" s="2"/>
      <c r="VGK289" s="2"/>
      <c r="VGL289" s="2"/>
      <c r="VGM289" s="2"/>
      <c r="VGN289" s="2"/>
      <c r="VGO289" s="2"/>
      <c r="VGP289" s="2"/>
      <c r="VGQ289" s="2"/>
      <c r="VGR289" s="2"/>
      <c r="VGS289" s="2"/>
      <c r="VGT289" s="2"/>
      <c r="VGU289" s="2"/>
      <c r="VGV289" s="2"/>
      <c r="VGW289" s="2"/>
      <c r="VGX289" s="2"/>
      <c r="VGY289" s="2"/>
      <c r="VGZ289" s="2"/>
      <c r="VHA289" s="2"/>
      <c r="VHB289" s="2"/>
      <c r="VHC289" s="2"/>
      <c r="VHD289" s="2"/>
      <c r="VHE289" s="2"/>
      <c r="VHF289" s="2"/>
      <c r="VHG289" s="2"/>
      <c r="VHH289" s="2"/>
      <c r="VHI289" s="2"/>
      <c r="VHJ289" s="2"/>
      <c r="VHK289" s="2"/>
      <c r="VHL289" s="2"/>
      <c r="VHM289" s="2"/>
      <c r="VHN289" s="2"/>
      <c r="VHO289" s="2"/>
      <c r="VHP289" s="2"/>
      <c r="VHQ289" s="2"/>
      <c r="VHR289" s="2"/>
      <c r="VHS289" s="2"/>
      <c r="VHT289" s="2"/>
      <c r="VHU289" s="2"/>
      <c r="VHV289" s="2"/>
      <c r="VHW289" s="2"/>
      <c r="VHX289" s="2"/>
      <c r="VHY289" s="2"/>
      <c r="VHZ289" s="2"/>
      <c r="VIA289" s="2"/>
      <c r="VIB289" s="2"/>
      <c r="VIC289" s="2"/>
      <c r="VID289" s="2"/>
      <c r="VIE289" s="2"/>
      <c r="VIF289" s="2"/>
      <c r="VIG289" s="2"/>
      <c r="VIH289" s="2"/>
      <c r="VII289" s="2"/>
      <c r="VIJ289" s="2"/>
      <c r="VIK289" s="2"/>
      <c r="VIL289" s="2"/>
      <c r="VIM289" s="2"/>
      <c r="VIN289" s="2"/>
      <c r="VIO289" s="2"/>
      <c r="VIP289" s="2"/>
      <c r="VIQ289" s="2"/>
      <c r="VIR289" s="2"/>
      <c r="VIS289" s="2"/>
      <c r="VIT289" s="2"/>
      <c r="VIU289" s="2"/>
      <c r="VIV289" s="2"/>
      <c r="VIW289" s="2"/>
      <c r="VIX289" s="2"/>
      <c r="VIY289" s="2"/>
      <c r="VIZ289" s="2"/>
      <c r="VJA289" s="2"/>
      <c r="VJB289" s="2"/>
      <c r="VJC289" s="2"/>
      <c r="VJD289" s="2"/>
      <c r="VJE289" s="2"/>
      <c r="VJF289" s="2"/>
      <c r="VJG289" s="2"/>
      <c r="VJH289" s="2"/>
      <c r="VJI289" s="2"/>
      <c r="VJJ289" s="2"/>
      <c r="VJK289" s="2"/>
      <c r="VJL289" s="2"/>
      <c r="VJM289" s="2"/>
      <c r="VJN289" s="2"/>
      <c r="VJO289" s="2"/>
      <c r="VJP289" s="2"/>
      <c r="VJQ289" s="2"/>
      <c r="VJR289" s="2"/>
      <c r="VJS289" s="2"/>
      <c r="VJT289" s="2"/>
      <c r="VJU289" s="2"/>
      <c r="VJV289" s="2"/>
      <c r="VJW289" s="2"/>
      <c r="VJX289" s="2"/>
      <c r="VJY289" s="2"/>
      <c r="VJZ289" s="2"/>
      <c r="VKA289" s="2"/>
      <c r="VKB289" s="2"/>
      <c r="VKC289" s="2"/>
      <c r="VKD289" s="2"/>
      <c r="VKE289" s="2"/>
      <c r="VKF289" s="2"/>
      <c r="VKG289" s="2"/>
      <c r="VKH289" s="2"/>
      <c r="VKI289" s="2"/>
      <c r="VKJ289" s="2"/>
      <c r="VKK289" s="2"/>
      <c r="VKL289" s="2"/>
      <c r="VKM289" s="2"/>
      <c r="VKN289" s="2"/>
      <c r="VKO289" s="2"/>
      <c r="VKP289" s="2"/>
      <c r="VKQ289" s="2"/>
      <c r="VKR289" s="2"/>
      <c r="VKS289" s="2"/>
      <c r="VKT289" s="2"/>
      <c r="VKU289" s="2"/>
      <c r="VKV289" s="2"/>
      <c r="VKW289" s="2"/>
      <c r="VKX289" s="2"/>
      <c r="VKY289" s="2"/>
      <c r="VKZ289" s="2"/>
      <c r="VLA289" s="2"/>
      <c r="VLB289" s="2"/>
      <c r="VLC289" s="2"/>
      <c r="VLD289" s="2"/>
      <c r="VLE289" s="2"/>
      <c r="VLF289" s="2"/>
      <c r="VLG289" s="2"/>
      <c r="VLH289" s="2"/>
      <c r="VLI289" s="2"/>
      <c r="VLJ289" s="2"/>
      <c r="VLK289" s="2"/>
      <c r="VLL289" s="2"/>
      <c r="VLM289" s="2"/>
      <c r="VLN289" s="2"/>
      <c r="VLO289" s="2"/>
      <c r="VLP289" s="2"/>
      <c r="VLQ289" s="2"/>
      <c r="VLR289" s="2"/>
      <c r="VLS289" s="2"/>
      <c r="VLT289" s="2"/>
      <c r="VLU289" s="2"/>
      <c r="VLV289" s="2"/>
      <c r="VLW289" s="2"/>
      <c r="VLX289" s="2"/>
      <c r="VLY289" s="2"/>
      <c r="VLZ289" s="2"/>
      <c r="VMA289" s="2"/>
      <c r="VMB289" s="2"/>
      <c r="VMC289" s="2"/>
      <c r="VMD289" s="2"/>
      <c r="VME289" s="2"/>
      <c r="VMF289" s="2"/>
      <c r="VMG289" s="2"/>
      <c r="VMH289" s="2"/>
      <c r="VMI289" s="2"/>
      <c r="VMJ289" s="2"/>
      <c r="VMK289" s="2"/>
      <c r="VML289" s="2"/>
      <c r="VMM289" s="2"/>
      <c r="VMN289" s="2"/>
      <c r="VMO289" s="2"/>
      <c r="VMP289" s="2"/>
      <c r="VMQ289" s="2"/>
      <c r="VMR289" s="2"/>
      <c r="VMS289" s="2"/>
      <c r="VMT289" s="2"/>
      <c r="VMU289" s="2"/>
      <c r="VMV289" s="2"/>
      <c r="VMW289" s="2"/>
      <c r="VMX289" s="2"/>
      <c r="VMY289" s="2"/>
      <c r="VMZ289" s="2"/>
      <c r="VNA289" s="2"/>
      <c r="VNB289" s="2"/>
      <c r="VNC289" s="2"/>
      <c r="VND289" s="2"/>
      <c r="VNE289" s="2"/>
      <c r="VNF289" s="2"/>
      <c r="VNG289" s="2"/>
      <c r="VNH289" s="2"/>
      <c r="VNI289" s="2"/>
      <c r="VNJ289" s="2"/>
      <c r="VNK289" s="2"/>
      <c r="VNL289" s="2"/>
      <c r="VNM289" s="2"/>
      <c r="VNN289" s="2"/>
      <c r="VNO289" s="2"/>
      <c r="VNP289" s="2"/>
      <c r="VNQ289" s="2"/>
      <c r="VNR289" s="2"/>
      <c r="VNS289" s="2"/>
      <c r="VNT289" s="2"/>
      <c r="VNU289" s="2"/>
      <c r="VNV289" s="2"/>
      <c r="VNW289" s="2"/>
      <c r="VNX289" s="2"/>
      <c r="VNY289" s="2"/>
      <c r="VNZ289" s="2"/>
      <c r="VOA289" s="2"/>
      <c r="VOB289" s="2"/>
      <c r="VOC289" s="2"/>
      <c r="VOD289" s="2"/>
      <c r="VOE289" s="2"/>
      <c r="VOF289" s="2"/>
      <c r="VOG289" s="2"/>
      <c r="VOH289" s="2"/>
      <c r="VOI289" s="2"/>
      <c r="VOJ289" s="2"/>
      <c r="VOK289" s="2"/>
      <c r="VOL289" s="2"/>
      <c r="VOM289" s="2"/>
      <c r="VON289" s="2"/>
      <c r="VOO289" s="2"/>
      <c r="VOP289" s="2"/>
      <c r="VOQ289" s="2"/>
      <c r="VOR289" s="2"/>
      <c r="VOS289" s="2"/>
      <c r="VOT289" s="2"/>
      <c r="VOU289" s="2"/>
      <c r="VOV289" s="2"/>
      <c r="VOW289" s="2"/>
      <c r="VOX289" s="2"/>
      <c r="VOY289" s="2"/>
      <c r="VOZ289" s="2"/>
      <c r="VPA289" s="2"/>
      <c r="VPB289" s="2"/>
      <c r="VPC289" s="2"/>
      <c r="VPD289" s="2"/>
      <c r="VPE289" s="2"/>
      <c r="VPF289" s="2"/>
      <c r="VPG289" s="2"/>
      <c r="VPH289" s="2"/>
      <c r="VPI289" s="2"/>
      <c r="VPJ289" s="2"/>
      <c r="VPK289" s="2"/>
      <c r="VPL289" s="2"/>
      <c r="VPM289" s="2"/>
      <c r="VPN289" s="2"/>
      <c r="VPO289" s="2"/>
      <c r="VPP289" s="2"/>
      <c r="VPQ289" s="2"/>
      <c r="VPR289" s="2"/>
      <c r="VPS289" s="2"/>
      <c r="VPT289" s="2"/>
      <c r="VPU289" s="2"/>
      <c r="VPV289" s="2"/>
      <c r="VPW289" s="2"/>
      <c r="VPX289" s="2"/>
      <c r="VPY289" s="2"/>
      <c r="VPZ289" s="2"/>
      <c r="VQA289" s="2"/>
      <c r="VQB289" s="2"/>
      <c r="VQC289" s="2"/>
      <c r="VQD289" s="2"/>
      <c r="VQE289" s="2"/>
      <c r="VQF289" s="2"/>
      <c r="VQG289" s="2"/>
      <c r="VQH289" s="2"/>
      <c r="VQI289" s="2"/>
      <c r="VQJ289" s="2"/>
      <c r="VQK289" s="2"/>
      <c r="VQL289" s="2"/>
      <c r="VQM289" s="2"/>
      <c r="VQN289" s="2"/>
      <c r="VQO289" s="2"/>
      <c r="VQP289" s="2"/>
      <c r="VQQ289" s="2"/>
      <c r="VQR289" s="2"/>
      <c r="VQS289" s="2"/>
      <c r="VQT289" s="2"/>
      <c r="VQU289" s="2"/>
      <c r="VQV289" s="2"/>
      <c r="VQW289" s="2"/>
      <c r="VQX289" s="2"/>
      <c r="VQY289" s="2"/>
      <c r="VQZ289" s="2"/>
      <c r="VRA289" s="2"/>
      <c r="VRB289" s="2"/>
      <c r="VRC289" s="2"/>
      <c r="VRD289" s="2"/>
      <c r="VRE289" s="2"/>
      <c r="VRF289" s="2"/>
      <c r="VRG289" s="2"/>
      <c r="VRH289" s="2"/>
      <c r="VRI289" s="2"/>
      <c r="VRJ289" s="2"/>
      <c r="VRK289" s="2"/>
      <c r="VRL289" s="2"/>
      <c r="VRM289" s="2"/>
      <c r="VRN289" s="2"/>
      <c r="VRO289" s="2"/>
      <c r="VRP289" s="2"/>
      <c r="VRQ289" s="2"/>
      <c r="VRR289" s="2"/>
      <c r="VRS289" s="2"/>
      <c r="VRT289" s="2"/>
      <c r="VRU289" s="2"/>
      <c r="VRV289" s="2"/>
      <c r="VRW289" s="2"/>
      <c r="VRX289" s="2"/>
      <c r="VRY289" s="2"/>
      <c r="VRZ289" s="2"/>
      <c r="VSA289" s="2"/>
      <c r="VSB289" s="2"/>
      <c r="VSC289" s="2"/>
      <c r="VSD289" s="2"/>
      <c r="VSE289" s="2"/>
      <c r="VSF289" s="2"/>
      <c r="VSG289" s="2"/>
      <c r="VSH289" s="2"/>
      <c r="VSI289" s="2"/>
      <c r="VSJ289" s="2"/>
      <c r="VSK289" s="2"/>
      <c r="VSL289" s="2"/>
      <c r="VSM289" s="2"/>
      <c r="VSN289" s="2"/>
      <c r="VSO289" s="2"/>
      <c r="VSP289" s="2"/>
      <c r="VSQ289" s="2"/>
      <c r="VSR289" s="2"/>
      <c r="VSS289" s="2"/>
      <c r="VST289" s="2"/>
      <c r="VSU289" s="2"/>
      <c r="VSV289" s="2"/>
      <c r="VSW289" s="2"/>
      <c r="VSX289" s="2"/>
      <c r="VSY289" s="2"/>
      <c r="VSZ289" s="2"/>
      <c r="VTA289" s="2"/>
      <c r="VTB289" s="2"/>
      <c r="VTC289" s="2"/>
      <c r="VTD289" s="2"/>
      <c r="VTE289" s="2"/>
      <c r="VTF289" s="2"/>
      <c r="VTG289" s="2"/>
      <c r="VTH289" s="2"/>
      <c r="VTI289" s="2"/>
      <c r="VTJ289" s="2"/>
      <c r="VTK289" s="2"/>
      <c r="VTL289" s="2"/>
      <c r="VTM289" s="2"/>
      <c r="VTN289" s="2"/>
      <c r="VTO289" s="2"/>
      <c r="VTP289" s="2"/>
      <c r="VTQ289" s="2"/>
      <c r="VTR289" s="2"/>
      <c r="VTS289" s="2"/>
      <c r="VTT289" s="2"/>
      <c r="VTU289" s="2"/>
      <c r="VTV289" s="2"/>
      <c r="VTW289" s="2"/>
      <c r="VTX289" s="2"/>
      <c r="VTY289" s="2"/>
      <c r="VTZ289" s="2"/>
      <c r="VUA289" s="2"/>
      <c r="VUB289" s="2"/>
      <c r="VUC289" s="2"/>
      <c r="VUD289" s="2"/>
      <c r="VUE289" s="2"/>
      <c r="VUF289" s="2"/>
      <c r="VUG289" s="2"/>
      <c r="VUH289" s="2"/>
      <c r="VUI289" s="2"/>
      <c r="VUJ289" s="2"/>
      <c r="VUK289" s="2"/>
      <c r="VUL289" s="2"/>
      <c r="VUM289" s="2"/>
      <c r="VUN289" s="2"/>
      <c r="VUO289" s="2"/>
      <c r="VUP289" s="2"/>
      <c r="VUQ289" s="2"/>
      <c r="VUR289" s="2"/>
      <c r="VUS289" s="2"/>
      <c r="VUT289" s="2"/>
      <c r="VUU289" s="2"/>
      <c r="VUV289" s="2"/>
      <c r="VUW289" s="2"/>
      <c r="VUX289" s="2"/>
      <c r="VUY289" s="2"/>
      <c r="VUZ289" s="2"/>
      <c r="VVA289" s="2"/>
      <c r="VVB289" s="2"/>
      <c r="VVC289" s="2"/>
      <c r="VVD289" s="2"/>
      <c r="VVE289" s="2"/>
      <c r="VVF289" s="2"/>
      <c r="VVG289" s="2"/>
      <c r="VVH289" s="2"/>
      <c r="VVI289" s="2"/>
      <c r="VVJ289" s="2"/>
      <c r="VVK289" s="2"/>
      <c r="VVL289" s="2"/>
      <c r="VVM289" s="2"/>
      <c r="VVN289" s="2"/>
      <c r="VVO289" s="2"/>
      <c r="VVP289" s="2"/>
      <c r="VVQ289" s="2"/>
      <c r="VVR289" s="2"/>
      <c r="VVS289" s="2"/>
      <c r="VVT289" s="2"/>
      <c r="VVU289" s="2"/>
      <c r="VVV289" s="2"/>
      <c r="VVW289" s="2"/>
      <c r="VVX289" s="2"/>
      <c r="VVY289" s="2"/>
      <c r="VVZ289" s="2"/>
      <c r="VWA289" s="2"/>
      <c r="VWB289" s="2"/>
      <c r="VWC289" s="2"/>
      <c r="VWD289" s="2"/>
      <c r="VWE289" s="2"/>
      <c r="VWF289" s="2"/>
      <c r="VWG289" s="2"/>
      <c r="VWH289" s="2"/>
      <c r="VWI289" s="2"/>
      <c r="VWJ289" s="2"/>
      <c r="VWK289" s="2"/>
      <c r="VWL289" s="2"/>
      <c r="VWM289" s="2"/>
      <c r="VWN289" s="2"/>
      <c r="VWO289" s="2"/>
      <c r="VWP289" s="2"/>
      <c r="VWQ289" s="2"/>
      <c r="VWR289" s="2"/>
      <c r="VWS289" s="2"/>
      <c r="VWT289" s="2"/>
      <c r="VWU289" s="2"/>
      <c r="VWV289" s="2"/>
      <c r="VWW289" s="2"/>
      <c r="VWX289" s="2"/>
      <c r="VWY289" s="2"/>
      <c r="VWZ289" s="2"/>
      <c r="VXA289" s="2"/>
      <c r="VXB289" s="2"/>
      <c r="VXC289" s="2"/>
      <c r="VXD289" s="2"/>
      <c r="VXE289" s="2"/>
      <c r="VXF289" s="2"/>
      <c r="VXG289" s="2"/>
      <c r="VXH289" s="2"/>
      <c r="VXI289" s="2"/>
      <c r="VXJ289" s="2"/>
      <c r="VXK289" s="2"/>
      <c r="VXL289" s="2"/>
      <c r="VXM289" s="2"/>
      <c r="VXN289" s="2"/>
      <c r="VXO289" s="2"/>
      <c r="VXP289" s="2"/>
      <c r="VXQ289" s="2"/>
      <c r="VXR289" s="2"/>
      <c r="VXS289" s="2"/>
      <c r="VXT289" s="2"/>
      <c r="VXU289" s="2"/>
      <c r="VXV289" s="2"/>
      <c r="VXW289" s="2"/>
      <c r="VXX289" s="2"/>
      <c r="VXY289" s="2"/>
      <c r="VXZ289" s="2"/>
      <c r="VYA289" s="2"/>
      <c r="VYB289" s="2"/>
      <c r="VYC289" s="2"/>
      <c r="VYD289" s="2"/>
      <c r="VYE289" s="2"/>
      <c r="VYF289" s="2"/>
      <c r="VYG289" s="2"/>
      <c r="VYH289" s="2"/>
      <c r="VYI289" s="2"/>
      <c r="VYJ289" s="2"/>
      <c r="VYK289" s="2"/>
      <c r="VYL289" s="2"/>
      <c r="VYM289" s="2"/>
      <c r="VYN289" s="2"/>
      <c r="VYO289" s="2"/>
      <c r="VYP289" s="2"/>
      <c r="VYQ289" s="2"/>
      <c r="VYR289" s="2"/>
      <c r="VYS289" s="2"/>
      <c r="VYT289" s="2"/>
      <c r="VYU289" s="2"/>
      <c r="VYV289" s="2"/>
      <c r="VYW289" s="2"/>
      <c r="VYX289" s="2"/>
      <c r="VYY289" s="2"/>
      <c r="VYZ289" s="2"/>
      <c r="VZA289" s="2"/>
      <c r="VZB289" s="2"/>
      <c r="VZC289" s="2"/>
      <c r="VZD289" s="2"/>
      <c r="VZE289" s="2"/>
      <c r="VZF289" s="2"/>
      <c r="VZG289" s="2"/>
      <c r="VZH289" s="2"/>
      <c r="VZI289" s="2"/>
      <c r="VZJ289" s="2"/>
      <c r="VZK289" s="2"/>
      <c r="VZL289" s="2"/>
      <c r="VZM289" s="2"/>
      <c r="VZN289" s="2"/>
      <c r="VZO289" s="2"/>
      <c r="VZP289" s="2"/>
      <c r="VZQ289" s="2"/>
      <c r="VZR289" s="2"/>
      <c r="VZS289" s="2"/>
      <c r="VZT289" s="2"/>
      <c r="VZU289" s="2"/>
      <c r="VZV289" s="2"/>
      <c r="VZW289" s="2"/>
      <c r="VZX289" s="2"/>
      <c r="VZY289" s="2"/>
      <c r="VZZ289" s="2"/>
      <c r="WAA289" s="2"/>
      <c r="WAB289" s="2"/>
      <c r="WAC289" s="2"/>
      <c r="WAD289" s="2"/>
      <c r="WAE289" s="2"/>
      <c r="WAF289" s="2"/>
      <c r="WAG289" s="2"/>
      <c r="WAH289" s="2"/>
      <c r="WAI289" s="2"/>
      <c r="WAJ289" s="2"/>
      <c r="WAK289" s="2"/>
      <c r="WAL289" s="2"/>
      <c r="WAM289" s="2"/>
      <c r="WAN289" s="2"/>
      <c r="WAO289" s="2"/>
      <c r="WAP289" s="2"/>
      <c r="WAQ289" s="2"/>
      <c r="WAR289" s="2"/>
      <c r="WAS289" s="2"/>
      <c r="WAT289" s="2"/>
      <c r="WAU289" s="2"/>
      <c r="WAV289" s="2"/>
      <c r="WAW289" s="2"/>
      <c r="WAX289" s="2"/>
      <c r="WAY289" s="2"/>
      <c r="WAZ289" s="2"/>
      <c r="WBA289" s="2"/>
      <c r="WBB289" s="2"/>
      <c r="WBC289" s="2"/>
      <c r="WBD289" s="2"/>
      <c r="WBE289" s="2"/>
      <c r="WBF289" s="2"/>
      <c r="WBG289" s="2"/>
      <c r="WBH289" s="2"/>
      <c r="WBI289" s="2"/>
      <c r="WBJ289" s="2"/>
      <c r="WBK289" s="2"/>
      <c r="WBL289" s="2"/>
      <c r="WBM289" s="2"/>
      <c r="WBN289" s="2"/>
      <c r="WBO289" s="2"/>
      <c r="WBP289" s="2"/>
      <c r="WBQ289" s="2"/>
      <c r="WBR289" s="2"/>
      <c r="WBS289" s="2"/>
      <c r="WBT289" s="2"/>
      <c r="WBU289" s="2"/>
      <c r="WBV289" s="2"/>
      <c r="WBW289" s="2"/>
      <c r="WBX289" s="2"/>
      <c r="WBY289" s="2"/>
      <c r="WBZ289" s="2"/>
      <c r="WCA289" s="2"/>
      <c r="WCB289" s="2"/>
      <c r="WCC289" s="2"/>
      <c r="WCD289" s="2"/>
      <c r="WCE289" s="2"/>
      <c r="WCF289" s="2"/>
      <c r="WCG289" s="2"/>
      <c r="WCH289" s="2"/>
      <c r="WCI289" s="2"/>
      <c r="WCJ289" s="2"/>
      <c r="WCK289" s="2"/>
      <c r="WCL289" s="2"/>
      <c r="WCM289" s="2"/>
      <c r="WCN289" s="2"/>
      <c r="WCO289" s="2"/>
      <c r="WCP289" s="2"/>
      <c r="WCQ289" s="2"/>
      <c r="WCR289" s="2"/>
      <c r="WCS289" s="2"/>
      <c r="WCT289" s="2"/>
      <c r="WCU289" s="2"/>
      <c r="WCV289" s="2"/>
      <c r="WCW289" s="2"/>
      <c r="WCX289" s="2"/>
      <c r="WCY289" s="2"/>
      <c r="WCZ289" s="2"/>
      <c r="WDA289" s="2"/>
      <c r="WDB289" s="2"/>
      <c r="WDC289" s="2"/>
      <c r="WDD289" s="2"/>
      <c r="WDE289" s="2"/>
      <c r="WDF289" s="2"/>
      <c r="WDG289" s="2"/>
      <c r="WDH289" s="2"/>
      <c r="WDI289" s="2"/>
      <c r="WDJ289" s="2"/>
      <c r="WDK289" s="2"/>
      <c r="WDL289" s="2"/>
      <c r="WDM289" s="2"/>
      <c r="WDN289" s="2"/>
      <c r="WDO289" s="2"/>
      <c r="WDP289" s="2"/>
      <c r="WDQ289" s="2"/>
      <c r="WDR289" s="2"/>
      <c r="WDS289" s="2"/>
      <c r="WDT289" s="2"/>
      <c r="WDU289" s="2"/>
      <c r="WDV289" s="2"/>
      <c r="WDW289" s="2"/>
      <c r="WDX289" s="2"/>
      <c r="WDY289" s="2"/>
      <c r="WDZ289" s="2"/>
      <c r="WEA289" s="2"/>
      <c r="WEB289" s="2"/>
      <c r="WEC289" s="2"/>
      <c r="WED289" s="2"/>
      <c r="WEE289" s="2"/>
      <c r="WEF289" s="2"/>
      <c r="WEG289" s="2"/>
      <c r="WEH289" s="2"/>
      <c r="WEI289" s="2"/>
      <c r="WEJ289" s="2"/>
      <c r="WEK289" s="2"/>
      <c r="WEL289" s="2"/>
      <c r="WEM289" s="2"/>
      <c r="WEN289" s="2"/>
      <c r="WEO289" s="2"/>
      <c r="WEP289" s="2"/>
      <c r="WEQ289" s="2"/>
      <c r="WER289" s="2"/>
      <c r="WES289" s="2"/>
      <c r="WET289" s="2"/>
      <c r="WEU289" s="2"/>
      <c r="WEV289" s="2"/>
      <c r="WEW289" s="2"/>
      <c r="WEX289" s="2"/>
      <c r="WEY289" s="2"/>
      <c r="WEZ289" s="2"/>
      <c r="WFA289" s="2"/>
      <c r="WFB289" s="2"/>
      <c r="WFC289" s="2"/>
      <c r="WFD289" s="2"/>
      <c r="WFE289" s="2"/>
      <c r="WFF289" s="2"/>
      <c r="WFG289" s="2"/>
      <c r="WFH289" s="2"/>
      <c r="WFI289" s="2"/>
      <c r="WFJ289" s="2"/>
      <c r="WFK289" s="2"/>
      <c r="WFL289" s="2"/>
      <c r="WFM289" s="2"/>
      <c r="WFN289" s="2"/>
      <c r="WFO289" s="2"/>
      <c r="WFP289" s="2"/>
      <c r="WFQ289" s="2"/>
      <c r="WFR289" s="2"/>
      <c r="WFS289" s="2"/>
      <c r="WFT289" s="2"/>
      <c r="WFU289" s="2"/>
      <c r="WFV289" s="2"/>
      <c r="WFW289" s="2"/>
      <c r="WFX289" s="2"/>
      <c r="WFY289" s="2"/>
      <c r="WFZ289" s="2"/>
      <c r="WGA289" s="2"/>
      <c r="WGB289" s="2"/>
      <c r="WGC289" s="2"/>
      <c r="WGD289" s="2"/>
      <c r="WGE289" s="2"/>
      <c r="WGF289" s="2"/>
      <c r="WGG289" s="2"/>
      <c r="WGH289" s="2"/>
      <c r="WGI289" s="2"/>
      <c r="WGJ289" s="2"/>
      <c r="WGK289" s="2"/>
      <c r="WGL289" s="2"/>
      <c r="WGM289" s="2"/>
      <c r="WGN289" s="2"/>
      <c r="WGO289" s="2"/>
      <c r="WGP289" s="2"/>
      <c r="WGQ289" s="2"/>
      <c r="WGR289" s="2"/>
      <c r="WGS289" s="2"/>
      <c r="WGT289" s="2"/>
      <c r="WGU289" s="2"/>
      <c r="WGV289" s="2"/>
      <c r="WGW289" s="2"/>
      <c r="WGX289" s="2"/>
      <c r="WGY289" s="2"/>
      <c r="WGZ289" s="2"/>
      <c r="WHA289" s="2"/>
      <c r="WHB289" s="2"/>
      <c r="WHC289" s="2"/>
      <c r="WHD289" s="2"/>
      <c r="WHE289" s="2"/>
      <c r="WHF289" s="2"/>
      <c r="WHG289" s="2"/>
      <c r="WHH289" s="2"/>
      <c r="WHI289" s="2"/>
      <c r="WHJ289" s="2"/>
      <c r="WHK289" s="2"/>
      <c r="WHL289" s="2"/>
      <c r="WHM289" s="2"/>
      <c r="WHN289" s="2"/>
      <c r="WHO289" s="2"/>
      <c r="WHP289" s="2"/>
      <c r="WHQ289" s="2"/>
      <c r="WHR289" s="2"/>
      <c r="WHS289" s="2"/>
      <c r="WHT289" s="2"/>
      <c r="WHU289" s="2"/>
      <c r="WHV289" s="2"/>
      <c r="WHW289" s="2"/>
      <c r="WHX289" s="2"/>
      <c r="WHY289" s="2"/>
      <c r="WHZ289" s="2"/>
      <c r="WIA289" s="2"/>
      <c r="WIB289" s="2"/>
      <c r="WIC289" s="2"/>
      <c r="WID289" s="2"/>
      <c r="WIE289" s="2"/>
      <c r="WIF289" s="2"/>
      <c r="WIG289" s="2"/>
      <c r="WIH289" s="2"/>
      <c r="WII289" s="2"/>
      <c r="WIJ289" s="2"/>
      <c r="WIK289" s="2"/>
      <c r="WIL289" s="2"/>
      <c r="WIM289" s="2"/>
      <c r="WIN289" s="2"/>
      <c r="WIO289" s="2"/>
      <c r="WIP289" s="2"/>
      <c r="WIQ289" s="2"/>
      <c r="WIR289" s="2"/>
      <c r="WIS289" s="2"/>
      <c r="WIT289" s="2"/>
      <c r="WIU289" s="2"/>
      <c r="WIV289" s="2"/>
      <c r="WIW289" s="2"/>
      <c r="WIX289" s="2"/>
      <c r="WIY289" s="2"/>
      <c r="WIZ289" s="2"/>
      <c r="WJA289" s="2"/>
      <c r="WJB289" s="2"/>
      <c r="WJC289" s="2"/>
      <c r="WJD289" s="2"/>
      <c r="WJE289" s="2"/>
      <c r="WJF289" s="2"/>
      <c r="WJG289" s="2"/>
      <c r="WJH289" s="2"/>
      <c r="WJI289" s="2"/>
      <c r="WJJ289" s="2"/>
      <c r="WJK289" s="2"/>
      <c r="WJL289" s="2"/>
      <c r="WJM289" s="2"/>
      <c r="WJN289" s="2"/>
      <c r="WJO289" s="2"/>
      <c r="WJP289" s="2"/>
      <c r="WJQ289" s="2"/>
      <c r="WJR289" s="2"/>
      <c r="WJS289" s="2"/>
      <c r="WJT289" s="2"/>
      <c r="WJU289" s="2"/>
      <c r="WJV289" s="2"/>
      <c r="WJW289" s="2"/>
      <c r="WJX289" s="2"/>
      <c r="WJY289" s="2"/>
      <c r="WJZ289" s="2"/>
      <c r="WKA289" s="2"/>
      <c r="WKB289" s="2"/>
      <c r="WKC289" s="2"/>
      <c r="WKD289" s="2"/>
      <c r="WKE289" s="2"/>
      <c r="WKF289" s="2"/>
      <c r="WKG289" s="2"/>
      <c r="WKH289" s="2"/>
      <c r="WKI289" s="2"/>
      <c r="WKJ289" s="2"/>
      <c r="WKK289" s="2"/>
      <c r="WKL289" s="2"/>
      <c r="WKM289" s="2"/>
      <c r="WKN289" s="2"/>
      <c r="WKO289" s="2"/>
      <c r="WKP289" s="2"/>
      <c r="WKQ289" s="2"/>
      <c r="WKR289" s="2"/>
      <c r="WKS289" s="2"/>
      <c r="WKT289" s="2"/>
      <c r="WKU289" s="2"/>
      <c r="WKV289" s="2"/>
      <c r="WKW289" s="2"/>
      <c r="WKX289" s="2"/>
      <c r="WKY289" s="2"/>
      <c r="WKZ289" s="2"/>
      <c r="WLA289" s="2"/>
      <c r="WLB289" s="2"/>
      <c r="WLC289" s="2"/>
      <c r="WLD289" s="2"/>
      <c r="WLE289" s="2"/>
      <c r="WLF289" s="2"/>
      <c r="WLG289" s="2"/>
      <c r="WLH289" s="2"/>
      <c r="WLI289" s="2"/>
      <c r="WLJ289" s="2"/>
      <c r="WLK289" s="2"/>
      <c r="WLL289" s="2"/>
      <c r="WLM289" s="2"/>
      <c r="WLN289" s="2"/>
      <c r="WLO289" s="2"/>
      <c r="WLP289" s="2"/>
      <c r="WLQ289" s="2"/>
      <c r="WLR289" s="2"/>
      <c r="WLS289" s="2"/>
      <c r="WLT289" s="2"/>
      <c r="WLU289" s="2"/>
      <c r="WLV289" s="2"/>
      <c r="WLW289" s="2"/>
      <c r="WLX289" s="2"/>
      <c r="WLY289" s="2"/>
      <c r="WLZ289" s="2"/>
      <c r="WMA289" s="2"/>
      <c r="WMB289" s="2"/>
      <c r="WMC289" s="2"/>
      <c r="WMD289" s="2"/>
      <c r="WME289" s="2"/>
      <c r="WMF289" s="2"/>
      <c r="WMG289" s="2"/>
      <c r="WMH289" s="2"/>
      <c r="WMI289" s="2"/>
      <c r="WMJ289" s="2"/>
      <c r="WMK289" s="2"/>
      <c r="WML289" s="2"/>
      <c r="WMM289" s="2"/>
      <c r="WMN289" s="2"/>
      <c r="WMO289" s="2"/>
      <c r="WMP289" s="2"/>
      <c r="WMQ289" s="2"/>
      <c r="WMR289" s="2"/>
      <c r="WMS289" s="2"/>
      <c r="WMT289" s="2"/>
      <c r="WMU289" s="2"/>
      <c r="WMV289" s="2"/>
      <c r="WMW289" s="2"/>
      <c r="WMX289" s="2"/>
      <c r="WMY289" s="2"/>
      <c r="WMZ289" s="2"/>
      <c r="WNA289" s="2"/>
      <c r="WNB289" s="2"/>
      <c r="WNC289" s="2"/>
      <c r="WND289" s="2"/>
      <c r="WNE289" s="2"/>
      <c r="WNF289" s="2"/>
      <c r="WNG289" s="2"/>
      <c r="WNH289" s="2"/>
      <c r="WNI289" s="2"/>
      <c r="WNJ289" s="2"/>
      <c r="WNK289" s="2"/>
      <c r="WNL289" s="2"/>
      <c r="WNM289" s="2"/>
      <c r="WNN289" s="2"/>
      <c r="WNO289" s="2"/>
      <c r="WNP289" s="2"/>
      <c r="WNQ289" s="2"/>
      <c r="WNR289" s="2"/>
      <c r="WNS289" s="2"/>
      <c r="WNT289" s="2"/>
      <c r="WNU289" s="2"/>
      <c r="WNV289" s="2"/>
      <c r="WNW289" s="2"/>
      <c r="WNX289" s="2"/>
      <c r="WNY289" s="2"/>
      <c r="WNZ289" s="2"/>
      <c r="WOA289" s="2"/>
      <c r="WOB289" s="2"/>
      <c r="WOC289" s="2"/>
      <c r="WOD289" s="2"/>
      <c r="WOE289" s="2"/>
      <c r="WOF289" s="2"/>
      <c r="WOG289" s="2"/>
      <c r="WOH289" s="2"/>
      <c r="WOI289" s="2"/>
      <c r="WOJ289" s="2"/>
      <c r="WOK289" s="2"/>
      <c r="WOL289" s="2"/>
      <c r="WOM289" s="2"/>
      <c r="WON289" s="2"/>
      <c r="WOO289" s="2"/>
      <c r="WOP289" s="2"/>
      <c r="WOQ289" s="2"/>
      <c r="WOR289" s="2"/>
      <c r="WOS289" s="2"/>
      <c r="WOT289" s="2"/>
      <c r="WOU289" s="2"/>
      <c r="WOV289" s="2"/>
      <c r="WOW289" s="2"/>
      <c r="WOX289" s="2"/>
      <c r="WOY289" s="2"/>
      <c r="WOZ289" s="2"/>
      <c r="WPA289" s="2"/>
      <c r="WPB289" s="2"/>
      <c r="WPC289" s="2"/>
      <c r="WPD289" s="2"/>
      <c r="WPE289" s="2"/>
      <c r="WPF289" s="2"/>
      <c r="WPG289" s="2"/>
      <c r="WPH289" s="2"/>
      <c r="WPI289" s="2"/>
      <c r="WPJ289" s="2"/>
      <c r="WPK289" s="2"/>
      <c r="WPL289" s="2"/>
      <c r="WPM289" s="2"/>
      <c r="WPN289" s="2"/>
      <c r="WPO289" s="2"/>
      <c r="WPP289" s="2"/>
      <c r="WPQ289" s="2"/>
      <c r="WPR289" s="2"/>
      <c r="WPS289" s="2"/>
      <c r="WPT289" s="2"/>
      <c r="WPU289" s="2"/>
      <c r="WPV289" s="2"/>
      <c r="WPW289" s="2"/>
      <c r="WPX289" s="2"/>
      <c r="WPY289" s="2"/>
      <c r="WPZ289" s="2"/>
      <c r="WQA289" s="2"/>
      <c r="WQB289" s="2"/>
      <c r="WQC289" s="2"/>
      <c r="WQD289" s="2"/>
      <c r="WQE289" s="2"/>
      <c r="WQF289" s="2"/>
      <c r="WQG289" s="2"/>
      <c r="WQH289" s="2"/>
      <c r="WQI289" s="2"/>
      <c r="WQJ289" s="2"/>
      <c r="WQK289" s="2"/>
      <c r="WQL289" s="2"/>
      <c r="WQM289" s="2"/>
      <c r="WQN289" s="2"/>
      <c r="WQO289" s="2"/>
      <c r="WQP289" s="2"/>
      <c r="WQQ289" s="2"/>
      <c r="WQR289" s="2"/>
      <c r="WQS289" s="2"/>
      <c r="WQT289" s="2"/>
      <c r="WQU289" s="2"/>
      <c r="WQV289" s="2"/>
      <c r="WQW289" s="2"/>
      <c r="WQX289" s="2"/>
      <c r="WQY289" s="2"/>
      <c r="WQZ289" s="2"/>
      <c r="WRA289" s="2"/>
      <c r="WRB289" s="2"/>
      <c r="WRC289" s="2"/>
      <c r="WRD289" s="2"/>
      <c r="WRE289" s="2"/>
      <c r="WRF289" s="2"/>
      <c r="WRG289" s="2"/>
      <c r="WRH289" s="2"/>
      <c r="WRI289" s="2"/>
      <c r="WRJ289" s="2"/>
      <c r="WRK289" s="2"/>
      <c r="WRL289" s="2"/>
      <c r="WRM289" s="2"/>
      <c r="WRN289" s="2"/>
      <c r="WRO289" s="2"/>
      <c r="WRP289" s="2"/>
      <c r="WRQ289" s="2"/>
      <c r="WRR289" s="2"/>
      <c r="WRS289" s="2"/>
      <c r="WRT289" s="2"/>
      <c r="WRU289" s="2"/>
      <c r="WRV289" s="2"/>
      <c r="WRW289" s="2"/>
      <c r="WRX289" s="2"/>
      <c r="WRY289" s="2"/>
      <c r="WRZ289" s="2"/>
      <c r="WSA289" s="2"/>
      <c r="WSB289" s="2"/>
      <c r="WSC289" s="2"/>
      <c r="WSD289" s="2"/>
      <c r="WSE289" s="2"/>
      <c r="WSF289" s="2"/>
      <c r="WSG289" s="2"/>
      <c r="WSH289" s="2"/>
      <c r="WSI289" s="2"/>
      <c r="WSJ289" s="2"/>
      <c r="WSK289" s="2"/>
      <c r="WSL289" s="2"/>
      <c r="WSM289" s="2"/>
      <c r="WSN289" s="2"/>
      <c r="WSO289" s="2"/>
      <c r="WSP289" s="2"/>
      <c r="WSQ289" s="2"/>
      <c r="WSR289" s="2"/>
      <c r="WSS289" s="2"/>
      <c r="WST289" s="2"/>
      <c r="WSU289" s="2"/>
      <c r="WSV289" s="2"/>
      <c r="WSW289" s="2"/>
      <c r="WSX289" s="2"/>
      <c r="WSY289" s="2"/>
      <c r="WSZ289" s="2"/>
      <c r="WTA289" s="2"/>
      <c r="WTB289" s="2"/>
      <c r="WTC289" s="2"/>
      <c r="WTD289" s="2"/>
      <c r="WTE289" s="2"/>
      <c r="WTF289" s="2"/>
      <c r="WTG289" s="2"/>
      <c r="WTH289" s="2"/>
      <c r="WTI289" s="2"/>
      <c r="WTJ289" s="2"/>
      <c r="WTK289" s="2"/>
      <c r="WTL289" s="2"/>
      <c r="WTM289" s="2"/>
      <c r="WTN289" s="2"/>
      <c r="WTO289" s="2"/>
      <c r="WTP289" s="2"/>
      <c r="WTQ289" s="2"/>
      <c r="WTR289" s="2"/>
      <c r="WTS289" s="2"/>
      <c r="WTT289" s="2"/>
      <c r="WTU289" s="2"/>
      <c r="WTV289" s="2"/>
      <c r="WTW289" s="2"/>
      <c r="WTX289" s="2"/>
      <c r="WTY289" s="2"/>
      <c r="WTZ289" s="2"/>
      <c r="WUA289" s="2"/>
      <c r="WUB289" s="2"/>
      <c r="WUC289" s="2"/>
      <c r="WUD289" s="2"/>
      <c r="WUE289" s="2"/>
      <c r="WUF289" s="2"/>
      <c r="WUG289" s="2"/>
      <c r="WUH289" s="2"/>
      <c r="WUI289" s="2"/>
      <c r="WUJ289" s="2"/>
      <c r="WUK289" s="2"/>
      <c r="WUL289" s="2"/>
      <c r="WUM289" s="2"/>
      <c r="WUN289" s="2"/>
      <c r="WUO289" s="2"/>
      <c r="WUP289" s="2"/>
      <c r="WUQ289" s="2"/>
      <c r="WUR289" s="2"/>
      <c r="WUS289" s="2"/>
      <c r="WUT289" s="2"/>
      <c r="WUU289" s="2"/>
      <c r="WUV289" s="2"/>
      <c r="WUW289" s="2"/>
      <c r="WUX289" s="2"/>
      <c r="WUY289" s="2"/>
      <c r="WUZ289" s="2"/>
      <c r="WVA289" s="2"/>
      <c r="WVB289" s="2"/>
      <c r="WVC289" s="2"/>
      <c r="WVD289" s="2"/>
      <c r="WVE289" s="2"/>
      <c r="WVF289" s="2"/>
      <c r="WVG289" s="2"/>
      <c r="WVH289" s="2"/>
      <c r="WVI289" s="2"/>
      <c r="WVJ289" s="2"/>
      <c r="WVK289" s="2"/>
      <c r="WVL289" s="2"/>
      <c r="WVM289" s="2"/>
      <c r="WVN289" s="2"/>
      <c r="WVO289" s="2"/>
      <c r="WVP289" s="2"/>
      <c r="WVQ289" s="2"/>
      <c r="WVR289" s="2"/>
      <c r="WVS289" s="2"/>
      <c r="WVT289" s="2"/>
      <c r="WVU289" s="2"/>
      <c r="WVV289" s="2"/>
      <c r="WVW289" s="2"/>
      <c r="WVX289" s="2"/>
      <c r="WVY289" s="2"/>
      <c r="WVZ289" s="2"/>
      <c r="WWA289" s="2"/>
      <c r="WWB289" s="2"/>
      <c r="WWC289" s="2"/>
      <c r="WWD289" s="2"/>
      <c r="WWE289" s="2"/>
      <c r="WWF289" s="2"/>
      <c r="WWG289" s="2"/>
      <c r="WWH289" s="2"/>
      <c r="WWI289" s="2"/>
      <c r="WWJ289" s="2"/>
      <c r="WWK289" s="2"/>
      <c r="WWL289" s="2"/>
      <c r="WWM289" s="2"/>
      <c r="WWN289" s="2"/>
      <c r="WWO289" s="2"/>
      <c r="WWP289" s="2"/>
      <c r="WWQ289" s="2"/>
      <c r="WWR289" s="2"/>
      <c r="WWS289" s="2"/>
      <c r="WWT289" s="2"/>
      <c r="WWU289" s="2"/>
      <c r="WWV289" s="2"/>
      <c r="WWW289" s="2"/>
      <c r="WWX289" s="2"/>
      <c r="WWY289" s="2"/>
      <c r="WWZ289" s="2"/>
      <c r="WXA289" s="2"/>
      <c r="WXB289" s="2"/>
      <c r="WXC289" s="2"/>
      <c r="WXD289" s="2"/>
      <c r="WXE289" s="2"/>
      <c r="WXF289" s="2"/>
      <c r="WXG289" s="2"/>
      <c r="WXH289" s="2"/>
      <c r="WXI289" s="2"/>
      <c r="WXJ289" s="2"/>
      <c r="WXK289" s="2"/>
      <c r="WXL289" s="2"/>
      <c r="WXM289" s="2"/>
      <c r="WXN289" s="2"/>
      <c r="WXO289" s="2"/>
      <c r="WXP289" s="2"/>
      <c r="WXQ289" s="2"/>
      <c r="WXR289" s="2"/>
      <c r="WXS289" s="2"/>
      <c r="WXT289" s="2"/>
      <c r="WXU289" s="2"/>
      <c r="WXV289" s="2"/>
      <c r="WXW289" s="2"/>
      <c r="WXX289" s="2"/>
      <c r="WXY289" s="2"/>
      <c r="WXZ289" s="2"/>
      <c r="WYA289" s="2"/>
      <c r="WYB289" s="2"/>
      <c r="WYC289" s="2"/>
      <c r="WYD289" s="2"/>
      <c r="WYE289" s="2"/>
      <c r="WYF289" s="2"/>
      <c r="WYG289" s="2"/>
      <c r="WYH289" s="2"/>
      <c r="WYI289" s="2"/>
      <c r="WYJ289" s="2"/>
      <c r="WYK289" s="2"/>
      <c r="WYL289" s="2"/>
      <c r="WYM289" s="2"/>
      <c r="WYN289" s="2"/>
      <c r="WYO289" s="2"/>
      <c r="WYP289" s="2"/>
      <c r="WYQ289" s="2"/>
      <c r="WYR289" s="2"/>
      <c r="WYS289" s="2"/>
      <c r="WYT289" s="2"/>
      <c r="WYU289" s="2"/>
      <c r="WYV289" s="2"/>
      <c r="WYW289" s="2"/>
      <c r="WYX289" s="2"/>
      <c r="WYY289" s="2"/>
      <c r="WYZ289" s="2"/>
      <c r="WZA289" s="2"/>
      <c r="WZB289" s="2"/>
      <c r="WZC289" s="2"/>
      <c r="WZD289" s="2"/>
      <c r="WZE289" s="2"/>
      <c r="WZF289" s="2"/>
      <c r="WZG289" s="2"/>
      <c r="WZH289" s="2"/>
      <c r="WZI289" s="2"/>
      <c r="WZJ289" s="2"/>
      <c r="WZK289" s="2"/>
      <c r="WZL289" s="2"/>
      <c r="WZM289" s="2"/>
      <c r="WZN289" s="2"/>
      <c r="WZO289" s="2"/>
      <c r="WZP289" s="2"/>
      <c r="WZQ289" s="2"/>
      <c r="WZR289" s="2"/>
      <c r="WZS289" s="2"/>
      <c r="WZT289" s="2"/>
      <c r="WZU289" s="2"/>
      <c r="WZV289" s="2"/>
      <c r="WZW289" s="2"/>
      <c r="WZX289" s="2"/>
      <c r="WZY289" s="2"/>
      <c r="WZZ289" s="2"/>
      <c r="XAA289" s="2"/>
      <c r="XAB289" s="2"/>
      <c r="XAC289" s="2"/>
      <c r="XAD289" s="2"/>
      <c r="XAE289" s="2"/>
      <c r="XAF289" s="2"/>
      <c r="XAG289" s="2"/>
      <c r="XAH289" s="2"/>
      <c r="XAI289" s="2"/>
      <c r="XAJ289" s="2"/>
      <c r="XAK289" s="2"/>
      <c r="XAL289" s="2"/>
      <c r="XAM289" s="2"/>
      <c r="XAN289" s="2"/>
      <c r="XAO289" s="2"/>
      <c r="XAP289" s="2"/>
      <c r="XAQ289" s="2"/>
      <c r="XAR289" s="2"/>
      <c r="XAS289" s="2"/>
      <c r="XAT289" s="2"/>
      <c r="XAU289" s="2"/>
      <c r="XAV289" s="2"/>
      <c r="XAW289" s="2"/>
      <c r="XAX289" s="2"/>
      <c r="XAY289" s="2"/>
      <c r="XAZ289" s="2"/>
      <c r="XBA289" s="2"/>
      <c r="XBB289" s="2"/>
      <c r="XBC289" s="2"/>
      <c r="XBD289" s="2"/>
      <c r="XBE289" s="2"/>
      <c r="XBF289" s="2"/>
      <c r="XBG289" s="2"/>
      <c r="XBH289" s="2"/>
      <c r="XBI289" s="2"/>
      <c r="XBJ289" s="2"/>
      <c r="XBK289" s="2"/>
      <c r="XBL289" s="2"/>
      <c r="XBM289" s="2"/>
      <c r="XBN289" s="2"/>
      <c r="XBO289" s="2"/>
      <c r="XBP289" s="2"/>
      <c r="XBQ289" s="2"/>
      <c r="XBR289" s="2"/>
      <c r="XBS289" s="2"/>
      <c r="XBT289" s="2"/>
      <c r="XBU289" s="2"/>
      <c r="XBV289" s="2"/>
      <c r="XBW289" s="2"/>
      <c r="XBX289" s="2"/>
      <c r="XBY289" s="2"/>
      <c r="XBZ289" s="2"/>
      <c r="XCA289" s="2"/>
      <c r="XCB289" s="2"/>
      <c r="XCC289" s="2"/>
      <c r="XCD289" s="2"/>
      <c r="XCE289" s="2"/>
      <c r="XCF289" s="2"/>
      <c r="XCG289" s="2"/>
      <c r="XCH289" s="2"/>
      <c r="XCI289" s="2"/>
      <c r="XCJ289" s="2"/>
      <c r="XCK289" s="2"/>
      <c r="XCL289" s="2"/>
      <c r="XCM289" s="2"/>
      <c r="XCN289" s="2"/>
      <c r="XCO289" s="2"/>
      <c r="XCP289" s="2"/>
      <c r="XCQ289" s="2"/>
      <c r="XCR289" s="2"/>
      <c r="XCS289" s="2"/>
      <c r="XCT289" s="2"/>
      <c r="XCU289" s="2"/>
      <c r="XCV289" s="2"/>
      <c r="XCW289" s="2"/>
      <c r="XCX289" s="2"/>
      <c r="XCY289" s="2"/>
      <c r="XCZ289" s="2"/>
      <c r="XDA289" s="2"/>
      <c r="XDB289" s="2"/>
      <c r="XDC289" s="2"/>
      <c r="XDD289" s="2"/>
      <c r="XDE289" s="2"/>
      <c r="XDF289" s="2"/>
      <c r="XDG289" s="2"/>
      <c r="XDH289" s="2"/>
      <c r="XDI289" s="2"/>
      <c r="XDJ289" s="2"/>
      <c r="XDK289" s="2"/>
      <c r="XDL289" s="2"/>
      <c r="XDM289" s="2"/>
      <c r="XDN289" s="2"/>
      <c r="XDO289" s="2"/>
      <c r="XDP289" s="2"/>
      <c r="XDQ289" s="2"/>
      <c r="XDR289" s="2"/>
      <c r="XDS289" s="2"/>
      <c r="XDT289" s="2"/>
      <c r="XDU289" s="2"/>
      <c r="XDV289" s="2"/>
      <c r="XDW289" s="2"/>
      <c r="XDX289" s="2"/>
      <c r="XDY289" s="2"/>
      <c r="XDZ289" s="2"/>
      <c r="XEA289" s="2"/>
      <c r="XEB289" s="2"/>
      <c r="XEC289" s="2"/>
      <c r="XED289" s="2"/>
      <c r="XEE289" s="2"/>
      <c r="XEF289" s="2"/>
      <c r="XEG289" s="2"/>
      <c r="XEH289" s="2"/>
      <c r="XEI289" s="2"/>
      <c r="XEJ289" s="2"/>
      <c r="XEK289" s="2"/>
      <c r="XEL289" s="2"/>
      <c r="XEM289" s="2"/>
      <c r="XEN289" s="2"/>
    </row>
    <row r="290" spans="1:16368" hidden="1" x14ac:dyDescent="0.25">
      <c r="A290" s="41">
        <v>286</v>
      </c>
      <c r="B290" s="83">
        <v>820162</v>
      </c>
      <c r="C290" s="60" t="s">
        <v>1853</v>
      </c>
      <c r="D290" s="44" t="s">
        <v>1814</v>
      </c>
      <c r="E290" s="38" t="s">
        <v>1545</v>
      </c>
      <c r="F290" s="38" t="s">
        <v>1545</v>
      </c>
      <c r="G290" s="44" t="s">
        <v>1539</v>
      </c>
      <c r="H290" s="44" t="s">
        <v>1841</v>
      </c>
      <c r="I290" s="51">
        <v>32058</v>
      </c>
      <c r="J290" s="44" t="str">
        <f t="shared" si="4"/>
        <v>38 Tahun 2 Bulan</v>
      </c>
      <c r="K290" s="44" t="s">
        <v>44</v>
      </c>
      <c r="L290" s="44" t="s">
        <v>118</v>
      </c>
      <c r="M290" s="41"/>
    </row>
    <row r="291" spans="1:16368" hidden="1" x14ac:dyDescent="0.25">
      <c r="A291" s="41">
        <v>287</v>
      </c>
      <c r="B291" s="83">
        <v>820163</v>
      </c>
      <c r="C291" s="60" t="s">
        <v>1854</v>
      </c>
      <c r="D291" s="44" t="s">
        <v>1814</v>
      </c>
      <c r="E291" s="38" t="s">
        <v>1593</v>
      </c>
      <c r="F291" s="38" t="s">
        <v>1593</v>
      </c>
      <c r="G291" s="44" t="s">
        <v>1539</v>
      </c>
      <c r="H291" s="44" t="s">
        <v>1841</v>
      </c>
      <c r="I291" s="51">
        <v>27255</v>
      </c>
      <c r="J291" s="44" t="str">
        <f t="shared" si="4"/>
        <v>51 Tahun 4 Bulan</v>
      </c>
      <c r="K291" s="44" t="s">
        <v>44</v>
      </c>
      <c r="L291" s="44" t="s">
        <v>45</v>
      </c>
      <c r="M291" s="41"/>
    </row>
    <row r="292" spans="1:16368" hidden="1" x14ac:dyDescent="0.25">
      <c r="A292" s="41">
        <v>288</v>
      </c>
      <c r="B292" s="83">
        <v>820164</v>
      </c>
      <c r="C292" s="60" t="s">
        <v>1855</v>
      </c>
      <c r="D292" s="44" t="s">
        <v>1814</v>
      </c>
      <c r="E292" s="38" t="s">
        <v>1545</v>
      </c>
      <c r="F292" s="38" t="s">
        <v>1545</v>
      </c>
      <c r="G292" s="44" t="s">
        <v>1815</v>
      </c>
      <c r="H292" s="44" t="s">
        <v>1841</v>
      </c>
      <c r="I292" s="51">
        <v>29640</v>
      </c>
      <c r="J292" s="44" t="str">
        <f t="shared" si="4"/>
        <v>44 Tahun 10 Bulan</v>
      </c>
      <c r="K292" s="44" t="s">
        <v>44</v>
      </c>
      <c r="L292" s="44" t="s">
        <v>118</v>
      </c>
      <c r="M292" s="41"/>
    </row>
    <row r="293" spans="1:16368" hidden="1" x14ac:dyDescent="0.25">
      <c r="A293" s="41">
        <v>289</v>
      </c>
      <c r="B293" s="83">
        <v>820166</v>
      </c>
      <c r="C293" s="60" t="s">
        <v>1856</v>
      </c>
      <c r="D293" s="44" t="s">
        <v>1814</v>
      </c>
      <c r="E293" s="38" t="s">
        <v>1545</v>
      </c>
      <c r="F293" s="38" t="s">
        <v>1545</v>
      </c>
      <c r="G293" s="44" t="s">
        <v>1539</v>
      </c>
      <c r="H293" s="44" t="s">
        <v>1841</v>
      </c>
      <c r="I293" s="51">
        <v>30093</v>
      </c>
      <c r="J293" s="44" t="str">
        <f t="shared" si="4"/>
        <v>43 Tahun 7 Bulan</v>
      </c>
      <c r="K293" s="44" t="s">
        <v>44</v>
      </c>
      <c r="L293" s="44" t="s">
        <v>45</v>
      </c>
      <c r="M293" s="41"/>
    </row>
    <row r="294" spans="1:16368" hidden="1" x14ac:dyDescent="0.25">
      <c r="A294" s="41">
        <v>290</v>
      </c>
      <c r="B294" s="83">
        <v>820169</v>
      </c>
      <c r="C294" s="60" t="s">
        <v>1857</v>
      </c>
      <c r="D294" s="44" t="s">
        <v>1814</v>
      </c>
      <c r="E294" s="38" t="s">
        <v>1545</v>
      </c>
      <c r="F294" s="38" t="s">
        <v>1545</v>
      </c>
      <c r="G294" s="44" t="s">
        <v>1539</v>
      </c>
      <c r="H294" s="44" t="s">
        <v>1841</v>
      </c>
      <c r="I294" s="51">
        <v>32594</v>
      </c>
      <c r="J294" s="44" t="str">
        <f t="shared" si="4"/>
        <v>36 Tahun 9 Bulan</v>
      </c>
      <c r="K294" s="44" t="s">
        <v>44</v>
      </c>
      <c r="L294" s="44" t="s">
        <v>118</v>
      </c>
      <c r="M294" s="41"/>
    </row>
    <row r="295" spans="1:16368" hidden="1" x14ac:dyDescent="0.25">
      <c r="A295" s="41">
        <v>291</v>
      </c>
      <c r="B295" s="83">
        <v>820171</v>
      </c>
      <c r="C295" s="60" t="s">
        <v>1858</v>
      </c>
      <c r="D295" s="44" t="s">
        <v>1814</v>
      </c>
      <c r="E295" s="38" t="s">
        <v>1545</v>
      </c>
      <c r="F295" s="38" t="s">
        <v>1545</v>
      </c>
      <c r="G295" s="44" t="s">
        <v>1539</v>
      </c>
      <c r="H295" s="44" t="s">
        <v>1841</v>
      </c>
      <c r="I295" s="51">
        <v>34404</v>
      </c>
      <c r="J295" s="44" t="str">
        <f t="shared" si="4"/>
        <v>31 Tahun 9 Bulan</v>
      </c>
      <c r="K295" s="44" t="s">
        <v>44</v>
      </c>
      <c r="L295" s="44" t="s">
        <v>118</v>
      </c>
      <c r="M295" s="41"/>
    </row>
    <row r="296" spans="1:16368" hidden="1" x14ac:dyDescent="0.25">
      <c r="A296" s="41">
        <v>292</v>
      </c>
      <c r="B296" s="83">
        <v>820172</v>
      </c>
      <c r="C296" s="60" t="s">
        <v>1859</v>
      </c>
      <c r="D296" s="44" t="s">
        <v>1814</v>
      </c>
      <c r="E296" s="38" t="s">
        <v>443</v>
      </c>
      <c r="F296" s="38" t="s">
        <v>443</v>
      </c>
      <c r="G296" s="44" t="s">
        <v>1539</v>
      </c>
      <c r="H296" s="44" t="s">
        <v>1841</v>
      </c>
      <c r="I296" s="51">
        <v>31626</v>
      </c>
      <c r="J296" s="44" t="str">
        <f t="shared" si="4"/>
        <v>39 Tahun 4 Bulan</v>
      </c>
      <c r="K296" s="44" t="s">
        <v>44</v>
      </c>
      <c r="L296" s="44" t="s">
        <v>118</v>
      </c>
      <c r="M296" s="41"/>
    </row>
    <row r="297" spans="1:16368" hidden="1" x14ac:dyDescent="0.25">
      <c r="A297" s="41">
        <v>293</v>
      </c>
      <c r="B297" s="83">
        <v>820173</v>
      </c>
      <c r="C297" s="60" t="s">
        <v>1860</v>
      </c>
      <c r="D297" s="44" t="s">
        <v>1814</v>
      </c>
      <c r="E297" s="38" t="s">
        <v>1545</v>
      </c>
      <c r="F297" s="38" t="s">
        <v>1545</v>
      </c>
      <c r="G297" s="44" t="s">
        <v>1539</v>
      </c>
      <c r="H297" s="44" t="s">
        <v>1841</v>
      </c>
      <c r="I297" s="51">
        <v>30579</v>
      </c>
      <c r="J297" s="44" t="str">
        <f t="shared" si="4"/>
        <v>42 Tahun 3 Bulan</v>
      </c>
      <c r="K297" s="44" t="s">
        <v>44</v>
      </c>
      <c r="L297" s="44" t="s">
        <v>118</v>
      </c>
      <c r="M297" s="41"/>
    </row>
    <row r="298" spans="1:16368" hidden="1" x14ac:dyDescent="0.25">
      <c r="A298" s="41">
        <v>294</v>
      </c>
      <c r="B298" s="83">
        <v>820174</v>
      </c>
      <c r="C298" s="60" t="s">
        <v>1861</v>
      </c>
      <c r="D298" s="44" t="s">
        <v>1814</v>
      </c>
      <c r="E298" s="38" t="s">
        <v>1545</v>
      </c>
      <c r="F298" s="38" t="s">
        <v>1545</v>
      </c>
      <c r="G298" s="44" t="s">
        <v>1539</v>
      </c>
      <c r="H298" s="44" t="s">
        <v>1841</v>
      </c>
      <c r="I298" s="51">
        <v>32096</v>
      </c>
      <c r="J298" s="44" t="str">
        <f t="shared" si="4"/>
        <v>38 Tahun 1 Bulan</v>
      </c>
      <c r="K298" s="44" t="s">
        <v>44</v>
      </c>
      <c r="L298" s="44" t="s">
        <v>45</v>
      </c>
      <c r="M298" s="41"/>
    </row>
    <row r="299" spans="1:16368" hidden="1" x14ac:dyDescent="0.25">
      <c r="A299" s="41">
        <v>295</v>
      </c>
      <c r="B299" s="83">
        <v>820176</v>
      </c>
      <c r="C299" s="60" t="s">
        <v>1862</v>
      </c>
      <c r="D299" s="44" t="s">
        <v>1814</v>
      </c>
      <c r="E299" s="38" t="s">
        <v>863</v>
      </c>
      <c r="F299" s="38" t="s">
        <v>863</v>
      </c>
      <c r="G299" s="44" t="s">
        <v>1539</v>
      </c>
      <c r="H299" s="44" t="s">
        <v>1841</v>
      </c>
      <c r="I299" s="51">
        <v>31224</v>
      </c>
      <c r="J299" s="44" t="str">
        <f t="shared" si="4"/>
        <v>40 Tahun 6 Bulan</v>
      </c>
      <c r="K299" s="44" t="s">
        <v>44</v>
      </c>
      <c r="L299" s="44" t="s">
        <v>118</v>
      </c>
      <c r="M299" s="41"/>
    </row>
    <row r="300" spans="1:16368" hidden="1" x14ac:dyDescent="0.25">
      <c r="A300" s="41">
        <v>296</v>
      </c>
      <c r="B300" s="83">
        <v>820177</v>
      </c>
      <c r="C300" s="60" t="s">
        <v>1863</v>
      </c>
      <c r="D300" s="44" t="s">
        <v>1814</v>
      </c>
      <c r="E300" s="38" t="s">
        <v>539</v>
      </c>
      <c r="F300" s="38" t="s">
        <v>539</v>
      </c>
      <c r="G300" s="44" t="s">
        <v>1539</v>
      </c>
      <c r="H300" s="44" t="s">
        <v>1841</v>
      </c>
      <c r="I300" s="51">
        <v>31694</v>
      </c>
      <c r="J300" s="44" t="str">
        <f t="shared" si="4"/>
        <v>39 Tahun 2 Bulan</v>
      </c>
      <c r="K300" s="44" t="s">
        <v>44</v>
      </c>
      <c r="L300" s="44" t="s">
        <v>45</v>
      </c>
      <c r="M300" s="41"/>
    </row>
    <row r="301" spans="1:16368" hidden="1" x14ac:dyDescent="0.25">
      <c r="A301" s="41">
        <v>297</v>
      </c>
      <c r="B301" s="83">
        <v>820181</v>
      </c>
      <c r="C301" s="60" t="s">
        <v>1864</v>
      </c>
      <c r="D301" s="44" t="s">
        <v>1814</v>
      </c>
      <c r="E301" s="38" t="s">
        <v>31</v>
      </c>
      <c r="F301" s="38" t="s">
        <v>31</v>
      </c>
      <c r="G301" s="44" t="s">
        <v>1539</v>
      </c>
      <c r="H301" s="44" t="s">
        <v>1865</v>
      </c>
      <c r="I301" s="51">
        <v>32838</v>
      </c>
      <c r="J301" s="44" t="str">
        <f t="shared" si="4"/>
        <v>36 Tahun 1 Bulan</v>
      </c>
      <c r="K301" s="44" t="s">
        <v>44</v>
      </c>
      <c r="L301" s="44" t="s">
        <v>118</v>
      </c>
      <c r="M301" s="41"/>
    </row>
    <row r="302" spans="1:16368" hidden="1" x14ac:dyDescent="0.25">
      <c r="A302" s="41">
        <v>298</v>
      </c>
      <c r="B302" s="83">
        <v>820184</v>
      </c>
      <c r="C302" s="60" t="s">
        <v>1866</v>
      </c>
      <c r="D302" s="44" t="s">
        <v>1814</v>
      </c>
      <c r="E302" s="38" t="s">
        <v>1591</v>
      </c>
      <c r="F302" s="38" t="s">
        <v>1591</v>
      </c>
      <c r="G302" s="44" t="s">
        <v>1539</v>
      </c>
      <c r="H302" s="44" t="s">
        <v>1865</v>
      </c>
      <c r="I302" s="51">
        <v>32347</v>
      </c>
      <c r="J302" s="44" t="str">
        <f t="shared" si="4"/>
        <v>37 Tahun 5 Bulan</v>
      </c>
      <c r="K302" s="44" t="s">
        <v>44</v>
      </c>
      <c r="L302" s="44" t="s">
        <v>45</v>
      </c>
      <c r="M302" s="41"/>
    </row>
    <row r="303" spans="1:16368" hidden="1" x14ac:dyDescent="0.25">
      <c r="A303" s="41">
        <v>299</v>
      </c>
      <c r="B303" s="83">
        <v>820185</v>
      </c>
      <c r="C303" s="60" t="s">
        <v>1867</v>
      </c>
      <c r="D303" s="44" t="s">
        <v>1814</v>
      </c>
      <c r="E303" s="38" t="s">
        <v>1545</v>
      </c>
      <c r="F303" s="38" t="s">
        <v>1545</v>
      </c>
      <c r="G303" s="44" t="s">
        <v>1539</v>
      </c>
      <c r="H303" s="44" t="s">
        <v>1865</v>
      </c>
      <c r="I303" s="51">
        <v>35599</v>
      </c>
      <c r="J303" s="44" t="str">
        <f t="shared" si="4"/>
        <v>28 Tahun 6 Bulan</v>
      </c>
      <c r="K303" s="44" t="s">
        <v>44</v>
      </c>
      <c r="L303" s="44" t="s">
        <v>45</v>
      </c>
      <c r="M303" s="41"/>
    </row>
    <row r="304" spans="1:16368" hidden="1" x14ac:dyDescent="0.25">
      <c r="A304" s="41">
        <v>300</v>
      </c>
      <c r="B304" s="83">
        <v>820187</v>
      </c>
      <c r="C304" s="60" t="s">
        <v>1868</v>
      </c>
      <c r="D304" s="44" t="s">
        <v>1814</v>
      </c>
      <c r="E304" s="38" t="s">
        <v>31</v>
      </c>
      <c r="F304" s="38" t="s">
        <v>31</v>
      </c>
      <c r="G304" s="44" t="s">
        <v>1539</v>
      </c>
      <c r="H304" s="44" t="s">
        <v>1865</v>
      </c>
      <c r="I304" s="51">
        <v>33592</v>
      </c>
      <c r="J304" s="44" t="str">
        <f t="shared" si="4"/>
        <v>34 Tahun 0 Bulan</v>
      </c>
      <c r="K304" s="44" t="s">
        <v>44</v>
      </c>
      <c r="L304" s="44" t="s">
        <v>118</v>
      </c>
      <c r="M304" s="41"/>
    </row>
    <row r="305" spans="1:13" hidden="1" x14ac:dyDescent="0.25">
      <c r="A305" s="41">
        <v>301</v>
      </c>
      <c r="B305" s="83">
        <v>820189</v>
      </c>
      <c r="C305" s="60" t="s">
        <v>1869</v>
      </c>
      <c r="D305" s="44" t="s">
        <v>1814</v>
      </c>
      <c r="E305" s="38" t="s">
        <v>539</v>
      </c>
      <c r="F305" s="38" t="s">
        <v>539</v>
      </c>
      <c r="G305" s="44" t="s">
        <v>1539</v>
      </c>
      <c r="H305" s="44" t="s">
        <v>1865</v>
      </c>
      <c r="I305" s="51">
        <v>35586</v>
      </c>
      <c r="J305" s="44" t="str">
        <f t="shared" si="4"/>
        <v>28 Tahun 6 Bulan</v>
      </c>
      <c r="K305" s="44" t="s">
        <v>44</v>
      </c>
      <c r="L305" s="44" t="s">
        <v>118</v>
      </c>
      <c r="M305" s="41"/>
    </row>
    <row r="306" spans="1:13" hidden="1" x14ac:dyDescent="0.25">
      <c r="A306" s="41">
        <v>302</v>
      </c>
      <c r="B306" s="83">
        <v>820190</v>
      </c>
      <c r="C306" s="60" t="s">
        <v>1870</v>
      </c>
      <c r="D306" s="44" t="s">
        <v>1814</v>
      </c>
      <c r="E306" s="38" t="s">
        <v>1605</v>
      </c>
      <c r="F306" s="38" t="s">
        <v>1605</v>
      </c>
      <c r="G306" s="44" t="s">
        <v>1539</v>
      </c>
      <c r="H306" s="44" t="s">
        <v>1865</v>
      </c>
      <c r="I306" s="51">
        <v>34036</v>
      </c>
      <c r="J306" s="44" t="str">
        <f t="shared" si="4"/>
        <v>32 Tahun 9 Bulan</v>
      </c>
      <c r="K306" s="44" t="s">
        <v>44</v>
      </c>
      <c r="L306" s="44" t="s">
        <v>118</v>
      </c>
      <c r="M306" s="41"/>
    </row>
    <row r="307" spans="1:13" hidden="1" x14ac:dyDescent="0.25">
      <c r="A307" s="41">
        <v>303</v>
      </c>
      <c r="B307" s="83">
        <v>820194</v>
      </c>
      <c r="C307" s="60" t="s">
        <v>1871</v>
      </c>
      <c r="D307" s="44" t="s">
        <v>1814</v>
      </c>
      <c r="E307" s="38" t="s">
        <v>723</v>
      </c>
      <c r="F307" s="38" t="s">
        <v>723</v>
      </c>
      <c r="G307" s="44" t="s">
        <v>1539</v>
      </c>
      <c r="H307" s="44" t="s">
        <v>1865</v>
      </c>
      <c r="I307" s="51">
        <v>32063</v>
      </c>
      <c r="J307" s="44" t="str">
        <f t="shared" si="4"/>
        <v>38 Tahun 2 Bulan</v>
      </c>
      <c r="K307" s="44" t="s">
        <v>33</v>
      </c>
      <c r="L307" s="44" t="s">
        <v>118</v>
      </c>
      <c r="M307" s="41"/>
    </row>
    <row r="308" spans="1:13" hidden="1" x14ac:dyDescent="0.25">
      <c r="A308" s="41">
        <v>304</v>
      </c>
      <c r="B308" s="83">
        <v>820195</v>
      </c>
      <c r="C308" s="60" t="s">
        <v>1872</v>
      </c>
      <c r="D308" s="44" t="s">
        <v>1814</v>
      </c>
      <c r="E308" s="38" t="s">
        <v>443</v>
      </c>
      <c r="F308" s="38" t="s">
        <v>443</v>
      </c>
      <c r="G308" s="44" t="s">
        <v>1539</v>
      </c>
      <c r="H308" s="44" t="s">
        <v>1865</v>
      </c>
      <c r="I308" s="51">
        <v>34753</v>
      </c>
      <c r="J308" s="44" t="str">
        <f t="shared" si="4"/>
        <v>30 Tahun 10 Bulan</v>
      </c>
      <c r="K308" s="44" t="s">
        <v>44</v>
      </c>
      <c r="L308" s="44" t="s">
        <v>118</v>
      </c>
      <c r="M308" s="41"/>
    </row>
    <row r="309" spans="1:13" hidden="1" x14ac:dyDescent="0.25">
      <c r="A309" s="41">
        <v>305</v>
      </c>
      <c r="B309" s="83">
        <v>820196</v>
      </c>
      <c r="C309" s="60" t="s">
        <v>1873</v>
      </c>
      <c r="D309" s="44" t="s">
        <v>1814</v>
      </c>
      <c r="E309" s="38" t="s">
        <v>1545</v>
      </c>
      <c r="F309" s="38" t="s">
        <v>1545</v>
      </c>
      <c r="G309" s="44" t="s">
        <v>1539</v>
      </c>
      <c r="H309" s="44" t="s">
        <v>1865</v>
      </c>
      <c r="I309" s="51">
        <v>32994</v>
      </c>
      <c r="J309" s="44" t="str">
        <f t="shared" si="4"/>
        <v>35 Tahun 8 Bulan</v>
      </c>
      <c r="K309" s="44" t="s">
        <v>44</v>
      </c>
      <c r="L309" s="44" t="s">
        <v>118</v>
      </c>
      <c r="M309" s="41"/>
    </row>
    <row r="310" spans="1:13" hidden="1" x14ac:dyDescent="0.25">
      <c r="A310" s="41">
        <v>306</v>
      </c>
      <c r="B310" s="83">
        <v>820197</v>
      </c>
      <c r="C310" s="60" t="s">
        <v>1874</v>
      </c>
      <c r="D310" s="44" t="s">
        <v>1814</v>
      </c>
      <c r="E310" s="38" t="s">
        <v>1545</v>
      </c>
      <c r="F310" s="38" t="s">
        <v>1545</v>
      </c>
      <c r="G310" s="44" t="s">
        <v>1539</v>
      </c>
      <c r="H310" s="44" t="s">
        <v>1865</v>
      </c>
      <c r="I310" s="51">
        <v>31332</v>
      </c>
      <c r="J310" s="44" t="str">
        <f t="shared" si="4"/>
        <v>40 Tahun 2 Bulan</v>
      </c>
      <c r="K310" s="44" t="s">
        <v>44</v>
      </c>
      <c r="L310" s="44" t="s">
        <v>34</v>
      </c>
      <c r="M310" s="41"/>
    </row>
    <row r="311" spans="1:13" hidden="1" x14ac:dyDescent="0.25">
      <c r="A311" s="41">
        <v>307</v>
      </c>
      <c r="B311" s="83">
        <v>820198</v>
      </c>
      <c r="C311" s="60" t="s">
        <v>1875</v>
      </c>
      <c r="D311" s="44" t="s">
        <v>1814</v>
      </c>
      <c r="E311" s="38" t="s">
        <v>1560</v>
      </c>
      <c r="F311" s="38" t="s">
        <v>1560</v>
      </c>
      <c r="G311" s="44" t="s">
        <v>1539</v>
      </c>
      <c r="H311" s="44" t="s">
        <v>1865</v>
      </c>
      <c r="I311" s="51">
        <v>34073</v>
      </c>
      <c r="J311" s="44" t="str">
        <f t="shared" si="4"/>
        <v>32 Tahun 8 Bulan</v>
      </c>
      <c r="K311" s="44" t="s">
        <v>44</v>
      </c>
      <c r="L311" s="44" t="s">
        <v>118</v>
      </c>
      <c r="M311" s="41"/>
    </row>
    <row r="312" spans="1:13" hidden="1" x14ac:dyDescent="0.25">
      <c r="A312" s="41">
        <v>308</v>
      </c>
      <c r="B312" s="83">
        <v>820199</v>
      </c>
      <c r="C312" s="60" t="s">
        <v>1876</v>
      </c>
      <c r="D312" s="44" t="s">
        <v>1814</v>
      </c>
      <c r="E312" s="38" t="s">
        <v>1545</v>
      </c>
      <c r="F312" s="38" t="s">
        <v>1545</v>
      </c>
      <c r="G312" s="44" t="s">
        <v>1539</v>
      </c>
      <c r="H312" s="44" t="s">
        <v>1865</v>
      </c>
      <c r="I312" s="51">
        <v>32255</v>
      </c>
      <c r="J312" s="44" t="str">
        <f t="shared" si="4"/>
        <v>37 Tahun 8 Bulan</v>
      </c>
      <c r="K312" s="44" t="s">
        <v>44</v>
      </c>
      <c r="L312" s="44" t="s">
        <v>118</v>
      </c>
      <c r="M312" s="41"/>
    </row>
    <row r="313" spans="1:13" hidden="1" x14ac:dyDescent="0.25">
      <c r="A313" s="41">
        <v>309</v>
      </c>
      <c r="B313" s="83">
        <v>820200</v>
      </c>
      <c r="C313" s="60" t="s">
        <v>1877</v>
      </c>
      <c r="D313" s="44" t="s">
        <v>1814</v>
      </c>
      <c r="E313" s="38" t="s">
        <v>1545</v>
      </c>
      <c r="F313" s="38" t="s">
        <v>1545</v>
      </c>
      <c r="G313" s="44" t="s">
        <v>1539</v>
      </c>
      <c r="H313" s="44" t="s">
        <v>1878</v>
      </c>
      <c r="I313" s="51">
        <v>34919</v>
      </c>
      <c r="J313" s="44" t="str">
        <f t="shared" si="4"/>
        <v>30 Tahun 4 Bulan</v>
      </c>
      <c r="K313" s="44" t="s">
        <v>44</v>
      </c>
      <c r="L313" s="44" t="s">
        <v>118</v>
      </c>
      <c r="M313" s="41"/>
    </row>
    <row r="314" spans="1:13" hidden="1" x14ac:dyDescent="0.25">
      <c r="A314" s="41">
        <v>310</v>
      </c>
      <c r="B314" s="83">
        <v>820202</v>
      </c>
      <c r="C314" s="60" t="s">
        <v>1879</v>
      </c>
      <c r="D314" s="44" t="s">
        <v>1880</v>
      </c>
      <c r="E314" s="38" t="s">
        <v>443</v>
      </c>
      <c r="F314" s="38" t="s">
        <v>443</v>
      </c>
      <c r="G314" s="44" t="s">
        <v>1539</v>
      </c>
      <c r="H314" s="44" t="s">
        <v>1878</v>
      </c>
      <c r="I314" s="51">
        <v>37759</v>
      </c>
      <c r="J314" s="44" t="str">
        <f t="shared" si="4"/>
        <v>22 Tahun 7 Bulan</v>
      </c>
      <c r="K314" s="44" t="s">
        <v>44</v>
      </c>
      <c r="L314" s="44" t="s">
        <v>118</v>
      </c>
      <c r="M314" s="41"/>
    </row>
    <row r="315" spans="1:13" hidden="1" x14ac:dyDescent="0.25">
      <c r="A315" s="41">
        <v>311</v>
      </c>
      <c r="B315" s="83">
        <v>820203</v>
      </c>
      <c r="C315" s="60" t="s">
        <v>1881</v>
      </c>
      <c r="D315" s="44" t="s">
        <v>1814</v>
      </c>
      <c r="E315" s="38" t="s">
        <v>31</v>
      </c>
      <c r="F315" s="38" t="s">
        <v>31</v>
      </c>
      <c r="G315" s="44" t="s">
        <v>1815</v>
      </c>
      <c r="H315" s="44" t="s">
        <v>1816</v>
      </c>
      <c r="I315" s="51">
        <v>29686</v>
      </c>
      <c r="J315" s="44" t="str">
        <f t="shared" si="4"/>
        <v>44 Tahun 8 Bulan</v>
      </c>
      <c r="K315" s="44" t="s">
        <v>44</v>
      </c>
      <c r="L315" s="44" t="s">
        <v>118</v>
      </c>
      <c r="M315" s="41"/>
    </row>
    <row r="316" spans="1:13" hidden="1" x14ac:dyDescent="0.25">
      <c r="A316" s="41">
        <v>312</v>
      </c>
      <c r="B316" s="83">
        <v>820204</v>
      </c>
      <c r="C316" s="60" t="s">
        <v>1882</v>
      </c>
      <c r="D316" s="44" t="s">
        <v>1814</v>
      </c>
      <c r="E316" s="38" t="s">
        <v>31</v>
      </c>
      <c r="F316" s="38" t="s">
        <v>31</v>
      </c>
      <c r="G316" s="44" t="s">
        <v>1539</v>
      </c>
      <c r="H316" s="44" t="s">
        <v>1878</v>
      </c>
      <c r="I316" s="51">
        <v>36369</v>
      </c>
      <c r="J316" s="44" t="str">
        <f t="shared" si="4"/>
        <v>26 Tahun 5 Bulan</v>
      </c>
      <c r="K316" s="44" t="s">
        <v>44</v>
      </c>
      <c r="L316" s="44" t="s">
        <v>118</v>
      </c>
      <c r="M316" s="41"/>
    </row>
    <row r="317" spans="1:13" hidden="1" x14ac:dyDescent="0.25">
      <c r="A317" s="41">
        <v>313</v>
      </c>
      <c r="B317" s="83">
        <v>820205</v>
      </c>
      <c r="C317" s="60" t="s">
        <v>1883</v>
      </c>
      <c r="D317" s="44" t="s">
        <v>1880</v>
      </c>
      <c r="E317" s="38" t="s">
        <v>31</v>
      </c>
      <c r="F317" s="38" t="s">
        <v>31</v>
      </c>
      <c r="G317" s="44" t="s">
        <v>1572</v>
      </c>
      <c r="H317" s="44" t="s">
        <v>1878</v>
      </c>
      <c r="I317" s="51">
        <v>32083</v>
      </c>
      <c r="J317" s="44" t="str">
        <f t="shared" si="4"/>
        <v>38 Tahun 1 Bulan</v>
      </c>
      <c r="K317" s="44" t="s">
        <v>44</v>
      </c>
      <c r="L317" s="44" t="s">
        <v>118</v>
      </c>
      <c r="M317" s="41"/>
    </row>
    <row r="318" spans="1:13" hidden="1" x14ac:dyDescent="0.25">
      <c r="A318" s="41">
        <v>314</v>
      </c>
      <c r="B318" s="83">
        <v>820206</v>
      </c>
      <c r="C318" s="60" t="s">
        <v>1884</v>
      </c>
      <c r="D318" s="44" t="s">
        <v>1880</v>
      </c>
      <c r="E318" s="38" t="s">
        <v>1545</v>
      </c>
      <c r="F318" s="38" t="s">
        <v>1545</v>
      </c>
      <c r="G318" s="44" t="s">
        <v>1539</v>
      </c>
      <c r="H318" s="44" t="s">
        <v>1878</v>
      </c>
      <c r="I318" s="51">
        <v>36396</v>
      </c>
      <c r="J318" s="44" t="str">
        <f t="shared" si="4"/>
        <v>26 Tahun 4 Bulan</v>
      </c>
      <c r="K318" s="44" t="s">
        <v>44</v>
      </c>
      <c r="L318" s="44" t="s">
        <v>118</v>
      </c>
      <c r="M318" s="41"/>
    </row>
    <row r="319" spans="1:13" hidden="1" x14ac:dyDescent="0.25">
      <c r="A319" s="41">
        <v>315</v>
      </c>
      <c r="B319" s="83">
        <v>820207</v>
      </c>
      <c r="C319" s="60" t="s">
        <v>1885</v>
      </c>
      <c r="D319" s="44" t="s">
        <v>1880</v>
      </c>
      <c r="E319" s="38" t="s">
        <v>31</v>
      </c>
      <c r="F319" s="38" t="s">
        <v>31</v>
      </c>
      <c r="G319" s="44" t="s">
        <v>1539</v>
      </c>
      <c r="H319" s="44" t="s">
        <v>1878</v>
      </c>
      <c r="I319" s="51">
        <v>35185</v>
      </c>
      <c r="J319" s="44" t="str">
        <f t="shared" si="4"/>
        <v>29 Tahun 8 Bulan</v>
      </c>
      <c r="K319" s="44" t="s">
        <v>44</v>
      </c>
      <c r="L319" s="44" t="s">
        <v>118</v>
      </c>
      <c r="M319" s="41"/>
    </row>
    <row r="320" spans="1:13" hidden="1" x14ac:dyDescent="0.25">
      <c r="A320" s="41">
        <v>316</v>
      </c>
      <c r="B320" s="44">
        <v>98000057</v>
      </c>
      <c r="C320" s="38" t="s">
        <v>1886</v>
      </c>
      <c r="D320" s="44" t="s">
        <v>1789</v>
      </c>
      <c r="E320" s="38" t="s">
        <v>31</v>
      </c>
      <c r="F320" s="38" t="s">
        <v>31</v>
      </c>
      <c r="G320" s="44" t="s">
        <v>1539</v>
      </c>
      <c r="H320" s="44" t="s">
        <v>1887</v>
      </c>
      <c r="I320" s="51">
        <v>37164</v>
      </c>
      <c r="J320" s="44" t="str">
        <f t="shared" si="4"/>
        <v>24 Tahun 3 Bulan</v>
      </c>
      <c r="K320" s="44" t="s">
        <v>33</v>
      </c>
      <c r="L320" s="44" t="s">
        <v>118</v>
      </c>
      <c r="M320" s="41"/>
    </row>
    <row r="321" spans="1:13" hidden="1" x14ac:dyDescent="0.25">
      <c r="A321" s="41">
        <v>317</v>
      </c>
      <c r="B321" s="44">
        <v>98000058</v>
      </c>
      <c r="C321" s="38" t="s">
        <v>1888</v>
      </c>
      <c r="D321" s="44" t="s">
        <v>1789</v>
      </c>
      <c r="E321" s="38" t="s">
        <v>31</v>
      </c>
      <c r="F321" s="38" t="s">
        <v>31</v>
      </c>
      <c r="G321" s="44" t="s">
        <v>1539</v>
      </c>
      <c r="H321" s="44" t="s">
        <v>1887</v>
      </c>
      <c r="I321" s="51">
        <v>36899</v>
      </c>
      <c r="J321" s="44" t="str">
        <f t="shared" si="4"/>
        <v>24 Tahun 11 Bulan</v>
      </c>
      <c r="K321" s="44" t="s">
        <v>33</v>
      </c>
      <c r="L321" s="44" t="s">
        <v>118</v>
      </c>
      <c r="M321" s="41"/>
    </row>
    <row r="322" spans="1:13" x14ac:dyDescent="0.25">
      <c r="B322" s="1"/>
      <c r="C322" s="2"/>
      <c r="E322" s="37"/>
      <c r="G322" s="3"/>
      <c r="I322" s="79"/>
      <c r="J322" s="3"/>
      <c r="M322"/>
    </row>
    <row r="323" spans="1:13" x14ac:dyDescent="0.25">
      <c r="B323" s="1"/>
      <c r="C323" s="2"/>
      <c r="E323" s="37"/>
      <c r="G323" s="3"/>
      <c r="I323" s="79"/>
      <c r="J323" s="3"/>
      <c r="M323"/>
    </row>
    <row r="324" spans="1:13" x14ac:dyDescent="0.25">
      <c r="C324" s="37"/>
      <c r="E324" s="37"/>
      <c r="G324" s="3"/>
      <c r="I324" s="79"/>
      <c r="J324" s="3"/>
    </row>
    <row r="325" spans="1:13" x14ac:dyDescent="0.25">
      <c r="C325" s="37"/>
      <c r="E325" s="37"/>
      <c r="G325" s="3"/>
      <c r="I325" s="79"/>
      <c r="J325" s="3"/>
    </row>
    <row r="326" spans="1:13" x14ac:dyDescent="0.25">
      <c r="A326" s="3"/>
      <c r="C326" s="3"/>
      <c r="D326" s="2"/>
      <c r="E326" s="37"/>
      <c r="G326" s="3"/>
      <c r="I326"/>
      <c r="J326" s="3"/>
      <c r="M326"/>
    </row>
    <row r="327" spans="1:13" x14ac:dyDescent="0.25">
      <c r="A327" s="3"/>
      <c r="C327" s="3"/>
      <c r="D327" s="2"/>
      <c r="E327" s="37"/>
      <c r="G327" s="3"/>
      <c r="I327"/>
      <c r="J327" s="3"/>
      <c r="M327"/>
    </row>
    <row r="328" spans="1:13" x14ac:dyDescent="0.25">
      <c r="A328" s="3"/>
      <c r="C328" s="3"/>
      <c r="D328" s="2"/>
      <c r="E328" s="37"/>
      <c r="G328" s="3"/>
      <c r="I328"/>
      <c r="J328" s="3"/>
      <c r="M328"/>
    </row>
  </sheetData>
  <autoFilter ref="A4:XEN321" xr:uid="{99A94EAD-3382-4191-B32A-88EE52FC87C0}">
    <filterColumn colId="4">
      <filters>
        <filter val="Direktorat Sumber Daya Insani"/>
      </filters>
    </filterColumn>
  </autoFilter>
  <mergeCells count="1">
    <mergeCell ref="A2:D2"/>
  </mergeCells>
  <conditionalFormatting sqref="B5:B319">
    <cfRule type="duplicateValues" dxfId="5" priority="184"/>
  </conditionalFormatting>
  <conditionalFormatting sqref="B320:B321">
    <cfRule type="duplicateValues" dxfId="4" priority="1"/>
  </conditionalFormatting>
  <conditionalFormatting sqref="B322:B323">
    <cfRule type="duplicateValues" dxfId="3" priority="168"/>
  </conditionalFormatting>
  <conditionalFormatting sqref="B324:B325">
    <cfRule type="duplicateValues" dxfId="2" priority="5"/>
  </conditionalFormatting>
  <conditionalFormatting sqref="B329:B425 N263:XFD274 A326:A328">
    <cfRule type="duplicateValues" dxfId="1" priority="187"/>
  </conditionalFormatting>
  <conditionalFormatting sqref="E329:E1048576 D326:D328">
    <cfRule type="duplicateValues" dxfId="0" priority="7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K120"/>
  <sheetViews>
    <sheetView zoomScale="95" zoomScaleNormal="95" workbookViewId="0">
      <pane xSplit="1" ySplit="5" topLeftCell="KK6" activePane="bottomRight" state="frozen"/>
      <selection pane="topRight" activeCell="B1" sqref="B1"/>
      <selection pane="bottomLeft" activeCell="A6" sqref="A6"/>
      <selection pane="bottomRight" activeCell="A13" sqref="A13"/>
    </sheetView>
  </sheetViews>
  <sheetFormatPr defaultRowHeight="15" x14ac:dyDescent="0.25"/>
  <cols>
    <col min="1" max="1" width="75.85546875" customWidth="1"/>
    <col min="2" max="2" width="12.7109375" customWidth="1"/>
    <col min="3" max="3" width="4.42578125" bestFit="1" customWidth="1"/>
    <col min="4" max="4" width="5.5703125" bestFit="1" customWidth="1"/>
    <col min="5" max="5" width="6.28515625" bestFit="1" customWidth="1"/>
    <col min="6" max="6" width="9.42578125" bestFit="1" customWidth="1"/>
    <col min="7" max="8" width="4.5703125" bestFit="1" customWidth="1"/>
    <col min="9" max="9" width="17.5703125" bestFit="1" customWidth="1"/>
    <col min="10" max="10" width="13.28515625" bestFit="1" customWidth="1"/>
    <col min="11" max="11" width="7.28515625" bestFit="1" customWidth="1"/>
    <col min="12" max="13" width="4.42578125" bestFit="1" customWidth="1"/>
    <col min="14" max="14" width="3.28515625" bestFit="1" customWidth="1"/>
    <col min="15" max="15" width="3.5703125" bestFit="1" customWidth="1"/>
    <col min="16" max="17" width="7.28515625" bestFit="1" customWidth="1"/>
    <col min="18" max="19" width="4.42578125" bestFit="1" customWidth="1"/>
    <col min="20" max="20" width="3.28515625" bestFit="1" customWidth="1"/>
    <col min="21" max="22" width="4.7109375" bestFit="1" customWidth="1"/>
    <col min="23" max="23" width="5.7109375" bestFit="1" customWidth="1"/>
    <col min="24" max="24" width="5.42578125" bestFit="1" customWidth="1"/>
    <col min="25" max="25" width="11.28515625" customWidth="1"/>
    <col min="26" max="26" width="14.28515625" customWidth="1"/>
    <col min="27" max="27" width="4.42578125" bestFit="1" customWidth="1"/>
    <col min="28" max="28" width="5.5703125" bestFit="1" customWidth="1"/>
    <col min="29" max="29" width="6.28515625" bestFit="1" customWidth="1"/>
    <col min="31" max="32" width="4.5703125" bestFit="1" customWidth="1"/>
    <col min="33" max="33" width="6.7109375" bestFit="1" customWidth="1"/>
    <col min="34" max="34" width="7.140625" bestFit="1" customWidth="1"/>
    <col min="35" max="35" width="7.28515625" bestFit="1" customWidth="1"/>
    <col min="36" max="37" width="4.42578125" bestFit="1" customWidth="1"/>
    <col min="38" max="38" width="3.28515625" bestFit="1" customWidth="1"/>
    <col min="39" max="39" width="3.5703125" bestFit="1" customWidth="1"/>
    <col min="40" max="41" width="7.28515625" bestFit="1" customWidth="1"/>
    <col min="42" max="43" width="4.42578125" bestFit="1" customWidth="1"/>
    <col min="44" max="44" width="3.28515625" bestFit="1" customWidth="1"/>
    <col min="45" max="46" width="4.7109375" bestFit="1" customWidth="1"/>
    <col min="47" max="47" width="5.7109375" bestFit="1" customWidth="1"/>
    <col min="48" max="48" width="5.42578125" bestFit="1" customWidth="1"/>
    <col min="49" max="49" width="11.42578125" customWidth="1"/>
    <col min="99" max="99" width="10.140625" customWidth="1"/>
    <col min="100" max="100" width="16.5703125" customWidth="1"/>
    <col min="106" max="106" width="19.85546875" customWidth="1"/>
    <col min="107" max="107" width="12.85546875" customWidth="1"/>
    <col min="153" max="153" width="12.28515625" customWidth="1"/>
    <col min="166" max="189" width="9.140625" customWidth="1"/>
  </cols>
  <sheetData>
    <row r="1" spans="1:323" x14ac:dyDescent="0.25">
      <c r="A1" s="5" t="s">
        <v>1889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323" x14ac:dyDescent="0.25">
      <c r="A2" s="95" t="s">
        <v>1</v>
      </c>
      <c r="B2" s="96"/>
      <c r="C2" s="95"/>
      <c r="D2" s="95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323" ht="15" customHeight="1" x14ac:dyDescent="0.25">
      <c r="A3" s="109" t="s">
        <v>1890</v>
      </c>
      <c r="B3" s="97" t="s">
        <v>1891</v>
      </c>
      <c r="C3" s="109" t="s">
        <v>1892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97" t="s">
        <v>1891</v>
      </c>
      <c r="AA3" s="109" t="s">
        <v>1893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97" t="s">
        <v>1891</v>
      </c>
      <c r="AY3" s="109" t="s">
        <v>1894</v>
      </c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97" t="s">
        <v>1891</v>
      </c>
      <c r="BW3" s="109" t="s">
        <v>1895</v>
      </c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97" t="s">
        <v>1896</v>
      </c>
      <c r="CV3" s="106" t="s">
        <v>1897</v>
      </c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8"/>
      <c r="DT3" s="97" t="s">
        <v>1891</v>
      </c>
      <c r="DU3" s="109" t="s">
        <v>1898</v>
      </c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97" t="s">
        <v>1896</v>
      </c>
      <c r="ET3" s="109" t="s">
        <v>1899</v>
      </c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97" t="s">
        <v>1896</v>
      </c>
      <c r="FS3" s="100" t="s">
        <v>1900</v>
      </c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2"/>
      <c r="GQ3" s="97" t="s">
        <v>1891</v>
      </c>
      <c r="GR3" s="100" t="s">
        <v>1901</v>
      </c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2"/>
      <c r="HP3" s="97" t="s">
        <v>1891</v>
      </c>
      <c r="HQ3" s="100" t="s">
        <v>1902</v>
      </c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2"/>
      <c r="IO3" s="97" t="s">
        <v>1891</v>
      </c>
      <c r="IP3" s="100" t="s">
        <v>1903</v>
      </c>
      <c r="IQ3" s="101"/>
      <c r="IR3" s="101"/>
      <c r="IS3" s="101"/>
      <c r="IT3" s="101"/>
      <c r="IU3" s="101"/>
      <c r="IV3" s="101"/>
      <c r="IW3" s="101"/>
      <c r="IX3" s="101"/>
      <c r="IY3" s="101"/>
      <c r="IZ3" s="101"/>
      <c r="JA3" s="101"/>
      <c r="JB3" s="101"/>
      <c r="JC3" s="101"/>
      <c r="JD3" s="101"/>
      <c r="JE3" s="101"/>
      <c r="JF3" s="101"/>
      <c r="JG3" s="101"/>
      <c r="JH3" s="101"/>
      <c r="JI3" s="101"/>
      <c r="JJ3" s="101"/>
      <c r="JK3" s="101"/>
      <c r="JL3" s="101"/>
      <c r="JM3" s="102"/>
      <c r="JN3" s="97" t="s">
        <v>1891</v>
      </c>
      <c r="JO3" s="100" t="s">
        <v>1904</v>
      </c>
      <c r="JP3" s="101"/>
      <c r="JQ3" s="101"/>
      <c r="JR3" s="101"/>
      <c r="JS3" s="101"/>
      <c r="JT3" s="101"/>
      <c r="JU3" s="101"/>
      <c r="JV3" s="101"/>
      <c r="JW3" s="101"/>
      <c r="JX3" s="101"/>
      <c r="JY3" s="101"/>
      <c r="JZ3" s="101"/>
      <c r="KA3" s="101"/>
      <c r="KB3" s="101"/>
      <c r="KC3" s="101"/>
      <c r="KD3" s="101"/>
      <c r="KE3" s="101"/>
      <c r="KF3" s="101"/>
      <c r="KG3" s="101"/>
      <c r="KH3" s="101"/>
      <c r="KI3" s="101"/>
      <c r="KJ3" s="101"/>
      <c r="KK3" s="101"/>
      <c r="KL3" s="102"/>
      <c r="KM3" s="97" t="s">
        <v>1891</v>
      </c>
      <c r="KN3" s="100" t="s">
        <v>1905</v>
      </c>
      <c r="KO3" s="101"/>
      <c r="KP3" s="101"/>
      <c r="KQ3" s="101"/>
      <c r="KR3" s="101"/>
      <c r="KS3" s="101"/>
      <c r="KT3" s="101"/>
      <c r="KU3" s="101"/>
      <c r="KV3" s="101"/>
      <c r="KW3" s="101"/>
      <c r="KX3" s="101"/>
      <c r="KY3" s="101"/>
      <c r="KZ3" s="101"/>
      <c r="LA3" s="101"/>
      <c r="LB3" s="101"/>
      <c r="LC3" s="101"/>
      <c r="LD3" s="101"/>
      <c r="LE3" s="101"/>
      <c r="LF3" s="101"/>
      <c r="LG3" s="101"/>
      <c r="LH3" s="101"/>
      <c r="LI3" s="101"/>
      <c r="LJ3" s="101"/>
      <c r="LK3" s="102"/>
    </row>
    <row r="4" spans="1:323" x14ac:dyDescent="0.25">
      <c r="A4" s="109"/>
      <c r="B4" s="98"/>
      <c r="C4" s="100" t="s">
        <v>1906</v>
      </c>
      <c r="D4" s="101"/>
      <c r="E4" s="101"/>
      <c r="F4" s="101"/>
      <c r="G4" s="101"/>
      <c r="H4" s="101"/>
      <c r="I4" s="101"/>
      <c r="J4" s="102"/>
      <c r="K4" s="100" t="s">
        <v>1907</v>
      </c>
      <c r="L4" s="101"/>
      <c r="M4" s="101"/>
      <c r="N4" s="101"/>
      <c r="O4" s="102"/>
      <c r="P4" s="100" t="s">
        <v>1908</v>
      </c>
      <c r="Q4" s="102"/>
      <c r="R4" s="103" t="s">
        <v>9</v>
      </c>
      <c r="S4" s="104"/>
      <c r="T4" s="104"/>
      <c r="U4" s="104"/>
      <c r="V4" s="105"/>
      <c r="W4" s="110" t="s">
        <v>1909</v>
      </c>
      <c r="X4" s="110"/>
      <c r="Y4" s="110"/>
      <c r="Z4" s="98"/>
      <c r="AA4" s="100" t="s">
        <v>1906</v>
      </c>
      <c r="AB4" s="101"/>
      <c r="AC4" s="101"/>
      <c r="AD4" s="101"/>
      <c r="AE4" s="101"/>
      <c r="AF4" s="101"/>
      <c r="AG4" s="101"/>
      <c r="AH4" s="102"/>
      <c r="AI4" s="100" t="s">
        <v>1907</v>
      </c>
      <c r="AJ4" s="101"/>
      <c r="AK4" s="101"/>
      <c r="AL4" s="101"/>
      <c r="AM4" s="102"/>
      <c r="AN4" s="100" t="s">
        <v>1908</v>
      </c>
      <c r="AO4" s="102"/>
      <c r="AP4" s="103" t="s">
        <v>9</v>
      </c>
      <c r="AQ4" s="104"/>
      <c r="AR4" s="104"/>
      <c r="AS4" s="104"/>
      <c r="AT4" s="105"/>
      <c r="AU4" s="110" t="s">
        <v>1909</v>
      </c>
      <c r="AV4" s="110"/>
      <c r="AW4" s="110"/>
      <c r="AX4" s="98"/>
      <c r="AY4" s="100" t="s">
        <v>1906</v>
      </c>
      <c r="AZ4" s="101"/>
      <c r="BA4" s="101"/>
      <c r="BB4" s="101"/>
      <c r="BC4" s="101"/>
      <c r="BD4" s="101"/>
      <c r="BE4" s="101"/>
      <c r="BF4" s="102"/>
      <c r="BG4" s="100" t="s">
        <v>1907</v>
      </c>
      <c r="BH4" s="101"/>
      <c r="BI4" s="101"/>
      <c r="BJ4" s="101"/>
      <c r="BK4" s="102"/>
      <c r="BL4" s="100" t="s">
        <v>1908</v>
      </c>
      <c r="BM4" s="102"/>
      <c r="BN4" s="103" t="s">
        <v>9</v>
      </c>
      <c r="BO4" s="104"/>
      <c r="BP4" s="104"/>
      <c r="BQ4" s="104"/>
      <c r="BR4" s="105"/>
      <c r="BS4" s="110" t="s">
        <v>1909</v>
      </c>
      <c r="BT4" s="110"/>
      <c r="BU4" s="110"/>
      <c r="BV4" s="98"/>
      <c r="BW4" s="110" t="s">
        <v>1906</v>
      </c>
      <c r="BX4" s="110"/>
      <c r="BY4" s="110"/>
      <c r="BZ4" s="110"/>
      <c r="CA4" s="110"/>
      <c r="CB4" s="110"/>
      <c r="CC4" s="110"/>
      <c r="CD4" s="110"/>
      <c r="CE4" s="110" t="s">
        <v>1907</v>
      </c>
      <c r="CF4" s="110"/>
      <c r="CG4" s="110"/>
      <c r="CH4" s="110"/>
      <c r="CI4" s="110"/>
      <c r="CJ4" s="110" t="s">
        <v>1908</v>
      </c>
      <c r="CK4" s="110"/>
      <c r="CL4" s="110" t="s">
        <v>9</v>
      </c>
      <c r="CM4" s="110"/>
      <c r="CN4" s="110"/>
      <c r="CO4" s="110"/>
      <c r="CP4" s="110" t="s">
        <v>1909</v>
      </c>
      <c r="CQ4" s="110"/>
      <c r="CR4" s="110"/>
      <c r="CS4" s="110"/>
      <c r="CT4" s="110"/>
      <c r="CU4" s="98"/>
      <c r="CV4" s="103" t="s">
        <v>1906</v>
      </c>
      <c r="CW4" s="104"/>
      <c r="CX4" s="104"/>
      <c r="CY4" s="104"/>
      <c r="CZ4" s="104"/>
      <c r="DA4" s="104"/>
      <c r="DB4" s="104"/>
      <c r="DC4" s="105"/>
      <c r="DD4" s="103" t="s">
        <v>1907</v>
      </c>
      <c r="DE4" s="104"/>
      <c r="DF4" s="104"/>
      <c r="DG4" s="104"/>
      <c r="DH4" s="105"/>
      <c r="DI4" s="103" t="s">
        <v>1908</v>
      </c>
      <c r="DJ4" s="105"/>
      <c r="DK4" s="103" t="s">
        <v>9</v>
      </c>
      <c r="DL4" s="104"/>
      <c r="DM4" s="104"/>
      <c r="DN4" s="104"/>
      <c r="DO4" s="105"/>
      <c r="DP4" s="103" t="s">
        <v>1909</v>
      </c>
      <c r="DQ4" s="104"/>
      <c r="DR4" s="104"/>
      <c r="DS4" s="105"/>
      <c r="DT4" s="98"/>
      <c r="DU4" s="109" t="s">
        <v>1906</v>
      </c>
      <c r="DV4" s="109"/>
      <c r="DW4" s="109"/>
      <c r="DX4" s="109"/>
      <c r="DY4" s="109"/>
      <c r="DZ4" s="109"/>
      <c r="EA4" s="109"/>
      <c r="EB4" s="109"/>
      <c r="EC4" s="109" t="s">
        <v>1907</v>
      </c>
      <c r="ED4" s="109"/>
      <c r="EE4" s="109"/>
      <c r="EF4" s="109"/>
      <c r="EG4" s="109"/>
      <c r="EH4" s="109" t="s">
        <v>1908</v>
      </c>
      <c r="EI4" s="109"/>
      <c r="EJ4" s="110" t="s">
        <v>9</v>
      </c>
      <c r="EK4" s="110"/>
      <c r="EL4" s="110"/>
      <c r="EM4" s="110"/>
      <c r="EN4" s="110"/>
      <c r="EO4" s="110" t="s">
        <v>1909</v>
      </c>
      <c r="EP4" s="110"/>
      <c r="EQ4" s="110"/>
      <c r="ER4" s="110"/>
      <c r="ES4" s="98"/>
      <c r="ET4" s="109" t="s">
        <v>1906</v>
      </c>
      <c r="EU4" s="109"/>
      <c r="EV4" s="109"/>
      <c r="EW4" s="109"/>
      <c r="EX4" s="109"/>
      <c r="EY4" s="109"/>
      <c r="EZ4" s="109"/>
      <c r="FA4" s="109"/>
      <c r="FB4" s="109" t="s">
        <v>1907</v>
      </c>
      <c r="FC4" s="109"/>
      <c r="FD4" s="109"/>
      <c r="FE4" s="109"/>
      <c r="FF4" s="109"/>
      <c r="FG4" s="109" t="s">
        <v>1908</v>
      </c>
      <c r="FH4" s="109"/>
      <c r="FI4" s="110" t="s">
        <v>9</v>
      </c>
      <c r="FJ4" s="110"/>
      <c r="FK4" s="110"/>
      <c r="FL4" s="110"/>
      <c r="FM4" s="110"/>
      <c r="FN4" s="110" t="s">
        <v>1909</v>
      </c>
      <c r="FO4" s="110"/>
      <c r="FP4" s="110"/>
      <c r="FQ4" s="110"/>
      <c r="FR4" s="98"/>
      <c r="FS4" s="100" t="s">
        <v>1906</v>
      </c>
      <c r="FT4" s="101"/>
      <c r="FU4" s="101"/>
      <c r="FV4" s="101"/>
      <c r="FW4" s="101"/>
      <c r="FX4" s="101"/>
      <c r="FY4" s="101"/>
      <c r="FZ4" s="102"/>
      <c r="GA4" s="100" t="s">
        <v>1907</v>
      </c>
      <c r="GB4" s="101"/>
      <c r="GC4" s="101"/>
      <c r="GD4" s="101"/>
      <c r="GE4" s="102"/>
      <c r="GF4" s="100" t="s">
        <v>1908</v>
      </c>
      <c r="GG4" s="102"/>
      <c r="GH4" s="103" t="s">
        <v>9</v>
      </c>
      <c r="GI4" s="104"/>
      <c r="GJ4" s="104"/>
      <c r="GK4" s="104"/>
      <c r="GL4" s="105"/>
      <c r="GM4" s="103" t="s">
        <v>1909</v>
      </c>
      <c r="GN4" s="104"/>
      <c r="GO4" s="104"/>
      <c r="GP4" s="105"/>
      <c r="GQ4" s="98"/>
      <c r="GR4" s="100" t="s">
        <v>1906</v>
      </c>
      <c r="GS4" s="101"/>
      <c r="GT4" s="101"/>
      <c r="GU4" s="101"/>
      <c r="GV4" s="101"/>
      <c r="GW4" s="101"/>
      <c r="GX4" s="101"/>
      <c r="GY4" s="102"/>
      <c r="GZ4" s="100" t="s">
        <v>1907</v>
      </c>
      <c r="HA4" s="101"/>
      <c r="HB4" s="101"/>
      <c r="HC4" s="101"/>
      <c r="HD4" s="102"/>
      <c r="HE4" s="100" t="s">
        <v>1908</v>
      </c>
      <c r="HF4" s="102"/>
      <c r="HG4" s="103" t="s">
        <v>9</v>
      </c>
      <c r="HH4" s="104"/>
      <c r="HI4" s="104"/>
      <c r="HJ4" s="104"/>
      <c r="HK4" s="105"/>
      <c r="HL4" s="103" t="s">
        <v>1909</v>
      </c>
      <c r="HM4" s="104"/>
      <c r="HN4" s="104"/>
      <c r="HO4" s="105"/>
      <c r="HP4" s="98"/>
      <c r="HQ4" s="100" t="s">
        <v>1906</v>
      </c>
      <c r="HR4" s="101"/>
      <c r="HS4" s="101"/>
      <c r="HT4" s="101"/>
      <c r="HU4" s="101"/>
      <c r="HV4" s="101"/>
      <c r="HW4" s="101"/>
      <c r="HX4" s="102"/>
      <c r="HY4" s="100" t="s">
        <v>1907</v>
      </c>
      <c r="HZ4" s="101"/>
      <c r="IA4" s="101"/>
      <c r="IB4" s="101"/>
      <c r="IC4" s="102"/>
      <c r="ID4" s="100" t="s">
        <v>1908</v>
      </c>
      <c r="IE4" s="102"/>
      <c r="IF4" s="103" t="s">
        <v>9</v>
      </c>
      <c r="IG4" s="104"/>
      <c r="IH4" s="104"/>
      <c r="II4" s="104"/>
      <c r="IJ4" s="105"/>
      <c r="IK4" s="103" t="s">
        <v>1909</v>
      </c>
      <c r="IL4" s="104"/>
      <c r="IM4" s="104"/>
      <c r="IN4" s="105"/>
      <c r="IO4" s="98"/>
      <c r="IP4" s="100" t="s">
        <v>1906</v>
      </c>
      <c r="IQ4" s="101"/>
      <c r="IR4" s="101"/>
      <c r="IS4" s="101"/>
      <c r="IT4" s="101"/>
      <c r="IU4" s="101"/>
      <c r="IV4" s="101"/>
      <c r="IW4" s="102"/>
      <c r="IX4" s="100" t="s">
        <v>1907</v>
      </c>
      <c r="IY4" s="101"/>
      <c r="IZ4" s="101"/>
      <c r="JA4" s="101"/>
      <c r="JB4" s="102"/>
      <c r="JC4" s="100" t="s">
        <v>1908</v>
      </c>
      <c r="JD4" s="102"/>
      <c r="JE4" s="103" t="s">
        <v>9</v>
      </c>
      <c r="JF4" s="104"/>
      <c r="JG4" s="104"/>
      <c r="JH4" s="104"/>
      <c r="JI4" s="105"/>
      <c r="JJ4" s="103" t="s">
        <v>1909</v>
      </c>
      <c r="JK4" s="104"/>
      <c r="JL4" s="104"/>
      <c r="JM4" s="105"/>
      <c r="JN4" s="98"/>
      <c r="JO4" s="100" t="s">
        <v>1906</v>
      </c>
      <c r="JP4" s="101"/>
      <c r="JQ4" s="101"/>
      <c r="JR4" s="101"/>
      <c r="JS4" s="101"/>
      <c r="JT4" s="101"/>
      <c r="JU4" s="101"/>
      <c r="JV4" s="102"/>
      <c r="JW4" s="100" t="s">
        <v>1907</v>
      </c>
      <c r="JX4" s="101"/>
      <c r="JY4" s="101"/>
      <c r="JZ4" s="101"/>
      <c r="KA4" s="102"/>
      <c r="KB4" s="100" t="s">
        <v>1908</v>
      </c>
      <c r="KC4" s="102"/>
      <c r="KD4" s="103" t="s">
        <v>9</v>
      </c>
      <c r="KE4" s="104"/>
      <c r="KF4" s="104"/>
      <c r="KG4" s="104"/>
      <c r="KH4" s="105"/>
      <c r="KI4" s="103" t="s">
        <v>1909</v>
      </c>
      <c r="KJ4" s="104"/>
      <c r="KK4" s="104"/>
      <c r="KL4" s="105"/>
      <c r="KM4" s="98"/>
      <c r="KN4" s="100" t="s">
        <v>1906</v>
      </c>
      <c r="KO4" s="101"/>
      <c r="KP4" s="101"/>
      <c r="KQ4" s="101"/>
      <c r="KR4" s="101"/>
      <c r="KS4" s="101"/>
      <c r="KT4" s="101"/>
      <c r="KU4" s="102"/>
      <c r="KV4" s="100" t="s">
        <v>1907</v>
      </c>
      <c r="KW4" s="101"/>
      <c r="KX4" s="101"/>
      <c r="KY4" s="101"/>
      <c r="KZ4" s="102"/>
      <c r="LA4" s="100" t="s">
        <v>1908</v>
      </c>
      <c r="LB4" s="102"/>
      <c r="LC4" s="103" t="s">
        <v>9</v>
      </c>
      <c r="LD4" s="104"/>
      <c r="LE4" s="104"/>
      <c r="LF4" s="104"/>
      <c r="LG4" s="105"/>
      <c r="LH4" s="103" t="s">
        <v>1909</v>
      </c>
      <c r="LI4" s="104"/>
      <c r="LJ4" s="104"/>
      <c r="LK4" s="105"/>
    </row>
    <row r="5" spans="1:323" ht="45" x14ac:dyDescent="0.25">
      <c r="A5" s="109"/>
      <c r="B5" s="99"/>
      <c r="C5" s="61" t="s">
        <v>36</v>
      </c>
      <c r="D5" s="61" t="s">
        <v>1910</v>
      </c>
      <c r="E5" s="61" t="s">
        <v>328</v>
      </c>
      <c r="F5" s="40" t="s">
        <v>1911</v>
      </c>
      <c r="G5" s="40" t="s">
        <v>1231</v>
      </c>
      <c r="H5" s="40" t="s">
        <v>24</v>
      </c>
      <c r="I5" s="40" t="s">
        <v>1912</v>
      </c>
      <c r="J5" s="40" t="s">
        <v>1913</v>
      </c>
      <c r="K5" s="61" t="s">
        <v>1914</v>
      </c>
      <c r="L5" s="61" t="s">
        <v>1915</v>
      </c>
      <c r="M5" s="61" t="s">
        <v>1916</v>
      </c>
      <c r="N5" s="61" t="s">
        <v>1917</v>
      </c>
      <c r="O5" s="61" t="s">
        <v>1918</v>
      </c>
      <c r="P5" s="61" t="s">
        <v>1914</v>
      </c>
      <c r="Q5" s="61" t="s">
        <v>1919</v>
      </c>
      <c r="R5" s="61" t="s">
        <v>60</v>
      </c>
      <c r="S5" s="61" t="s">
        <v>28</v>
      </c>
      <c r="T5" s="61" t="s">
        <v>330</v>
      </c>
      <c r="U5" s="61" t="s">
        <v>97</v>
      </c>
      <c r="V5" s="61" t="s">
        <v>48</v>
      </c>
      <c r="W5" s="62" t="s">
        <v>13</v>
      </c>
      <c r="X5" s="62" t="s">
        <v>14</v>
      </c>
      <c r="Y5" s="62" t="s">
        <v>1914</v>
      </c>
      <c r="Z5" s="99"/>
      <c r="AA5" s="61" t="s">
        <v>36</v>
      </c>
      <c r="AB5" s="61" t="s">
        <v>1910</v>
      </c>
      <c r="AC5" s="61" t="s">
        <v>328</v>
      </c>
      <c r="AD5" s="40" t="s">
        <v>1911</v>
      </c>
      <c r="AE5" s="40" t="s">
        <v>1231</v>
      </c>
      <c r="AF5" s="40" t="s">
        <v>24</v>
      </c>
      <c r="AG5" s="40" t="s">
        <v>1912</v>
      </c>
      <c r="AH5" s="40" t="s">
        <v>1913</v>
      </c>
      <c r="AI5" s="61" t="s">
        <v>1914</v>
      </c>
      <c r="AJ5" s="61" t="s">
        <v>1915</v>
      </c>
      <c r="AK5" s="61" t="s">
        <v>1916</v>
      </c>
      <c r="AL5" s="61" t="s">
        <v>1917</v>
      </c>
      <c r="AM5" s="61" t="s">
        <v>1918</v>
      </c>
      <c r="AN5" s="61" t="s">
        <v>1914</v>
      </c>
      <c r="AO5" s="61" t="s">
        <v>1919</v>
      </c>
      <c r="AP5" s="61" t="s">
        <v>60</v>
      </c>
      <c r="AQ5" s="61" t="s">
        <v>28</v>
      </c>
      <c r="AR5" s="61" t="s">
        <v>330</v>
      </c>
      <c r="AS5" s="61" t="s">
        <v>97</v>
      </c>
      <c r="AT5" s="61" t="s">
        <v>48</v>
      </c>
      <c r="AU5" s="62" t="s">
        <v>13</v>
      </c>
      <c r="AV5" s="62" t="s">
        <v>14</v>
      </c>
      <c r="AW5" s="62" t="s">
        <v>1914</v>
      </c>
      <c r="AX5" s="99"/>
      <c r="AY5" s="61" t="s">
        <v>36</v>
      </c>
      <c r="AZ5" s="61" t="s">
        <v>1910</v>
      </c>
      <c r="BA5" s="61" t="s">
        <v>328</v>
      </c>
      <c r="BB5" s="40" t="s">
        <v>1911</v>
      </c>
      <c r="BC5" s="40" t="s">
        <v>1231</v>
      </c>
      <c r="BD5" s="40" t="s">
        <v>24</v>
      </c>
      <c r="BE5" s="40" t="s">
        <v>1912</v>
      </c>
      <c r="BF5" s="40" t="s">
        <v>1913</v>
      </c>
      <c r="BG5" s="61" t="s">
        <v>1914</v>
      </c>
      <c r="BH5" s="61" t="s">
        <v>1915</v>
      </c>
      <c r="BI5" s="61" t="s">
        <v>1916</v>
      </c>
      <c r="BJ5" s="61" t="s">
        <v>1917</v>
      </c>
      <c r="BK5" s="61" t="s">
        <v>1918</v>
      </c>
      <c r="BL5" s="61" t="s">
        <v>1914</v>
      </c>
      <c r="BM5" s="61" t="s">
        <v>1919</v>
      </c>
      <c r="BN5" s="61" t="s">
        <v>60</v>
      </c>
      <c r="BO5" s="61" t="s">
        <v>28</v>
      </c>
      <c r="BP5" s="61" t="s">
        <v>330</v>
      </c>
      <c r="BQ5" s="61" t="s">
        <v>97</v>
      </c>
      <c r="BR5" s="61" t="s">
        <v>48</v>
      </c>
      <c r="BS5" s="62" t="s">
        <v>13</v>
      </c>
      <c r="BT5" s="62" t="s">
        <v>14</v>
      </c>
      <c r="BU5" s="62" t="s">
        <v>1914</v>
      </c>
      <c r="BV5" s="99"/>
      <c r="BW5" s="40" t="s">
        <v>36</v>
      </c>
      <c r="BX5" s="40" t="s">
        <v>1910</v>
      </c>
      <c r="BY5" s="40" t="s">
        <v>328</v>
      </c>
      <c r="BZ5" s="40" t="s">
        <v>1911</v>
      </c>
      <c r="CA5" s="40" t="s">
        <v>1231</v>
      </c>
      <c r="CB5" s="40" t="s">
        <v>24</v>
      </c>
      <c r="CC5" s="40" t="s">
        <v>1912</v>
      </c>
      <c r="CD5" s="40" t="s">
        <v>1913</v>
      </c>
      <c r="CE5" s="61" t="s">
        <v>1914</v>
      </c>
      <c r="CF5" s="61" t="s">
        <v>1915</v>
      </c>
      <c r="CG5" s="61" t="s">
        <v>1916</v>
      </c>
      <c r="CH5" s="61" t="s">
        <v>1917</v>
      </c>
      <c r="CI5" s="61" t="s">
        <v>1918</v>
      </c>
      <c r="CJ5" s="61" t="s">
        <v>1914</v>
      </c>
      <c r="CK5" s="61" t="s">
        <v>1919</v>
      </c>
      <c r="CL5" s="61" t="s">
        <v>60</v>
      </c>
      <c r="CM5" s="61" t="s">
        <v>28</v>
      </c>
      <c r="CN5" s="61" t="s">
        <v>330</v>
      </c>
      <c r="CO5" s="61" t="s">
        <v>97</v>
      </c>
      <c r="CP5" s="61" t="s">
        <v>48</v>
      </c>
      <c r="CQ5" s="61" t="s">
        <v>13</v>
      </c>
      <c r="CR5" s="61" t="s">
        <v>14</v>
      </c>
      <c r="CS5" s="61" t="s">
        <v>1914</v>
      </c>
      <c r="CT5" s="61" t="s">
        <v>15</v>
      </c>
      <c r="CU5" s="99"/>
      <c r="CV5" s="62" t="s">
        <v>36</v>
      </c>
      <c r="CW5" s="62" t="s">
        <v>1910</v>
      </c>
      <c r="CX5" s="62" t="s">
        <v>328</v>
      </c>
      <c r="CY5" s="62" t="s">
        <v>1911</v>
      </c>
      <c r="CZ5" s="62" t="s">
        <v>1231</v>
      </c>
      <c r="DA5" s="62" t="s">
        <v>24</v>
      </c>
      <c r="DB5" s="62" t="s">
        <v>1912</v>
      </c>
      <c r="DC5" s="62" t="s">
        <v>1913</v>
      </c>
      <c r="DD5" s="62" t="s">
        <v>1914</v>
      </c>
      <c r="DE5" s="62" t="s">
        <v>1915</v>
      </c>
      <c r="DF5" s="62" t="s">
        <v>1916</v>
      </c>
      <c r="DG5" s="62" t="s">
        <v>1917</v>
      </c>
      <c r="DH5" s="62" t="s">
        <v>1918</v>
      </c>
      <c r="DI5" s="62" t="s">
        <v>1914</v>
      </c>
      <c r="DJ5" s="62" t="s">
        <v>1919</v>
      </c>
      <c r="DK5" s="62" t="s">
        <v>60</v>
      </c>
      <c r="DL5" s="62" t="s">
        <v>28</v>
      </c>
      <c r="DM5" s="62" t="s">
        <v>330</v>
      </c>
      <c r="DN5" s="62" t="s">
        <v>97</v>
      </c>
      <c r="DO5" s="62" t="s">
        <v>48</v>
      </c>
      <c r="DP5" s="62" t="s">
        <v>13</v>
      </c>
      <c r="DQ5" s="62" t="s">
        <v>14</v>
      </c>
      <c r="DR5" s="62" t="s">
        <v>1914</v>
      </c>
      <c r="DS5" s="62" t="s">
        <v>15</v>
      </c>
      <c r="DT5" s="99"/>
      <c r="DU5" s="61" t="s">
        <v>36</v>
      </c>
      <c r="DV5" s="61" t="s">
        <v>1910</v>
      </c>
      <c r="DW5" s="61" t="s">
        <v>328</v>
      </c>
      <c r="DX5" s="40" t="s">
        <v>1911</v>
      </c>
      <c r="DY5" s="40" t="s">
        <v>1231</v>
      </c>
      <c r="DZ5" s="40" t="s">
        <v>24</v>
      </c>
      <c r="EA5" s="40" t="s">
        <v>1912</v>
      </c>
      <c r="EB5" s="40" t="s">
        <v>1913</v>
      </c>
      <c r="EC5" s="61" t="s">
        <v>1914</v>
      </c>
      <c r="ED5" s="61" t="s">
        <v>1915</v>
      </c>
      <c r="EE5" s="61" t="s">
        <v>1916</v>
      </c>
      <c r="EF5" s="61" t="s">
        <v>1917</v>
      </c>
      <c r="EG5" s="61" t="s">
        <v>1918</v>
      </c>
      <c r="EH5" s="61" t="s">
        <v>1914</v>
      </c>
      <c r="EI5" s="61" t="s">
        <v>1919</v>
      </c>
      <c r="EJ5" s="61" t="s">
        <v>60</v>
      </c>
      <c r="EK5" s="61" t="s">
        <v>28</v>
      </c>
      <c r="EL5" s="61" t="s">
        <v>330</v>
      </c>
      <c r="EM5" s="61" t="s">
        <v>97</v>
      </c>
      <c r="EN5" s="61" t="s">
        <v>48</v>
      </c>
      <c r="EO5" s="61" t="s">
        <v>13</v>
      </c>
      <c r="EP5" s="61" t="s">
        <v>14</v>
      </c>
      <c r="EQ5" s="61" t="s">
        <v>1914</v>
      </c>
      <c r="ER5" s="64" t="s">
        <v>15</v>
      </c>
      <c r="ES5" s="99"/>
      <c r="ET5" s="61" t="s">
        <v>36</v>
      </c>
      <c r="EU5" s="61" t="s">
        <v>1910</v>
      </c>
      <c r="EV5" s="61" t="s">
        <v>328</v>
      </c>
      <c r="EW5" s="40" t="s">
        <v>1911</v>
      </c>
      <c r="EX5" s="40" t="s">
        <v>1231</v>
      </c>
      <c r="EY5" s="40" t="s">
        <v>24</v>
      </c>
      <c r="EZ5" s="40" t="s">
        <v>1912</v>
      </c>
      <c r="FA5" s="40" t="s">
        <v>1913</v>
      </c>
      <c r="FB5" s="61" t="s">
        <v>1914</v>
      </c>
      <c r="FC5" s="61" t="s">
        <v>1915</v>
      </c>
      <c r="FD5" s="61" t="s">
        <v>1916</v>
      </c>
      <c r="FE5" s="61" t="s">
        <v>1917</v>
      </c>
      <c r="FF5" s="61" t="s">
        <v>1918</v>
      </c>
      <c r="FG5" s="61" t="s">
        <v>1914</v>
      </c>
      <c r="FH5" s="61" t="s">
        <v>1919</v>
      </c>
      <c r="FI5" s="61" t="s">
        <v>60</v>
      </c>
      <c r="FJ5" s="61" t="s">
        <v>28</v>
      </c>
      <c r="FK5" s="61" t="s">
        <v>330</v>
      </c>
      <c r="FL5" s="61" t="s">
        <v>97</v>
      </c>
      <c r="FM5" s="61" t="s">
        <v>48</v>
      </c>
      <c r="FN5" s="61" t="s">
        <v>13</v>
      </c>
      <c r="FO5" s="61" t="s">
        <v>14</v>
      </c>
      <c r="FP5" s="61" t="s">
        <v>1914</v>
      </c>
      <c r="FQ5" s="64" t="s">
        <v>15</v>
      </c>
      <c r="FR5" s="99"/>
      <c r="FS5" s="61" t="s">
        <v>36</v>
      </c>
      <c r="FT5" s="61" t="s">
        <v>1910</v>
      </c>
      <c r="FU5" s="61" t="s">
        <v>328</v>
      </c>
      <c r="FV5" s="40" t="s">
        <v>1911</v>
      </c>
      <c r="FW5" s="40" t="s">
        <v>1231</v>
      </c>
      <c r="FX5" s="40" t="s">
        <v>24</v>
      </c>
      <c r="FY5" s="40" t="s">
        <v>1912</v>
      </c>
      <c r="FZ5" s="40" t="s">
        <v>1913</v>
      </c>
      <c r="GA5" s="61" t="s">
        <v>1914</v>
      </c>
      <c r="GB5" s="61" t="s">
        <v>1915</v>
      </c>
      <c r="GC5" s="61" t="s">
        <v>1916</v>
      </c>
      <c r="GD5" s="61" t="s">
        <v>1917</v>
      </c>
      <c r="GE5" s="61" t="s">
        <v>1918</v>
      </c>
      <c r="GF5" s="61" t="s">
        <v>1914</v>
      </c>
      <c r="GG5" s="61" t="s">
        <v>1919</v>
      </c>
      <c r="GH5" s="61" t="s">
        <v>60</v>
      </c>
      <c r="GI5" s="61" t="s">
        <v>28</v>
      </c>
      <c r="GJ5" s="61" t="s">
        <v>330</v>
      </c>
      <c r="GK5" s="61" t="s">
        <v>97</v>
      </c>
      <c r="GL5" s="61" t="s">
        <v>48</v>
      </c>
      <c r="GM5" s="61" t="s">
        <v>13</v>
      </c>
      <c r="GN5" s="61" t="s">
        <v>14</v>
      </c>
      <c r="GO5" s="61" t="s">
        <v>1914</v>
      </c>
      <c r="GP5" s="64" t="s">
        <v>15</v>
      </c>
      <c r="GQ5" s="99"/>
      <c r="GR5" s="61" t="s">
        <v>36</v>
      </c>
      <c r="GS5" s="61" t="s">
        <v>1910</v>
      </c>
      <c r="GT5" s="61" t="s">
        <v>328</v>
      </c>
      <c r="GU5" s="40" t="s">
        <v>1911</v>
      </c>
      <c r="GV5" s="40" t="s">
        <v>1231</v>
      </c>
      <c r="GW5" s="40" t="s">
        <v>24</v>
      </c>
      <c r="GX5" s="40" t="s">
        <v>1912</v>
      </c>
      <c r="GY5" s="40" t="s">
        <v>1913</v>
      </c>
      <c r="GZ5" s="61" t="s">
        <v>1914</v>
      </c>
      <c r="HA5" s="61" t="s">
        <v>1915</v>
      </c>
      <c r="HB5" s="61" t="s">
        <v>1916</v>
      </c>
      <c r="HC5" s="61" t="s">
        <v>1917</v>
      </c>
      <c r="HD5" s="61" t="s">
        <v>1918</v>
      </c>
      <c r="HE5" s="61" t="s">
        <v>1914</v>
      </c>
      <c r="HF5" s="61" t="s">
        <v>1919</v>
      </c>
      <c r="HG5" s="61" t="s">
        <v>60</v>
      </c>
      <c r="HH5" s="61" t="s">
        <v>28</v>
      </c>
      <c r="HI5" s="61" t="s">
        <v>330</v>
      </c>
      <c r="HJ5" s="61" t="s">
        <v>97</v>
      </c>
      <c r="HK5" s="61" t="s">
        <v>48</v>
      </c>
      <c r="HL5" s="61" t="s">
        <v>13</v>
      </c>
      <c r="HM5" s="61" t="s">
        <v>14</v>
      </c>
      <c r="HN5" s="61" t="s">
        <v>1914</v>
      </c>
      <c r="HO5" s="64" t="s">
        <v>15</v>
      </c>
      <c r="HP5" s="99"/>
      <c r="HQ5" s="61" t="s">
        <v>36</v>
      </c>
      <c r="HR5" s="61" t="s">
        <v>1910</v>
      </c>
      <c r="HS5" s="61" t="s">
        <v>328</v>
      </c>
      <c r="HT5" s="40" t="s">
        <v>1911</v>
      </c>
      <c r="HU5" s="40" t="s">
        <v>1231</v>
      </c>
      <c r="HV5" s="40" t="s">
        <v>24</v>
      </c>
      <c r="HW5" s="40" t="s">
        <v>1912</v>
      </c>
      <c r="HX5" s="40" t="s">
        <v>1913</v>
      </c>
      <c r="HY5" s="61" t="s">
        <v>1914</v>
      </c>
      <c r="HZ5" s="61" t="s">
        <v>1915</v>
      </c>
      <c r="IA5" s="61" t="s">
        <v>1916</v>
      </c>
      <c r="IB5" s="61" t="s">
        <v>1917</v>
      </c>
      <c r="IC5" s="61" t="s">
        <v>1918</v>
      </c>
      <c r="ID5" s="61" t="s">
        <v>1914</v>
      </c>
      <c r="IE5" s="61" t="s">
        <v>1919</v>
      </c>
      <c r="IF5" s="61" t="s">
        <v>60</v>
      </c>
      <c r="IG5" s="61" t="s">
        <v>28</v>
      </c>
      <c r="IH5" s="61" t="s">
        <v>330</v>
      </c>
      <c r="II5" s="61" t="s">
        <v>97</v>
      </c>
      <c r="IJ5" s="61" t="s">
        <v>48</v>
      </c>
      <c r="IK5" s="61" t="s">
        <v>13</v>
      </c>
      <c r="IL5" s="61" t="s">
        <v>14</v>
      </c>
      <c r="IM5" s="61" t="s">
        <v>1914</v>
      </c>
      <c r="IN5" s="64" t="s">
        <v>15</v>
      </c>
      <c r="IO5" s="99"/>
      <c r="IP5" s="61" t="s">
        <v>36</v>
      </c>
      <c r="IQ5" s="61" t="s">
        <v>1910</v>
      </c>
      <c r="IR5" s="61" t="s">
        <v>328</v>
      </c>
      <c r="IS5" s="40" t="s">
        <v>1911</v>
      </c>
      <c r="IT5" s="40" t="s">
        <v>1231</v>
      </c>
      <c r="IU5" s="40" t="s">
        <v>24</v>
      </c>
      <c r="IV5" s="40" t="s">
        <v>1912</v>
      </c>
      <c r="IW5" s="40" t="s">
        <v>1913</v>
      </c>
      <c r="IX5" s="61" t="s">
        <v>1914</v>
      </c>
      <c r="IY5" s="61" t="s">
        <v>1915</v>
      </c>
      <c r="IZ5" s="61" t="s">
        <v>1916</v>
      </c>
      <c r="JA5" s="61" t="s">
        <v>1917</v>
      </c>
      <c r="JB5" s="61" t="s">
        <v>1918</v>
      </c>
      <c r="JC5" s="61" t="s">
        <v>1914</v>
      </c>
      <c r="JD5" s="61" t="s">
        <v>1919</v>
      </c>
      <c r="JE5" s="61" t="s">
        <v>60</v>
      </c>
      <c r="JF5" s="61" t="s">
        <v>28</v>
      </c>
      <c r="JG5" s="61" t="s">
        <v>330</v>
      </c>
      <c r="JH5" s="61" t="s">
        <v>97</v>
      </c>
      <c r="JI5" s="61" t="s">
        <v>48</v>
      </c>
      <c r="JJ5" s="61" t="s">
        <v>13</v>
      </c>
      <c r="JK5" s="61" t="s">
        <v>14</v>
      </c>
      <c r="JL5" s="61" t="s">
        <v>1914</v>
      </c>
      <c r="JM5" s="64" t="s">
        <v>15</v>
      </c>
      <c r="JN5" s="99"/>
      <c r="JO5" s="61" t="s">
        <v>36</v>
      </c>
      <c r="JP5" s="61" t="s">
        <v>1910</v>
      </c>
      <c r="JQ5" s="61" t="s">
        <v>328</v>
      </c>
      <c r="JR5" s="40" t="s">
        <v>1911</v>
      </c>
      <c r="JS5" s="40" t="s">
        <v>1231</v>
      </c>
      <c r="JT5" s="40" t="s">
        <v>24</v>
      </c>
      <c r="JU5" s="40" t="s">
        <v>1912</v>
      </c>
      <c r="JV5" s="40" t="s">
        <v>1913</v>
      </c>
      <c r="JW5" s="61" t="s">
        <v>1914</v>
      </c>
      <c r="JX5" s="61" t="s">
        <v>1915</v>
      </c>
      <c r="JY5" s="61" t="s">
        <v>1916</v>
      </c>
      <c r="JZ5" s="61" t="s">
        <v>1917</v>
      </c>
      <c r="KA5" s="61" t="s">
        <v>1918</v>
      </c>
      <c r="KB5" s="61" t="s">
        <v>1914</v>
      </c>
      <c r="KC5" s="61" t="s">
        <v>1919</v>
      </c>
      <c r="KD5" s="61" t="s">
        <v>60</v>
      </c>
      <c r="KE5" s="61" t="s">
        <v>28</v>
      </c>
      <c r="KF5" s="61" t="s">
        <v>330</v>
      </c>
      <c r="KG5" s="61" t="s">
        <v>97</v>
      </c>
      <c r="KH5" s="61" t="s">
        <v>48</v>
      </c>
      <c r="KI5" s="61" t="s">
        <v>13</v>
      </c>
      <c r="KJ5" s="61" t="s">
        <v>14</v>
      </c>
      <c r="KK5" s="61" t="s">
        <v>1914</v>
      </c>
      <c r="KL5" s="64" t="s">
        <v>15</v>
      </c>
      <c r="KM5" s="99"/>
      <c r="KN5" s="61" t="s">
        <v>36</v>
      </c>
      <c r="KO5" s="61" t="s">
        <v>1910</v>
      </c>
      <c r="KP5" s="61" t="s">
        <v>328</v>
      </c>
      <c r="KQ5" s="40" t="s">
        <v>1911</v>
      </c>
      <c r="KR5" s="40" t="s">
        <v>1231</v>
      </c>
      <c r="KS5" s="40" t="s">
        <v>24</v>
      </c>
      <c r="KT5" s="40" t="s">
        <v>1912</v>
      </c>
      <c r="KU5" s="40" t="s">
        <v>1913</v>
      </c>
      <c r="KV5" s="61" t="s">
        <v>1914</v>
      </c>
      <c r="KW5" s="61" t="s">
        <v>1915</v>
      </c>
      <c r="KX5" s="61" t="s">
        <v>1916</v>
      </c>
      <c r="KY5" s="61" t="s">
        <v>1917</v>
      </c>
      <c r="KZ5" s="61" t="s">
        <v>1918</v>
      </c>
      <c r="LA5" s="61" t="s">
        <v>1914</v>
      </c>
      <c r="LB5" s="61" t="s">
        <v>1919</v>
      </c>
      <c r="LC5" s="61" t="s">
        <v>60</v>
      </c>
      <c r="LD5" s="61" t="s">
        <v>28</v>
      </c>
      <c r="LE5" s="61" t="s">
        <v>330</v>
      </c>
      <c r="LF5" s="61" t="s">
        <v>97</v>
      </c>
      <c r="LG5" s="61" t="s">
        <v>48</v>
      </c>
      <c r="LH5" s="61" t="s">
        <v>13</v>
      </c>
      <c r="LI5" s="61" t="s">
        <v>14</v>
      </c>
      <c r="LJ5" s="61" t="s">
        <v>1914</v>
      </c>
      <c r="LK5" s="64" t="s">
        <v>15</v>
      </c>
    </row>
    <row r="6" spans="1:323" x14ac:dyDescent="0.25">
      <c r="A6" s="41" t="s">
        <v>32</v>
      </c>
      <c r="B6" s="7">
        <v>1046</v>
      </c>
      <c r="C6" s="7">
        <v>42</v>
      </c>
      <c r="D6" s="7">
        <v>0</v>
      </c>
      <c r="E6" s="7">
        <v>6</v>
      </c>
      <c r="F6" s="7">
        <v>0</v>
      </c>
      <c r="G6" s="7">
        <v>0</v>
      </c>
      <c r="H6" s="7">
        <v>3</v>
      </c>
      <c r="I6" s="7">
        <v>0</v>
      </c>
      <c r="J6" s="7">
        <v>51</v>
      </c>
      <c r="K6" s="7">
        <v>7</v>
      </c>
      <c r="L6" s="7">
        <v>28</v>
      </c>
      <c r="M6" s="7">
        <v>13</v>
      </c>
      <c r="N6" s="7">
        <v>0</v>
      </c>
      <c r="O6" s="7">
        <v>3</v>
      </c>
      <c r="P6" s="7">
        <v>21</v>
      </c>
      <c r="Q6" s="7">
        <v>30</v>
      </c>
      <c r="R6" s="7">
        <v>10</v>
      </c>
      <c r="S6" s="7">
        <v>34</v>
      </c>
      <c r="T6" s="7">
        <v>5</v>
      </c>
      <c r="U6" s="7">
        <v>0</v>
      </c>
      <c r="V6" s="7">
        <v>2</v>
      </c>
      <c r="W6" s="7">
        <v>41</v>
      </c>
      <c r="X6" s="7">
        <v>2</v>
      </c>
      <c r="Y6" s="7">
        <v>8</v>
      </c>
      <c r="Z6" s="7">
        <v>1046</v>
      </c>
      <c r="AA6" s="7">
        <v>42</v>
      </c>
      <c r="AB6" s="7">
        <v>0</v>
      </c>
      <c r="AC6" s="7">
        <v>6</v>
      </c>
      <c r="AD6" s="7">
        <v>0</v>
      </c>
      <c r="AE6" s="7">
        <v>0</v>
      </c>
      <c r="AF6" s="7">
        <v>3</v>
      </c>
      <c r="AG6" s="7">
        <v>0</v>
      </c>
      <c r="AH6" s="7">
        <v>51</v>
      </c>
      <c r="AI6" s="7">
        <v>7</v>
      </c>
      <c r="AJ6" s="7">
        <v>27</v>
      </c>
      <c r="AK6" s="7">
        <v>14</v>
      </c>
      <c r="AL6" s="7">
        <v>0</v>
      </c>
      <c r="AM6" s="7">
        <v>3</v>
      </c>
      <c r="AN6" s="7">
        <v>21</v>
      </c>
      <c r="AO6" s="7">
        <v>30</v>
      </c>
      <c r="AP6" s="7">
        <v>10</v>
      </c>
      <c r="AQ6" s="7">
        <v>34</v>
      </c>
      <c r="AR6" s="7">
        <v>5</v>
      </c>
      <c r="AS6" s="7">
        <v>0</v>
      </c>
      <c r="AT6" s="7">
        <v>2</v>
      </c>
      <c r="AU6" s="7">
        <v>41</v>
      </c>
      <c r="AV6" s="7">
        <v>2</v>
      </c>
      <c r="AW6" s="7">
        <v>8</v>
      </c>
      <c r="AX6" s="7">
        <v>1046</v>
      </c>
      <c r="AY6" s="7">
        <v>42</v>
      </c>
      <c r="AZ6" s="7">
        <v>0</v>
      </c>
      <c r="BA6" s="7">
        <v>6</v>
      </c>
      <c r="BB6" s="44">
        <v>0</v>
      </c>
      <c r="BC6" s="7">
        <v>0</v>
      </c>
      <c r="BD6" s="7">
        <v>3</v>
      </c>
      <c r="BE6" s="7">
        <v>0</v>
      </c>
      <c r="BF6" s="8">
        <v>51</v>
      </c>
      <c r="BG6" s="7">
        <v>7</v>
      </c>
      <c r="BH6" s="7">
        <v>27</v>
      </c>
      <c r="BI6" s="7">
        <v>14</v>
      </c>
      <c r="BJ6" s="7">
        <v>0</v>
      </c>
      <c r="BK6" s="7">
        <v>3</v>
      </c>
      <c r="BL6" s="7">
        <v>21</v>
      </c>
      <c r="BM6" s="7">
        <v>30</v>
      </c>
      <c r="BN6" s="7">
        <v>10</v>
      </c>
      <c r="BO6" s="7">
        <v>34</v>
      </c>
      <c r="BP6" s="7">
        <v>5</v>
      </c>
      <c r="BQ6" s="7">
        <v>0</v>
      </c>
      <c r="BR6" s="7">
        <v>2</v>
      </c>
      <c r="BS6" s="7">
        <v>41</v>
      </c>
      <c r="BT6" s="7">
        <v>3</v>
      </c>
      <c r="BU6" s="7">
        <v>7</v>
      </c>
      <c r="BV6" s="7">
        <v>1046</v>
      </c>
      <c r="BW6" s="7">
        <v>42</v>
      </c>
      <c r="BX6" s="7">
        <v>0</v>
      </c>
      <c r="BY6" s="7">
        <v>6</v>
      </c>
      <c r="BZ6" s="7">
        <v>0</v>
      </c>
      <c r="CA6" s="7">
        <v>0</v>
      </c>
      <c r="CB6" s="7">
        <v>3</v>
      </c>
      <c r="CC6" s="7">
        <v>0</v>
      </c>
      <c r="CD6" s="7">
        <v>51</v>
      </c>
      <c r="CE6" s="7">
        <v>7</v>
      </c>
      <c r="CF6" s="7">
        <v>27</v>
      </c>
      <c r="CG6" s="7">
        <v>14</v>
      </c>
      <c r="CH6" s="7">
        <v>0</v>
      </c>
      <c r="CI6" s="7">
        <v>3</v>
      </c>
      <c r="CJ6" s="7">
        <v>21</v>
      </c>
      <c r="CK6" s="7">
        <v>30</v>
      </c>
      <c r="CL6" s="7">
        <v>11</v>
      </c>
      <c r="CM6" s="7">
        <v>33</v>
      </c>
      <c r="CN6" s="7">
        <v>5</v>
      </c>
      <c r="CO6" s="7">
        <v>0</v>
      </c>
      <c r="CP6" s="7">
        <v>2</v>
      </c>
      <c r="CQ6" s="7">
        <v>41</v>
      </c>
      <c r="CR6" s="7">
        <v>3</v>
      </c>
      <c r="CS6" s="7">
        <v>7</v>
      </c>
      <c r="CT6" s="7">
        <v>0</v>
      </c>
      <c r="CU6" s="7">
        <v>1046</v>
      </c>
      <c r="CV6" s="7">
        <v>39</v>
      </c>
      <c r="CW6" s="7">
        <v>0</v>
      </c>
      <c r="CX6" s="7">
        <v>6</v>
      </c>
      <c r="CY6" s="7">
        <v>0</v>
      </c>
      <c r="CZ6" s="7">
        <v>0</v>
      </c>
      <c r="DA6" s="7">
        <v>3</v>
      </c>
      <c r="DB6" s="7">
        <v>0</v>
      </c>
      <c r="DC6" s="7">
        <v>48</v>
      </c>
      <c r="DD6" s="7">
        <v>7</v>
      </c>
      <c r="DE6" s="7">
        <v>25</v>
      </c>
      <c r="DF6" s="7">
        <v>13</v>
      </c>
      <c r="DG6" s="7">
        <v>1</v>
      </c>
      <c r="DH6" s="7">
        <v>2</v>
      </c>
      <c r="DI6" s="7">
        <v>19</v>
      </c>
      <c r="DJ6" s="7">
        <v>29</v>
      </c>
      <c r="DK6" s="7">
        <v>9</v>
      </c>
      <c r="DL6" s="7">
        <v>32</v>
      </c>
      <c r="DM6" s="7">
        <v>5</v>
      </c>
      <c r="DN6" s="7">
        <v>0</v>
      </c>
      <c r="DO6" s="7">
        <v>2</v>
      </c>
      <c r="DP6" s="7">
        <v>38</v>
      </c>
      <c r="DQ6" s="7">
        <v>3</v>
      </c>
      <c r="DR6" s="7">
        <v>7</v>
      </c>
      <c r="DS6" s="7">
        <v>0</v>
      </c>
      <c r="DT6" s="7">
        <v>929</v>
      </c>
      <c r="DU6" s="7">
        <f>COUNTIFS(Dosen!$P$4:$P$469,A6,Dosen!$D$4:$D$469,"DT")</f>
        <v>39</v>
      </c>
      <c r="DV6" s="7">
        <f>COUNTIFS(Dosen!$P$4:$P$469,A6,Dosen!$D$4:$D$469,"CDTP")</f>
        <v>0</v>
      </c>
      <c r="DW6" s="7">
        <f>COUNTIFS(Dosen!$P$4:$P$469,A6,Dosen!$D$4:$D$469,"CDTSL")</f>
        <v>3</v>
      </c>
      <c r="DX6" s="44">
        <f>COUNTIFS(Dosen!$P$4:$P$469,A6,Dosen!$D$4:$D$469,"dosen kopertis")</f>
        <v>0</v>
      </c>
      <c r="DY6" s="7">
        <f>COUNTIFS(Dosen!$P$4:$P$469,A6,Dosen!$D$4:$D$469,"DBK")</f>
        <v>0</v>
      </c>
      <c r="DZ6" s="7">
        <f>COUNTIFS(Dosen!$P$4:$P$469,A6,Dosen!$D$4:$D$469,"DPK")</f>
        <v>11</v>
      </c>
      <c r="EA6" s="7">
        <f>COUNTIFS(Dosen!$P$4:$P$469,A6,Dosen!$D$4:$D$469,"DLBK")</f>
        <v>0</v>
      </c>
      <c r="EB6" s="8">
        <f>SUM(DU6:EA6)</f>
        <v>53</v>
      </c>
      <c r="EC6" s="7">
        <f>COUNTIFS(Dosen!$P$4:$P$469,A6,Dosen!$E$4:$E$469,"Belum")</f>
        <v>14</v>
      </c>
      <c r="ED6" s="7">
        <f>COUNTIFS(Dosen!$P$4:$P$469,$A6,Dosen!$E$4:$E$469,"Asisten Ahli")</f>
        <v>18</v>
      </c>
      <c r="EE6" s="7">
        <f>COUNTIFS(Dosen!$P$4:$P$469,$A6,Dosen!$E$4:$E$469,"Lektor")</f>
        <v>17</v>
      </c>
      <c r="EF6" s="7">
        <f>COUNTIFS(Dosen!$P$4:$P$469,$A6,Dosen!$E$4:$E$469,"Lektor Kepala")</f>
        <v>3</v>
      </c>
      <c r="EG6" s="7">
        <f>COUNTIFS(Dosen!$P$4:$P$469,$A6,Dosen!$E$4:$E$469,"Guru Besar")</f>
        <v>1</v>
      </c>
      <c r="EH6" s="7">
        <f>COUNTIFS(Dosen!$P$5:$P$449,A6,Dosen!$I$5:$I$449,"Belum")</f>
        <v>23</v>
      </c>
      <c r="EI6" s="7">
        <f>COUNTIFS(Dosen!$P$5:$P$449,A6,Dosen!$I$5:$I$449,"SUDAH")</f>
        <v>30</v>
      </c>
      <c r="EJ6" s="7">
        <f>COUNTIFS(Dosen!$P$4:$P$449,A6,Dosen!$H$4:$H$449,"s3")</f>
        <v>9</v>
      </c>
      <c r="EK6" s="7">
        <f>COUNTIFS(Dosen!$P$4:$P$449,A6,Dosen!$H$4:$H$449,"s2")</f>
        <v>35</v>
      </c>
      <c r="EL6" s="7">
        <f>COUNTIFS(Dosen!$P$4:$P$449,A6,Dosen!$H$4:$H$449,"s1")</f>
        <v>7</v>
      </c>
      <c r="EM6" s="7">
        <f>COUNTIFS(Dosen!$P$4:$P$449,A6,Dosen!$H$4:$H$449,"sp.2")</f>
        <v>0</v>
      </c>
      <c r="EN6" s="7">
        <f>COUNTIFS(Dosen!$P$4:$P$449,A6,Dosen!$H$4:$H$449,"sp.1")</f>
        <v>2</v>
      </c>
      <c r="EO6" s="7">
        <f>COUNTIFS(Dosen!$P$4:$P$449,A6,Dosen!$K$4:$K$449,"NIDN")</f>
        <v>37</v>
      </c>
      <c r="EP6" s="7">
        <f>COUNTIFS(Dosen!$P$4:$P$449,A6,Dosen!$K$4:$K$449,"NIDk")</f>
        <v>2</v>
      </c>
      <c r="EQ6" s="7">
        <f>COUNTIFS(Dosen!$P$4:$P$449,A6,Dosen!$K$4:$K$449,"belum")</f>
        <v>14</v>
      </c>
      <c r="ER6" s="41">
        <f>COUNTIFS(Dosen!$P$4:$P$449,A6,Dosen!$K$4:$K$449,"NUPTK")</f>
        <v>0</v>
      </c>
      <c r="ES6" s="7">
        <v>929</v>
      </c>
      <c r="ET6" s="7">
        <f>COUNTIFS(Dosen!$P$4:$P$469,A6,Dosen!$D$4:$D$469,"DT")</f>
        <v>39</v>
      </c>
      <c r="EU6" s="7">
        <f>COUNTIFS(Dosen!$P$4:$P$469,A6,Dosen!$D$4:$D$469,"CDTP")</f>
        <v>0</v>
      </c>
      <c r="EV6" s="7">
        <f>COUNTIFS(Dosen!$P$4:$P$469,A6,Dosen!$D$4:$D$469,"CDTSL")</f>
        <v>3</v>
      </c>
      <c r="EW6" s="7">
        <f>COUNTIFS(Dosen!$P$4:$P$469,A6,Dosen!$D$4:$D$469,"dosen kopertis")</f>
        <v>0</v>
      </c>
      <c r="EX6" s="7">
        <f>COUNTIFS(Dosen!$P$4:$P$469,A6,Dosen!$D$4:$D$469,"DBK")</f>
        <v>0</v>
      </c>
      <c r="EY6" s="7">
        <f>COUNTIFS(Dosen!$P$4:$P$469,A6,Dosen!$D$4:$D$469,"DPK")</f>
        <v>11</v>
      </c>
      <c r="EZ6" s="7">
        <f>COUNTIFS(Dosen!$P$4:$P$469,A6,Dosen!$D$4:$D$469,"DLBK")</f>
        <v>0</v>
      </c>
      <c r="FA6" s="7">
        <f>SUM(ET6:EZ6)</f>
        <v>53</v>
      </c>
      <c r="FB6" s="7">
        <f>COUNTIFS(Dosen!$P$4:$P$469,A6,Dosen!$E$4:$E$469,"Belum")</f>
        <v>14</v>
      </c>
      <c r="FC6" s="7">
        <f>COUNTIFS(Dosen!$P$4:$P$469,$A6,Dosen!$E$4:$E$469,"Asisten Ahli")</f>
        <v>18</v>
      </c>
      <c r="FD6" s="7">
        <f>COUNTIFS(Dosen!$P$4:$P$469,$A6,Dosen!$E$4:$E$469,"Lektor")</f>
        <v>17</v>
      </c>
      <c r="FE6" s="7">
        <f>COUNTIFS(Dosen!$P$4:$P$469,$A6,Dosen!$E$4:$E$469,"Lektor Kepala")</f>
        <v>3</v>
      </c>
      <c r="FF6" s="7">
        <f>COUNTIFS(Dosen!$P$4:$P$469,$A6,Dosen!$E$4:$E$469,"Guru Besar")</f>
        <v>1</v>
      </c>
      <c r="FG6" s="7">
        <f>COUNTIFS(Dosen!$P$5:$P$449,$A6,Dosen!$I$5:$I$449,"Belum")</f>
        <v>23</v>
      </c>
      <c r="FH6" s="7">
        <f>COUNTIFS(Dosen!$P$5:$P$449,A6,Dosen!$I$5:$I$449,"SUDAH")</f>
        <v>30</v>
      </c>
      <c r="FI6" s="7">
        <f>COUNTIFS(Dosen!$P$4:$P$449,A6,Dosen!$H$4:$H$449,"s3")</f>
        <v>9</v>
      </c>
      <c r="FJ6" s="7">
        <f>COUNTIFS(Dosen!$P$4:$P$449,A6,Dosen!$H$4:$H$449,"s2")</f>
        <v>35</v>
      </c>
      <c r="FK6" s="7">
        <f>COUNTIFS(Dosen!$P$4:$P$449,A6,Dosen!$H$4:$H$449,"s1")</f>
        <v>7</v>
      </c>
      <c r="FL6" s="7">
        <f>COUNTIFS(Dosen!$P$4:$P$449,A6,Dosen!$H$4:$H$449,"sp.2")</f>
        <v>0</v>
      </c>
      <c r="FM6" s="7">
        <f>COUNTIFS(Dosen!$P$4:$P$449,A6,Dosen!$H$4:$H$449,"sp.1")</f>
        <v>2</v>
      </c>
      <c r="FN6" s="7">
        <f>COUNTIFS(Dosen!$P$4:$P$449,A6,Dosen!$K$4:$K$449,"NIDN")</f>
        <v>37</v>
      </c>
      <c r="FO6" s="7">
        <f>COUNTIFS(Dosen!$P$4:$P$449,A6,Dosen!$K$4:$K$449,"NIDk")</f>
        <v>2</v>
      </c>
      <c r="FP6" s="7">
        <f>COUNTIFS(Dosen!$P$4:$P$449,A6,Dosen!$K$4:$K$449,"belum")</f>
        <v>14</v>
      </c>
      <c r="FQ6" s="41">
        <f>COUNTIFS(Dosen!$P$4:$P$449,A6,Dosen!$K$4:$K$449,"NUPTK")</f>
        <v>0</v>
      </c>
      <c r="FR6" s="7">
        <v>929</v>
      </c>
      <c r="FS6" s="7">
        <f>COUNTIFS(Dosen!$P$4:$P$469,$A6,Dosen!$D$4:$D$469,"DT")</f>
        <v>39</v>
      </c>
      <c r="FT6" s="7">
        <f>COUNTIFS(Dosen!$P$4:$P$469,$A6,Dosen!$D$4:$D$469,"CDTP")</f>
        <v>0</v>
      </c>
      <c r="FU6" s="7">
        <f>COUNTIFS(Dosen!$P$4:$P$469,$A6,Dosen!$D$4:$D$469,"CDTSL")</f>
        <v>3</v>
      </c>
      <c r="FV6" s="7">
        <f>COUNTIFS(Dosen!$P$4:$P$469,$A6,Dosen!$D$4:$D$469,"dosen kopertis")</f>
        <v>0</v>
      </c>
      <c r="FW6" s="7">
        <f>COUNTIFS(Dosen!$P$4:$P$469,$A6,Dosen!$D$4:$D$469,"DBK")</f>
        <v>0</v>
      </c>
      <c r="FX6" s="7">
        <f>COUNTIFS(Dosen!$P$4:$P$469,$A6,Dosen!$D$4:$D$469,"DPK")</f>
        <v>11</v>
      </c>
      <c r="FY6" s="7">
        <f>COUNTIFS(Dosen!$P$4:$P$469,$A6,Dosen!$D$4:$D$469,"DLBK")</f>
        <v>0</v>
      </c>
      <c r="FZ6" s="7">
        <f>SUM(FS6:FY6)</f>
        <v>53</v>
      </c>
      <c r="GA6" s="7">
        <f>COUNTIFS(Dosen!$P$4:$P$469,$A6,Dosen!$E$4:$E$469,"Belum")</f>
        <v>14</v>
      </c>
      <c r="GB6" s="7">
        <f>COUNTIFS(Dosen!$P$4:$P$469,$A6,Dosen!$E$4:$E$469,"Asisten Ahli")</f>
        <v>18</v>
      </c>
      <c r="GC6" s="7">
        <f>COUNTIFS(Dosen!$P$4:$P$469,$A6,Dosen!$E$4:$E$469,"Lektor")</f>
        <v>17</v>
      </c>
      <c r="GD6" s="7">
        <f>COUNTIFS(Dosen!$P$4:$P$469,$A6,Dosen!$E$4:$E$469,"Lektor Kepala")</f>
        <v>3</v>
      </c>
      <c r="GE6" s="7">
        <f>COUNTIFS(Dosen!$P$4:$P$469,$A6,Dosen!$E$4:$E$469,"Guru Besar")</f>
        <v>1</v>
      </c>
      <c r="GF6" s="7">
        <f>COUNTIFS(Dosen!$P$5:$P$449,$A6,Dosen!$I$5:$I$449,"Belum")</f>
        <v>23</v>
      </c>
      <c r="GG6" s="7">
        <f>COUNTIFS(Dosen!$P$5:$P$449,$A6,Dosen!$I$5:$I$449,"SUDAH")</f>
        <v>30</v>
      </c>
      <c r="GH6" s="7">
        <f>COUNTIFS(Dosen!$P$4:$P$449,$A6,Dosen!$H$4:$H$449,"s3")</f>
        <v>9</v>
      </c>
      <c r="GI6" s="7">
        <f>COUNTIFS(Dosen!$P$4:$P$449,$A6,Dosen!$H$4:$H$449,"s2")</f>
        <v>35</v>
      </c>
      <c r="GJ6" s="7">
        <f>COUNTIFS(Dosen!$P$4:$P$449,$A6,Dosen!$H$4:$H$449,"s1")</f>
        <v>7</v>
      </c>
      <c r="GK6" s="7">
        <f>COUNTIFS(Dosen!$P$4:$P$449,$A6,Dosen!$H$4:$H$449,"sp.2")</f>
        <v>0</v>
      </c>
      <c r="GL6" s="7">
        <f>COUNTIFS(Dosen!$P$4:$P$449,$A6,Dosen!$H$4:$H$449,"sp.1")</f>
        <v>2</v>
      </c>
      <c r="GM6" s="7">
        <f>COUNTIFS(Dosen!$P$4:$P$449,$A6,Dosen!$K$4:$K$449,"NIDN")</f>
        <v>37</v>
      </c>
      <c r="GN6" s="7">
        <f>COUNTIFS(Dosen!$P$4:$P$449,$A6,Dosen!$K$4:$K$449,"NIDk")</f>
        <v>2</v>
      </c>
      <c r="GO6" s="7">
        <f>COUNTIFS(Dosen!$P$4:$P$449,$A6,Dosen!$K$4:$K$449,"belum")</f>
        <v>14</v>
      </c>
      <c r="GP6" s="41">
        <f>COUNTIFS(Dosen!$P$4:$P$449,$A6,Dosen!$K$4:$K$449,"NUPTK")</f>
        <v>0</v>
      </c>
      <c r="GQ6" s="7">
        <v>929</v>
      </c>
      <c r="GR6" s="7">
        <v>40</v>
      </c>
      <c r="GS6" s="7">
        <v>0</v>
      </c>
      <c r="GT6" s="7">
        <v>5</v>
      </c>
      <c r="GU6" s="7">
        <v>0</v>
      </c>
      <c r="GV6" s="7">
        <v>0</v>
      </c>
      <c r="GW6" s="7">
        <v>3</v>
      </c>
      <c r="GX6" s="7">
        <v>0</v>
      </c>
      <c r="GY6" s="7">
        <v>48</v>
      </c>
      <c r="GZ6" s="7">
        <v>7</v>
      </c>
      <c r="HA6" s="7">
        <v>24</v>
      </c>
      <c r="HB6" s="7">
        <v>13</v>
      </c>
      <c r="HC6" s="7">
        <v>2</v>
      </c>
      <c r="HD6" s="7">
        <v>2</v>
      </c>
      <c r="HE6" s="7">
        <v>19</v>
      </c>
      <c r="HF6" s="7">
        <v>29</v>
      </c>
      <c r="HG6" s="7">
        <v>9</v>
      </c>
      <c r="HH6" s="7">
        <v>31</v>
      </c>
      <c r="HI6" s="7">
        <v>5</v>
      </c>
      <c r="HJ6" s="7">
        <v>0</v>
      </c>
      <c r="HK6" s="7">
        <v>2</v>
      </c>
      <c r="HL6" s="7">
        <v>38</v>
      </c>
      <c r="HM6" s="7">
        <v>3</v>
      </c>
      <c r="HN6" s="7">
        <v>7</v>
      </c>
      <c r="HO6" s="41">
        <v>0</v>
      </c>
      <c r="HP6" s="7">
        <v>929</v>
      </c>
      <c r="HQ6" s="7">
        <v>39</v>
      </c>
      <c r="HR6" s="7">
        <v>0</v>
      </c>
      <c r="HS6" s="7">
        <v>5</v>
      </c>
      <c r="HT6" s="7">
        <v>0</v>
      </c>
      <c r="HU6" s="7">
        <v>0</v>
      </c>
      <c r="HV6" s="7">
        <v>5</v>
      </c>
      <c r="HW6" s="7">
        <v>0</v>
      </c>
      <c r="HX6" s="7">
        <v>49</v>
      </c>
      <c r="HY6" s="7">
        <v>8</v>
      </c>
      <c r="HZ6" s="7">
        <v>23</v>
      </c>
      <c r="IA6" s="7">
        <v>14</v>
      </c>
      <c r="IB6" s="7">
        <v>2</v>
      </c>
      <c r="IC6" s="7">
        <v>2</v>
      </c>
      <c r="ID6" s="7">
        <v>21</v>
      </c>
      <c r="IE6" s="7">
        <v>28</v>
      </c>
      <c r="IF6" s="7">
        <v>9</v>
      </c>
      <c r="IG6" s="7">
        <v>32</v>
      </c>
      <c r="IH6" s="7">
        <v>6</v>
      </c>
      <c r="II6" s="7">
        <v>0</v>
      </c>
      <c r="IJ6" s="7">
        <v>2</v>
      </c>
      <c r="IK6" s="7">
        <v>37</v>
      </c>
      <c r="IL6" s="7">
        <v>3</v>
      </c>
      <c r="IM6" s="7">
        <v>9</v>
      </c>
      <c r="IN6" s="41">
        <v>0</v>
      </c>
      <c r="IO6" s="7">
        <v>929</v>
      </c>
      <c r="IP6" s="7">
        <v>39</v>
      </c>
      <c r="IQ6" s="7">
        <v>0</v>
      </c>
      <c r="IR6" s="7">
        <v>5</v>
      </c>
      <c r="IS6" s="7">
        <v>0</v>
      </c>
      <c r="IT6" s="7">
        <v>0</v>
      </c>
      <c r="IU6" s="7">
        <v>9</v>
      </c>
      <c r="IV6" s="7">
        <v>0</v>
      </c>
      <c r="IW6" s="7">
        <v>53</v>
      </c>
      <c r="IX6" s="7">
        <v>13</v>
      </c>
      <c r="IY6" s="7">
        <v>18</v>
      </c>
      <c r="IZ6" s="7">
        <v>19</v>
      </c>
      <c r="JA6" s="7">
        <v>1</v>
      </c>
      <c r="JB6" s="7">
        <v>2</v>
      </c>
      <c r="JC6" s="7">
        <v>25</v>
      </c>
      <c r="JD6" s="7">
        <v>28</v>
      </c>
      <c r="JE6" s="7">
        <v>9</v>
      </c>
      <c r="JF6" s="7">
        <v>34</v>
      </c>
      <c r="JG6" s="7">
        <v>8</v>
      </c>
      <c r="JH6" s="7">
        <v>0</v>
      </c>
      <c r="JI6" s="7">
        <v>2</v>
      </c>
      <c r="JJ6" s="7">
        <v>37</v>
      </c>
      <c r="JK6" s="7">
        <v>3</v>
      </c>
      <c r="JL6" s="7">
        <v>13</v>
      </c>
      <c r="JM6" s="41">
        <v>0</v>
      </c>
      <c r="JN6" s="7">
        <v>929</v>
      </c>
      <c r="JO6" s="7">
        <v>39</v>
      </c>
      <c r="JP6" s="7">
        <v>0</v>
      </c>
      <c r="JQ6" s="7">
        <v>3</v>
      </c>
      <c r="JR6" s="7">
        <v>0</v>
      </c>
      <c r="JS6" s="7">
        <v>0</v>
      </c>
      <c r="JT6" s="7">
        <v>11</v>
      </c>
      <c r="JU6" s="7">
        <v>0</v>
      </c>
      <c r="JV6" s="7">
        <v>53</v>
      </c>
      <c r="JW6" s="7">
        <v>14</v>
      </c>
      <c r="JX6" s="7">
        <v>18</v>
      </c>
      <c r="JY6" s="7">
        <v>18</v>
      </c>
      <c r="JZ6" s="7">
        <v>2</v>
      </c>
      <c r="KA6" s="7">
        <v>1</v>
      </c>
      <c r="KB6" s="7">
        <v>23</v>
      </c>
      <c r="KC6" s="7">
        <v>30</v>
      </c>
      <c r="KD6" s="7">
        <v>8</v>
      </c>
      <c r="KE6" s="7">
        <v>35</v>
      </c>
      <c r="KF6" s="7">
        <v>7</v>
      </c>
      <c r="KG6" s="7">
        <v>0</v>
      </c>
      <c r="KH6" s="7">
        <v>3</v>
      </c>
      <c r="KI6" s="7">
        <v>37</v>
      </c>
      <c r="KJ6" s="7">
        <v>2</v>
      </c>
      <c r="KK6" s="7">
        <v>14</v>
      </c>
      <c r="KL6" s="41">
        <v>0</v>
      </c>
      <c r="KM6" s="7">
        <v>1008</v>
      </c>
      <c r="KN6" s="7">
        <f>COUNTIFS(Dosen!$P$4:$P$469,$A6,Dosen!$D$4:$D$469,"DT")</f>
        <v>39</v>
      </c>
      <c r="KO6" s="7">
        <f>COUNTIFS(Dosen!$P$4:$P$469,$A6,Dosen!$D$4:$D$469,"CDTP")</f>
        <v>0</v>
      </c>
      <c r="KP6" s="7">
        <f>COUNTIFS(Dosen!$P$4:$P$469,$A6,Dosen!$D$4:$D$469,"CDTSL")</f>
        <v>3</v>
      </c>
      <c r="KQ6" s="7">
        <f>COUNTIFS(Dosen!$P$4:$P$469,$A6,Dosen!$D$4:$D$469,"dosen kopertis")</f>
        <v>0</v>
      </c>
      <c r="KR6" s="7">
        <f>COUNTIFS(Dosen!$P$4:$P$469,$A6,Dosen!$D$4:$D$469,"DBK")</f>
        <v>0</v>
      </c>
      <c r="KS6" s="7">
        <f>COUNTIFS(Dosen!$P$4:$P$469,$A6,Dosen!$D$4:$D$469,"DPK")</f>
        <v>11</v>
      </c>
      <c r="KT6" s="7">
        <f>COUNTIFS(Dosen!$P$4:$P$469,$A6,Dosen!$D$4:$D$469,"DLBK")</f>
        <v>0</v>
      </c>
      <c r="KU6" s="7">
        <f>SUM(KN6:KT6)</f>
        <v>53</v>
      </c>
      <c r="KV6" s="7">
        <f>COUNTIFS(Dosen!$P$4:$P$469,$A6,Dosen!$E$4:$E$469,"Belum")</f>
        <v>14</v>
      </c>
      <c r="KW6" s="7">
        <f>COUNTIFS(Dosen!$P$4:$P$469,$A6,Dosen!$E$4:$E$469,"Asisten Ahli")</f>
        <v>18</v>
      </c>
      <c r="KX6" s="7">
        <f>COUNTIFS(Dosen!$P$4:$P$469,$A6,Dosen!$E$4:$E$469,"Lektor")</f>
        <v>17</v>
      </c>
      <c r="KY6" s="7">
        <f>COUNTIFS(Dosen!$P$4:$P$469,$A6,Dosen!$E$4:$E$469,"Lektor Kepala")</f>
        <v>3</v>
      </c>
      <c r="KZ6" s="7">
        <f>COUNTIFS(Dosen!$P$4:$P$469,$A6,Dosen!$E$4:$E$469,"Guru Besar")</f>
        <v>1</v>
      </c>
      <c r="LA6" s="7">
        <f>COUNTIFS(Dosen!$P$5:$P$495,$A6,Dosen!$I$5:$I$495,"Belum")</f>
        <v>23</v>
      </c>
      <c r="LB6" s="7">
        <f>COUNTIFS(Dosen!$P$5:$P$495,$A6,Dosen!$I$5:$I$495,"SUDAH")</f>
        <v>30</v>
      </c>
      <c r="LC6" s="7">
        <f>COUNTIFS(Dosen!$P$4:$P$495,$A6,Dosen!$H$4:$H$495,"s3")</f>
        <v>9</v>
      </c>
      <c r="LD6" s="7">
        <f>COUNTIFS(Dosen!$P$4:$P$495,$A6,Dosen!$H$4:$H$495,"s2")</f>
        <v>35</v>
      </c>
      <c r="LE6" s="7">
        <f>COUNTIFS(Dosen!$P$4:$P$495,$A6,Dosen!$H$4:$H$495,"s1")</f>
        <v>7</v>
      </c>
      <c r="LF6" s="7">
        <f>COUNTIFS(Dosen!$P$4:$P$495,$A6,Dosen!$H$4:$H$495,"sp.2")</f>
        <v>0</v>
      </c>
      <c r="LG6" s="7">
        <f>COUNTIFS(Dosen!$P$4:$P$495,$A6,Dosen!$H$4:$H$495,"sp.1")</f>
        <v>2</v>
      </c>
      <c r="LH6" s="7">
        <f>COUNTIFS(Dosen!$P$4:$P$495,$A6,Dosen!$K$4:$K$495,"NIDN")</f>
        <v>37</v>
      </c>
      <c r="LI6" s="7">
        <f>COUNTIFS(Dosen!$P$4:$P$495,$A6,Dosen!$K$4:$K$495,"NIDk")</f>
        <v>2</v>
      </c>
      <c r="LJ6" s="7">
        <f>COUNTIFS(Dosen!$P$4:$P$495,$A6,Dosen!$K$4:$K$495,"belum")</f>
        <v>14</v>
      </c>
      <c r="LK6" s="41">
        <f>COUNTIFS(Dosen!$P$4:$P$495,$A6,Dosen!$K$4:$K$495,"NUPTK")</f>
        <v>0</v>
      </c>
    </row>
    <row r="7" spans="1:323" x14ac:dyDescent="0.25">
      <c r="A7" s="41" t="s">
        <v>43</v>
      </c>
      <c r="B7" s="7">
        <v>351</v>
      </c>
      <c r="C7" s="7">
        <v>32</v>
      </c>
      <c r="D7" s="7">
        <v>3</v>
      </c>
      <c r="E7" s="7">
        <v>0</v>
      </c>
      <c r="F7" s="7">
        <v>0</v>
      </c>
      <c r="G7" s="7">
        <v>0</v>
      </c>
      <c r="H7" s="7">
        <v>25</v>
      </c>
      <c r="I7" s="7">
        <v>0</v>
      </c>
      <c r="J7" s="7">
        <v>60</v>
      </c>
      <c r="K7" s="7">
        <v>21</v>
      </c>
      <c r="L7" s="7">
        <v>35</v>
      </c>
      <c r="M7" s="7">
        <v>3</v>
      </c>
      <c r="N7" s="7">
        <v>1</v>
      </c>
      <c r="O7" s="7">
        <v>0</v>
      </c>
      <c r="P7" s="7">
        <v>54</v>
      </c>
      <c r="Q7" s="7">
        <v>6</v>
      </c>
      <c r="R7" s="7">
        <v>4</v>
      </c>
      <c r="S7" s="7">
        <v>14</v>
      </c>
      <c r="T7" s="7">
        <v>0</v>
      </c>
      <c r="U7" s="7">
        <v>6</v>
      </c>
      <c r="V7" s="7">
        <v>36</v>
      </c>
      <c r="W7" s="7">
        <v>24</v>
      </c>
      <c r="X7" s="7">
        <v>19</v>
      </c>
      <c r="Y7" s="7">
        <v>17</v>
      </c>
      <c r="Z7" s="7">
        <v>351</v>
      </c>
      <c r="AA7" s="7">
        <v>32</v>
      </c>
      <c r="AB7" s="7">
        <v>4</v>
      </c>
      <c r="AC7" s="7">
        <v>0</v>
      </c>
      <c r="AD7" s="7">
        <v>0</v>
      </c>
      <c r="AE7" s="7">
        <v>0</v>
      </c>
      <c r="AF7" s="7">
        <v>25</v>
      </c>
      <c r="AG7" s="7">
        <v>0</v>
      </c>
      <c r="AH7" s="7">
        <v>61</v>
      </c>
      <c r="AI7" s="7">
        <v>22</v>
      </c>
      <c r="AJ7" s="7">
        <v>35</v>
      </c>
      <c r="AK7" s="7">
        <v>3</v>
      </c>
      <c r="AL7" s="7">
        <v>1</v>
      </c>
      <c r="AM7" s="7">
        <v>0</v>
      </c>
      <c r="AN7" s="7">
        <v>55</v>
      </c>
      <c r="AO7" s="7">
        <v>6</v>
      </c>
      <c r="AP7" s="7">
        <v>4</v>
      </c>
      <c r="AQ7" s="7">
        <v>15</v>
      </c>
      <c r="AR7" s="7">
        <v>0</v>
      </c>
      <c r="AS7" s="7">
        <v>6</v>
      </c>
      <c r="AT7" s="7">
        <v>36</v>
      </c>
      <c r="AU7" s="7">
        <v>24</v>
      </c>
      <c r="AV7" s="7">
        <v>19</v>
      </c>
      <c r="AW7" s="7">
        <v>18</v>
      </c>
      <c r="AX7" s="7">
        <v>351</v>
      </c>
      <c r="AY7" s="7">
        <v>32</v>
      </c>
      <c r="AZ7" s="7">
        <v>5</v>
      </c>
      <c r="BA7" s="7">
        <v>0</v>
      </c>
      <c r="BB7" s="44">
        <v>0</v>
      </c>
      <c r="BC7" s="7">
        <v>0</v>
      </c>
      <c r="BD7" s="7">
        <v>25</v>
      </c>
      <c r="BE7" s="7">
        <v>1</v>
      </c>
      <c r="BF7" s="8">
        <v>63</v>
      </c>
      <c r="BG7" s="7">
        <v>23</v>
      </c>
      <c r="BH7" s="7">
        <v>35</v>
      </c>
      <c r="BI7" s="7">
        <v>3</v>
      </c>
      <c r="BJ7" s="7">
        <v>1</v>
      </c>
      <c r="BK7" s="7">
        <v>1</v>
      </c>
      <c r="BL7" s="7">
        <v>57</v>
      </c>
      <c r="BM7" s="7">
        <v>6</v>
      </c>
      <c r="BN7" s="7">
        <v>5</v>
      </c>
      <c r="BO7" s="7">
        <v>16</v>
      </c>
      <c r="BP7" s="7">
        <v>0</v>
      </c>
      <c r="BQ7" s="7">
        <v>6</v>
      </c>
      <c r="BR7" s="7">
        <v>36</v>
      </c>
      <c r="BS7" s="7">
        <v>29</v>
      </c>
      <c r="BT7" s="7">
        <v>22</v>
      </c>
      <c r="BU7" s="7">
        <v>8</v>
      </c>
      <c r="BV7" s="7">
        <v>351</v>
      </c>
      <c r="BW7" s="7">
        <v>32</v>
      </c>
      <c r="BX7" s="7">
        <v>5</v>
      </c>
      <c r="BY7" s="7">
        <v>0</v>
      </c>
      <c r="BZ7" s="7">
        <v>0</v>
      </c>
      <c r="CA7" s="7">
        <v>0</v>
      </c>
      <c r="CB7" s="7">
        <v>25</v>
      </c>
      <c r="CC7" s="7">
        <v>1</v>
      </c>
      <c r="CD7" s="7">
        <v>63</v>
      </c>
      <c r="CE7" s="7">
        <v>23</v>
      </c>
      <c r="CF7" s="7">
        <v>35</v>
      </c>
      <c r="CG7" s="7">
        <v>3</v>
      </c>
      <c r="CH7" s="7">
        <v>1</v>
      </c>
      <c r="CI7" s="7">
        <v>1</v>
      </c>
      <c r="CJ7" s="7">
        <v>57</v>
      </c>
      <c r="CK7" s="7">
        <v>6</v>
      </c>
      <c r="CL7" s="7">
        <v>5</v>
      </c>
      <c r="CM7" s="7">
        <v>16</v>
      </c>
      <c r="CN7" s="7">
        <v>0</v>
      </c>
      <c r="CO7" s="7">
        <v>6</v>
      </c>
      <c r="CP7" s="7">
        <v>36</v>
      </c>
      <c r="CQ7" s="7">
        <v>29</v>
      </c>
      <c r="CR7" s="7">
        <v>22</v>
      </c>
      <c r="CS7" s="7">
        <v>8</v>
      </c>
      <c r="CT7" s="7">
        <v>4</v>
      </c>
      <c r="CU7" s="7">
        <v>351</v>
      </c>
      <c r="CV7" s="7">
        <v>31</v>
      </c>
      <c r="CW7" s="7">
        <v>3</v>
      </c>
      <c r="CX7" s="7">
        <v>0</v>
      </c>
      <c r="CY7" s="7">
        <v>0</v>
      </c>
      <c r="CZ7" s="7">
        <v>0</v>
      </c>
      <c r="DA7" s="7">
        <v>24</v>
      </c>
      <c r="DB7" s="7">
        <v>1</v>
      </c>
      <c r="DC7" s="7">
        <v>59</v>
      </c>
      <c r="DD7" s="7">
        <v>20</v>
      </c>
      <c r="DE7" s="7">
        <v>33</v>
      </c>
      <c r="DF7" s="7">
        <v>4</v>
      </c>
      <c r="DG7" s="7">
        <v>1</v>
      </c>
      <c r="DH7" s="7">
        <v>1</v>
      </c>
      <c r="DI7" s="7">
        <v>53</v>
      </c>
      <c r="DJ7" s="7">
        <v>6</v>
      </c>
      <c r="DK7" s="7">
        <v>6</v>
      </c>
      <c r="DL7" s="7">
        <v>11</v>
      </c>
      <c r="DM7" s="7">
        <v>0</v>
      </c>
      <c r="DN7" s="7">
        <v>6</v>
      </c>
      <c r="DO7" s="7">
        <v>36</v>
      </c>
      <c r="DP7" s="7">
        <v>28</v>
      </c>
      <c r="DQ7" s="7">
        <v>22</v>
      </c>
      <c r="DR7" s="7">
        <v>5</v>
      </c>
      <c r="DS7" s="7">
        <v>4</v>
      </c>
      <c r="DT7" s="7">
        <v>331</v>
      </c>
      <c r="DU7" s="7">
        <f>COUNTIFS(Dosen!$P$4:$P$469,A7,Dosen!$D$4:$D$469,"DT")</f>
        <v>33</v>
      </c>
      <c r="DV7" s="7">
        <f>COUNTIFS(Dosen!$P$4:$P$469,A7,Dosen!$D$4:$D$469,"CDTP")</f>
        <v>0</v>
      </c>
      <c r="DW7" s="7">
        <f>COUNTIFS(Dosen!$P$4:$P$469,A7,Dosen!$D$4:$D$469,"CDTSL")</f>
        <v>0</v>
      </c>
      <c r="DX7" s="44">
        <f>COUNTIFS(Dosen!$P$4:$P$469,A7,Dosen!$D$4:$D$469,"dosen kopertis")</f>
        <v>0</v>
      </c>
      <c r="DY7" s="7">
        <f>COUNTIFS(Dosen!$P$4:$P$469,A7,Dosen!$D$4:$D$469,"DBK")</f>
        <v>0</v>
      </c>
      <c r="DZ7" s="7">
        <f>COUNTIFS(Dosen!$P$4:$P$469,A7,Dosen!$D$4:$D$469,"DPK")</f>
        <v>28</v>
      </c>
      <c r="EA7" s="7">
        <f>COUNTIFS(Dosen!$P$4:$P$469,A7,Dosen!$D$4:$D$469,"DLBK")</f>
        <v>1</v>
      </c>
      <c r="EB7" s="8">
        <f t="shared" ref="EB7:EB28" si="0">SUM(DU7:EA7)</f>
        <v>62</v>
      </c>
      <c r="EC7" s="7">
        <f>COUNTIFS(Dosen!$P$4:$P$469,A7,Dosen!$E$4:$E$469,"Belum")</f>
        <v>16</v>
      </c>
      <c r="ED7" s="7">
        <f>COUNTIFS(Dosen!$P$4:$P$469,$A7,Dosen!$E$4:$E$469,"Asisten Ahli")</f>
        <v>37</v>
      </c>
      <c r="EE7" s="7">
        <f>COUNTIFS(Dosen!$P$4:$P$469,$A7,Dosen!$E$4:$E$469,"Lektor")</f>
        <v>7</v>
      </c>
      <c r="EF7" s="7">
        <f>COUNTIFS(Dosen!$P$4:$P$469,$A7,Dosen!$E$4:$E$469,"Lektor Kepala")</f>
        <v>1</v>
      </c>
      <c r="EG7" s="7">
        <f>COUNTIFS(Dosen!$P$4:$P$469,$A7,Dosen!$E$4:$E$469,"Guru Besar")</f>
        <v>1</v>
      </c>
      <c r="EH7" s="7">
        <f>COUNTIFS(Dosen!$P$5:$P$449,A7,Dosen!$I$5:$I$449,"Belum")</f>
        <v>50</v>
      </c>
      <c r="EI7" s="7">
        <f>COUNTIFS(Dosen!$P$5:$P$449,A7,Dosen!$I$5:$I$449,"SUDAH")</f>
        <v>12</v>
      </c>
      <c r="EJ7" s="7">
        <f>COUNTIFS(Dosen!$P$4:$P$449,A7,Dosen!$H$4:$H$449,"s3")</f>
        <v>6</v>
      </c>
      <c r="EK7" s="7">
        <f>COUNTIFS(Dosen!$P$4:$P$449,A7,Dosen!$H$4:$H$449,"s2")</f>
        <v>11</v>
      </c>
      <c r="EL7" s="7">
        <f>COUNTIFS(Dosen!$P$4:$P$449,A7,Dosen!$H$4:$H$449,"s1")</f>
        <v>0</v>
      </c>
      <c r="EM7" s="7">
        <f>COUNTIFS(Dosen!$P$4:$P$449,A7,Dosen!$H$4:$H$449,"sp.2")</f>
        <v>6</v>
      </c>
      <c r="EN7" s="7">
        <f>COUNTIFS(Dosen!$P$4:$P$449,A7,Dosen!$H$4:$H$449,"sp.1")</f>
        <v>39</v>
      </c>
      <c r="EO7" s="7">
        <f>COUNTIFS(Dosen!$P$4:$P$449,A7,Dosen!$K$4:$K$449,"NIDN")</f>
        <v>28</v>
      </c>
      <c r="EP7" s="7">
        <f>COUNTIFS(Dosen!$P$4:$P$449,A7,Dosen!$K$4:$K$449,"NIDk")</f>
        <v>22</v>
      </c>
      <c r="EQ7" s="7">
        <f>COUNTIFS(Dosen!$P$4:$P$449,A7,Dosen!$K$4:$K$449,"belum")</f>
        <v>8</v>
      </c>
      <c r="ER7" s="41">
        <f>COUNTIFS(Dosen!$P$4:$P$449,A7,Dosen!$K$4:$K$449,"NUPTK")</f>
        <v>4</v>
      </c>
      <c r="ES7" s="7">
        <v>331</v>
      </c>
      <c r="ET7" s="7">
        <f>COUNTIFS(Dosen!$P$4:$P$469,A7,Dosen!$D$4:$D$469,"DT")</f>
        <v>33</v>
      </c>
      <c r="EU7" s="7">
        <f>COUNTIFS(Dosen!$P$4:$P$469,A7,Dosen!$D$4:$D$469,"CDTP")</f>
        <v>0</v>
      </c>
      <c r="EV7" s="7">
        <f>COUNTIFS(Dosen!$P$4:$P$469,A7,Dosen!$D$4:$D$469,"CDTSL")</f>
        <v>0</v>
      </c>
      <c r="EW7" s="7">
        <f>COUNTIFS(Dosen!$P$4:$P$469,A7,Dosen!$D$4:$D$469,"dosen kopertis")</f>
        <v>0</v>
      </c>
      <c r="EX7" s="7">
        <f>COUNTIFS(Dosen!$P$4:$P$469,A7,Dosen!$D$4:$D$469,"DBK")</f>
        <v>0</v>
      </c>
      <c r="EY7" s="7">
        <f>COUNTIFS(Dosen!$P$4:$P$469,A7,Dosen!$D$4:$D$469,"DPK")</f>
        <v>28</v>
      </c>
      <c r="EZ7" s="7">
        <f>COUNTIFS(Dosen!$P$4:$P$469,A7,Dosen!$D$4:$D$469,"DLBK")</f>
        <v>1</v>
      </c>
      <c r="FA7" s="7">
        <f t="shared" ref="FA7:FA8" si="1">SUM(ET7:EZ7)</f>
        <v>62</v>
      </c>
      <c r="FB7" s="7">
        <f>COUNTIFS(Dosen!$P$4:$P$469,A7,Dosen!$E$4:$E$469,"Belum")</f>
        <v>16</v>
      </c>
      <c r="FC7" s="7">
        <f>COUNTIFS(Dosen!$P$4:$P$469,$A7,Dosen!$E$4:$E$469,"Asisten Ahli")</f>
        <v>37</v>
      </c>
      <c r="FD7" s="7">
        <f>COUNTIFS(Dosen!$P$4:$P$469,$A7,Dosen!$E$4:$E$469,"Lektor")</f>
        <v>7</v>
      </c>
      <c r="FE7" s="7">
        <f>COUNTIFS(Dosen!$P$4:$P$469,$A7,Dosen!$E$4:$E$469,"Lektor Kepala")</f>
        <v>1</v>
      </c>
      <c r="FF7" s="7">
        <f>COUNTIFS(Dosen!$P$4:$P$469,$A7,Dosen!$E$4:$E$469,"Guru Besar")</f>
        <v>1</v>
      </c>
      <c r="FG7" s="7">
        <f>COUNTIFS(Dosen!$P$5:$P$449,$A7,Dosen!$I$5:$I$449,"Belum")</f>
        <v>50</v>
      </c>
      <c r="FH7" s="7">
        <f>COUNTIFS(Dosen!$P$5:$P$449,A7,Dosen!$I$5:$I$449,"SUDAH")</f>
        <v>12</v>
      </c>
      <c r="FI7" s="7">
        <f>COUNTIFS(Dosen!$P$4:$P$449,A7,Dosen!$H$4:$H$449,"s3")</f>
        <v>6</v>
      </c>
      <c r="FJ7" s="7">
        <f>COUNTIFS(Dosen!$P$4:$P$449,A7,Dosen!$H$4:$H$449,"s2")</f>
        <v>11</v>
      </c>
      <c r="FK7" s="7">
        <f>COUNTIFS(Dosen!$P$4:$P$449,A7,Dosen!$H$4:$H$449,"s1")</f>
        <v>0</v>
      </c>
      <c r="FL7" s="7">
        <f>COUNTIFS(Dosen!$P$4:$P$449,A7,Dosen!$H$4:$H$449,"sp.2")</f>
        <v>6</v>
      </c>
      <c r="FM7" s="7">
        <f>COUNTIFS(Dosen!$P$4:$P$449,A7,Dosen!$H$4:$H$449,"sp.1")</f>
        <v>39</v>
      </c>
      <c r="FN7" s="7">
        <f>COUNTIFS(Dosen!$P$4:$P$449,A7,Dosen!$K$4:$K$449,"NIDN")</f>
        <v>28</v>
      </c>
      <c r="FO7" s="7">
        <f>COUNTIFS(Dosen!$P$4:$P$449,A7,Dosen!$K$4:$K$449,"NIDk")</f>
        <v>22</v>
      </c>
      <c r="FP7" s="7">
        <f>COUNTIFS(Dosen!$P$4:$P$449,A7,Dosen!$K$4:$K$449,"belum")</f>
        <v>8</v>
      </c>
      <c r="FQ7" s="41">
        <f>COUNTIFS(Dosen!$P$4:$P$449,A7,Dosen!$K$4:$K$449,"NUPTK")</f>
        <v>4</v>
      </c>
      <c r="FR7" s="7">
        <v>331</v>
      </c>
      <c r="FS7" s="7">
        <f>COUNTIFS(Dosen!$P$4:$P$469,$A7,Dosen!$D$4:$D$469,"DT")</f>
        <v>33</v>
      </c>
      <c r="FT7" s="7">
        <f>COUNTIFS(Dosen!$P$4:$P$469,$A7,Dosen!$D$4:$D$469,"CDTP")</f>
        <v>0</v>
      </c>
      <c r="FU7" s="7">
        <f>COUNTIFS(Dosen!$P$4:$P$469,$A7,Dosen!$D$4:$D$469,"CDTSL")</f>
        <v>0</v>
      </c>
      <c r="FV7" s="7">
        <f>COUNTIFS(Dosen!$P$4:$P$469,$A7,Dosen!$D$4:$D$469,"dosen kopertis")</f>
        <v>0</v>
      </c>
      <c r="FW7" s="7">
        <f>COUNTIFS(Dosen!$P$4:$P$469,$A7,Dosen!$D$4:$D$469,"DBK")</f>
        <v>0</v>
      </c>
      <c r="FX7" s="7">
        <f>COUNTIFS(Dosen!$P$4:$P$469,$A7,Dosen!$D$4:$D$469,"DPK")</f>
        <v>28</v>
      </c>
      <c r="FY7" s="7">
        <f>COUNTIFS(Dosen!$P$4:$P$469,$A7,Dosen!$D$4:$D$469,"DLBK")</f>
        <v>1</v>
      </c>
      <c r="FZ7" s="7">
        <f t="shared" ref="FZ7:FZ8" si="2">SUM(FS7:FY7)</f>
        <v>62</v>
      </c>
      <c r="GA7" s="7">
        <f>COUNTIFS(Dosen!$P$4:$P$469,$A7,Dosen!$E$4:$E$469,"Belum")</f>
        <v>16</v>
      </c>
      <c r="GB7" s="7">
        <f>COUNTIFS(Dosen!$P$4:$P$469,$A7,Dosen!$E$4:$E$469,"Asisten Ahli")</f>
        <v>37</v>
      </c>
      <c r="GC7" s="7">
        <f>COUNTIFS(Dosen!$P$4:$P$469,$A7,Dosen!$E$4:$E$469,"Lektor")</f>
        <v>7</v>
      </c>
      <c r="GD7" s="7">
        <f>COUNTIFS(Dosen!$P$4:$P$469,$A7,Dosen!$E$4:$E$469,"Lektor Kepala")</f>
        <v>1</v>
      </c>
      <c r="GE7" s="7">
        <f>COUNTIFS(Dosen!$P$4:$P$469,$A7,Dosen!$E$4:$E$469,"Guru Besar")</f>
        <v>1</v>
      </c>
      <c r="GF7" s="7">
        <f>COUNTIFS(Dosen!$P$5:$P$449,$A7,Dosen!$I$5:$I$449,"Belum")</f>
        <v>50</v>
      </c>
      <c r="GG7" s="7">
        <f>COUNTIFS(Dosen!$P$5:$P$449,$A7,Dosen!$I$5:$I$449,"SUDAH")</f>
        <v>12</v>
      </c>
      <c r="GH7" s="7">
        <f>COUNTIFS(Dosen!$P$4:$P$449,$A7,Dosen!$H$4:$H$449,"s3")</f>
        <v>6</v>
      </c>
      <c r="GI7" s="7">
        <f>COUNTIFS(Dosen!$P$4:$P$449,$A7,Dosen!$H$4:$H$449,"s2")</f>
        <v>11</v>
      </c>
      <c r="GJ7" s="7">
        <f>COUNTIFS(Dosen!$P$4:$P$449,$A7,Dosen!$H$4:$H$449,"s1")</f>
        <v>0</v>
      </c>
      <c r="GK7" s="7">
        <f>COUNTIFS(Dosen!$P$4:$P$449,$A7,Dosen!$H$4:$H$449,"sp.2")</f>
        <v>6</v>
      </c>
      <c r="GL7" s="7">
        <f>COUNTIFS(Dosen!$P$4:$P$449,$A7,Dosen!$H$4:$H$449,"sp.1")</f>
        <v>39</v>
      </c>
      <c r="GM7" s="7">
        <f>COUNTIFS(Dosen!$P$4:$P$449,$A7,Dosen!$K$4:$K$449,"NIDN")</f>
        <v>28</v>
      </c>
      <c r="GN7" s="7">
        <f>COUNTIFS(Dosen!$P$4:$P$449,$A7,Dosen!$K$4:$K$449,"NIDk")</f>
        <v>22</v>
      </c>
      <c r="GO7" s="7">
        <f>COUNTIFS(Dosen!$P$4:$P$449,$A7,Dosen!$K$4:$K$449,"belum")</f>
        <v>8</v>
      </c>
      <c r="GP7" s="41">
        <f>COUNTIFS(Dosen!$P$4:$P$449,$A7,Dosen!$K$4:$K$449,"NUPTK")</f>
        <v>4</v>
      </c>
      <c r="GQ7" s="7">
        <v>331</v>
      </c>
      <c r="GR7" s="7">
        <v>33</v>
      </c>
      <c r="GS7" s="7">
        <v>1</v>
      </c>
      <c r="GT7" s="7">
        <v>0</v>
      </c>
      <c r="GU7" s="7">
        <v>0</v>
      </c>
      <c r="GV7" s="7">
        <v>0</v>
      </c>
      <c r="GW7" s="7">
        <v>24</v>
      </c>
      <c r="GX7" s="7">
        <v>1</v>
      </c>
      <c r="GY7" s="7">
        <v>59</v>
      </c>
      <c r="GZ7" s="7">
        <v>19</v>
      </c>
      <c r="HA7" s="7">
        <v>34</v>
      </c>
      <c r="HB7" s="7">
        <v>4</v>
      </c>
      <c r="HC7" s="7">
        <v>1</v>
      </c>
      <c r="HD7" s="7">
        <v>1</v>
      </c>
      <c r="HE7" s="7">
        <v>53</v>
      </c>
      <c r="HF7" s="7">
        <v>6</v>
      </c>
      <c r="HG7" s="7">
        <v>6</v>
      </c>
      <c r="HH7" s="7">
        <v>10</v>
      </c>
      <c r="HI7" s="7">
        <v>0</v>
      </c>
      <c r="HJ7" s="7">
        <v>6</v>
      </c>
      <c r="HK7" s="7">
        <v>36</v>
      </c>
      <c r="HL7" s="7">
        <v>28</v>
      </c>
      <c r="HM7" s="7">
        <v>22</v>
      </c>
      <c r="HN7" s="7">
        <v>5</v>
      </c>
      <c r="HO7" s="41">
        <v>4</v>
      </c>
      <c r="HP7" s="7">
        <v>331</v>
      </c>
      <c r="HQ7" s="7">
        <v>33</v>
      </c>
      <c r="HR7" s="7">
        <v>0</v>
      </c>
      <c r="HS7" s="7">
        <v>0</v>
      </c>
      <c r="HT7" s="7">
        <v>0</v>
      </c>
      <c r="HU7" s="7">
        <v>0</v>
      </c>
      <c r="HV7" s="7">
        <v>27</v>
      </c>
      <c r="HW7" s="7">
        <v>1</v>
      </c>
      <c r="HX7" s="7">
        <v>61</v>
      </c>
      <c r="HY7" s="7">
        <v>16</v>
      </c>
      <c r="HZ7" s="7">
        <v>38</v>
      </c>
      <c r="IA7" s="7">
        <v>5</v>
      </c>
      <c r="IB7" s="7">
        <v>1</v>
      </c>
      <c r="IC7" s="7">
        <v>1</v>
      </c>
      <c r="ID7" s="7">
        <v>55</v>
      </c>
      <c r="IE7" s="7">
        <v>6</v>
      </c>
      <c r="IF7" s="7">
        <v>6</v>
      </c>
      <c r="IG7" s="7">
        <v>11</v>
      </c>
      <c r="IH7" s="7">
        <v>0</v>
      </c>
      <c r="II7" s="7">
        <v>6</v>
      </c>
      <c r="IJ7" s="7">
        <v>38</v>
      </c>
      <c r="IK7" s="7">
        <v>28</v>
      </c>
      <c r="IL7" s="7">
        <v>22</v>
      </c>
      <c r="IM7" s="7">
        <v>7</v>
      </c>
      <c r="IN7" s="41">
        <v>4</v>
      </c>
      <c r="IO7" s="7">
        <v>331</v>
      </c>
      <c r="IP7" s="7">
        <v>33</v>
      </c>
      <c r="IQ7" s="7">
        <v>0</v>
      </c>
      <c r="IR7" s="7">
        <v>0</v>
      </c>
      <c r="IS7" s="7">
        <v>0</v>
      </c>
      <c r="IT7" s="7">
        <v>0</v>
      </c>
      <c r="IU7" s="7">
        <v>27</v>
      </c>
      <c r="IV7" s="7">
        <v>1</v>
      </c>
      <c r="IW7" s="7">
        <v>61</v>
      </c>
      <c r="IX7" s="7">
        <v>15</v>
      </c>
      <c r="IY7" s="7">
        <v>37</v>
      </c>
      <c r="IZ7" s="7">
        <v>7</v>
      </c>
      <c r="JA7" s="7">
        <v>1</v>
      </c>
      <c r="JB7" s="7">
        <v>1</v>
      </c>
      <c r="JC7" s="7">
        <v>55</v>
      </c>
      <c r="JD7" s="7">
        <v>6</v>
      </c>
      <c r="JE7" s="7">
        <v>6</v>
      </c>
      <c r="JF7" s="7">
        <v>11</v>
      </c>
      <c r="JG7" s="7">
        <v>0</v>
      </c>
      <c r="JH7" s="7">
        <v>6</v>
      </c>
      <c r="JI7" s="7">
        <v>38</v>
      </c>
      <c r="JJ7" s="7">
        <v>28</v>
      </c>
      <c r="JK7" s="7">
        <v>22</v>
      </c>
      <c r="JL7" s="7">
        <v>7</v>
      </c>
      <c r="JM7" s="41">
        <v>4</v>
      </c>
      <c r="JN7" s="7">
        <v>331</v>
      </c>
      <c r="JO7" s="7">
        <v>33</v>
      </c>
      <c r="JP7" s="7">
        <v>0</v>
      </c>
      <c r="JQ7" s="7">
        <v>0</v>
      </c>
      <c r="JR7" s="7">
        <v>0</v>
      </c>
      <c r="JS7" s="7">
        <v>0</v>
      </c>
      <c r="JT7" s="7">
        <v>28</v>
      </c>
      <c r="JU7" s="7">
        <v>1</v>
      </c>
      <c r="JV7" s="7">
        <v>62</v>
      </c>
      <c r="JW7" s="7">
        <v>16</v>
      </c>
      <c r="JX7" s="7">
        <v>37</v>
      </c>
      <c r="JY7" s="7">
        <v>7</v>
      </c>
      <c r="JZ7" s="7">
        <v>1</v>
      </c>
      <c r="KA7" s="7">
        <v>1</v>
      </c>
      <c r="KB7" s="7">
        <v>50</v>
      </c>
      <c r="KC7" s="7">
        <v>12</v>
      </c>
      <c r="KD7" s="7">
        <v>6</v>
      </c>
      <c r="KE7" s="7">
        <v>11</v>
      </c>
      <c r="KF7" s="7">
        <v>0</v>
      </c>
      <c r="KG7" s="7">
        <v>6</v>
      </c>
      <c r="KH7" s="7">
        <v>39</v>
      </c>
      <c r="KI7" s="7">
        <v>28</v>
      </c>
      <c r="KJ7" s="7">
        <v>22</v>
      </c>
      <c r="KK7" s="7">
        <v>8</v>
      </c>
      <c r="KL7" s="41">
        <v>4</v>
      </c>
      <c r="KM7" s="7">
        <v>373</v>
      </c>
      <c r="KN7" s="7">
        <f>COUNTIFS(Dosen!$P$4:$P$469,$A7,Dosen!$D$4:$D$469,"DT")</f>
        <v>33</v>
      </c>
      <c r="KO7" s="7">
        <f>COUNTIFS(Dosen!$P$4:$P$469,$A7,Dosen!$D$4:$D$469,"CDTP")</f>
        <v>0</v>
      </c>
      <c r="KP7" s="7">
        <f>COUNTIFS(Dosen!$P$4:$P$469,$A7,Dosen!$D$4:$D$469,"CDTSL")</f>
        <v>0</v>
      </c>
      <c r="KQ7" s="7">
        <f>COUNTIFS(Dosen!$P$4:$P$469,$A7,Dosen!$D$4:$D$469,"dosen kopertis")</f>
        <v>0</v>
      </c>
      <c r="KR7" s="7">
        <f>COUNTIFS(Dosen!$P$4:$P$469,$A7,Dosen!$D$4:$D$469,"DBK")</f>
        <v>0</v>
      </c>
      <c r="KS7" s="7">
        <f>COUNTIFS(Dosen!$P$4:$P$469,$A7,Dosen!$D$4:$D$469,"DPK")</f>
        <v>28</v>
      </c>
      <c r="KT7" s="7">
        <f>COUNTIFS(Dosen!$P$4:$P$469,$A7,Dosen!$D$4:$D$469,"DLBK")</f>
        <v>1</v>
      </c>
      <c r="KU7" s="7">
        <f t="shared" ref="KU7:KU8" si="3">SUM(KN7:KT7)</f>
        <v>62</v>
      </c>
      <c r="KV7" s="7">
        <f>COUNTIFS(Dosen!$P$4:$P$469,$A7,Dosen!$E$4:$E$469,"Belum")</f>
        <v>16</v>
      </c>
      <c r="KW7" s="7">
        <f>COUNTIFS(Dosen!$P$4:$P$469,$A7,Dosen!$E$4:$E$469,"Asisten Ahli")</f>
        <v>37</v>
      </c>
      <c r="KX7" s="7">
        <f>COUNTIFS(Dosen!$P$4:$P$469,$A7,Dosen!$E$4:$E$469,"Lektor")</f>
        <v>7</v>
      </c>
      <c r="KY7" s="7">
        <f>COUNTIFS(Dosen!$P$4:$P$469,$A7,Dosen!$E$4:$E$469,"Lektor Kepala")</f>
        <v>1</v>
      </c>
      <c r="KZ7" s="7">
        <f>COUNTIFS(Dosen!$P$4:$P$469,$A7,Dosen!$E$4:$E$469,"Guru Besar")</f>
        <v>1</v>
      </c>
      <c r="LA7" s="7">
        <f>COUNTIFS(Dosen!$P$5:$P$495,$A7,Dosen!$I$5:$I$495,"Belum")</f>
        <v>50</v>
      </c>
      <c r="LB7" s="7">
        <f>COUNTIFS(Dosen!$P$5:$P$495,$A7,Dosen!$I$5:$I$495,"SUDAH")</f>
        <v>12</v>
      </c>
      <c r="LC7" s="7">
        <f>COUNTIFS(Dosen!$P$4:$P$495,$A7,Dosen!$H$4:$H$495,"s3")</f>
        <v>6</v>
      </c>
      <c r="LD7" s="7">
        <f>COUNTIFS(Dosen!$P$4:$P$495,$A7,Dosen!$H$4:$H$495,"s2")</f>
        <v>11</v>
      </c>
      <c r="LE7" s="7">
        <f>COUNTIFS(Dosen!$P$4:$P$495,$A7,Dosen!$H$4:$H$495,"s1")</f>
        <v>0</v>
      </c>
      <c r="LF7" s="7">
        <f>COUNTIFS(Dosen!$P$4:$P$495,$A7,Dosen!$H$4:$H$495,"sp.2")</f>
        <v>6</v>
      </c>
      <c r="LG7" s="7">
        <f>COUNTIFS(Dosen!$P$4:$P$495,$A7,Dosen!$H$4:$H$495,"sp.1")</f>
        <v>39</v>
      </c>
      <c r="LH7" s="7">
        <f>COUNTIFS(Dosen!$P$4:$P$495,$A7,Dosen!$K$4:$K$495,"NIDN")</f>
        <v>28</v>
      </c>
      <c r="LI7" s="7">
        <f>COUNTIFS(Dosen!$P$4:$P$495,$A7,Dosen!$K$4:$K$495,"NIDk")</f>
        <v>22</v>
      </c>
      <c r="LJ7" s="7">
        <f>COUNTIFS(Dosen!$P$4:$P$495,$A7,Dosen!$K$4:$K$495,"belum")</f>
        <v>8</v>
      </c>
      <c r="LK7" s="41">
        <f>COUNTIFS(Dosen!$P$4:$P$495,$A7,Dosen!$K$4:$K$495,"NUPTK")</f>
        <v>4</v>
      </c>
    </row>
    <row r="8" spans="1:323" x14ac:dyDescent="0.25">
      <c r="A8" s="41" t="s">
        <v>63</v>
      </c>
      <c r="B8" s="7">
        <v>77</v>
      </c>
      <c r="C8" s="7">
        <v>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5</v>
      </c>
      <c r="K8" s="7">
        <v>0</v>
      </c>
      <c r="L8" s="7">
        <v>0</v>
      </c>
      <c r="M8" s="7">
        <v>1</v>
      </c>
      <c r="N8" s="7">
        <v>2</v>
      </c>
      <c r="O8" s="7">
        <v>2</v>
      </c>
      <c r="P8" s="7">
        <v>1</v>
      </c>
      <c r="Q8" s="7">
        <v>4</v>
      </c>
      <c r="R8" s="7">
        <v>5</v>
      </c>
      <c r="S8" s="7">
        <v>0</v>
      </c>
      <c r="T8" s="7">
        <v>0</v>
      </c>
      <c r="U8" s="7">
        <v>0</v>
      </c>
      <c r="V8" s="7">
        <v>0</v>
      </c>
      <c r="W8" s="7">
        <v>5</v>
      </c>
      <c r="X8" s="7">
        <v>0</v>
      </c>
      <c r="Y8" s="7">
        <v>0</v>
      </c>
      <c r="Z8" s="7">
        <v>77</v>
      </c>
      <c r="AA8" s="7">
        <v>5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5</v>
      </c>
      <c r="AI8" s="7">
        <v>0</v>
      </c>
      <c r="AJ8" s="7">
        <v>0</v>
      </c>
      <c r="AK8" s="7">
        <v>1</v>
      </c>
      <c r="AL8" s="7">
        <v>2</v>
      </c>
      <c r="AM8" s="7">
        <v>2</v>
      </c>
      <c r="AN8" s="7">
        <v>1</v>
      </c>
      <c r="AO8" s="7">
        <v>4</v>
      </c>
      <c r="AP8" s="7">
        <v>5</v>
      </c>
      <c r="AQ8" s="7">
        <v>0</v>
      </c>
      <c r="AR8" s="7">
        <v>0</v>
      </c>
      <c r="AS8" s="7">
        <v>0</v>
      </c>
      <c r="AT8" s="7">
        <v>0</v>
      </c>
      <c r="AU8" s="7">
        <v>5</v>
      </c>
      <c r="AV8" s="7">
        <v>0</v>
      </c>
      <c r="AW8" s="7">
        <v>0</v>
      </c>
      <c r="AX8" s="7">
        <v>77</v>
      </c>
      <c r="AY8" s="7">
        <v>5</v>
      </c>
      <c r="AZ8" s="7">
        <v>0</v>
      </c>
      <c r="BA8" s="7">
        <v>0</v>
      </c>
      <c r="BB8" s="44">
        <v>0</v>
      </c>
      <c r="BC8" s="7">
        <v>0</v>
      </c>
      <c r="BD8" s="7">
        <v>0</v>
      </c>
      <c r="BE8" s="7">
        <v>0</v>
      </c>
      <c r="BF8" s="8">
        <v>5</v>
      </c>
      <c r="BG8" s="7">
        <v>0</v>
      </c>
      <c r="BH8" s="7">
        <v>0</v>
      </c>
      <c r="BI8" s="7">
        <v>1</v>
      </c>
      <c r="BJ8" s="7">
        <v>2</v>
      </c>
      <c r="BK8" s="7">
        <v>2</v>
      </c>
      <c r="BL8" s="7">
        <v>1</v>
      </c>
      <c r="BM8" s="7">
        <v>4</v>
      </c>
      <c r="BN8" s="7">
        <v>5</v>
      </c>
      <c r="BO8" s="7">
        <v>0</v>
      </c>
      <c r="BP8" s="7">
        <v>0</v>
      </c>
      <c r="BQ8" s="7">
        <v>0</v>
      </c>
      <c r="BR8" s="7">
        <v>0</v>
      </c>
      <c r="BS8" s="7">
        <v>5</v>
      </c>
      <c r="BT8" s="7">
        <v>0</v>
      </c>
      <c r="BU8" s="7">
        <v>0</v>
      </c>
      <c r="BV8" s="7">
        <v>77</v>
      </c>
      <c r="BW8" s="7">
        <v>5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5</v>
      </c>
      <c r="CE8" s="7">
        <v>0</v>
      </c>
      <c r="CF8" s="7">
        <v>0</v>
      </c>
      <c r="CG8" s="7">
        <v>1</v>
      </c>
      <c r="CH8" s="7">
        <v>2</v>
      </c>
      <c r="CI8" s="7">
        <v>2</v>
      </c>
      <c r="CJ8" s="7">
        <v>1</v>
      </c>
      <c r="CK8" s="7">
        <v>4</v>
      </c>
      <c r="CL8" s="7">
        <v>5</v>
      </c>
      <c r="CM8" s="7">
        <v>0</v>
      </c>
      <c r="CN8" s="7">
        <v>0</v>
      </c>
      <c r="CO8" s="7">
        <v>0</v>
      </c>
      <c r="CP8" s="7">
        <v>0</v>
      </c>
      <c r="CQ8" s="7">
        <v>5</v>
      </c>
      <c r="CR8" s="7">
        <v>0</v>
      </c>
      <c r="CS8" s="7">
        <v>0</v>
      </c>
      <c r="CT8" s="7">
        <v>0</v>
      </c>
      <c r="CU8" s="7">
        <v>77</v>
      </c>
      <c r="CV8" s="7">
        <v>5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5</v>
      </c>
      <c r="DD8" s="7">
        <v>0</v>
      </c>
      <c r="DE8" s="7">
        <v>0</v>
      </c>
      <c r="DF8" s="7">
        <v>0</v>
      </c>
      <c r="DG8" s="7">
        <v>2</v>
      </c>
      <c r="DH8" s="7">
        <v>3</v>
      </c>
      <c r="DI8" s="7">
        <v>0</v>
      </c>
      <c r="DJ8" s="7">
        <v>5</v>
      </c>
      <c r="DK8" s="7">
        <v>5</v>
      </c>
      <c r="DL8" s="7">
        <v>0</v>
      </c>
      <c r="DM8" s="7">
        <v>0</v>
      </c>
      <c r="DN8" s="7">
        <v>0</v>
      </c>
      <c r="DO8" s="7">
        <v>0</v>
      </c>
      <c r="DP8" s="7">
        <v>5</v>
      </c>
      <c r="DQ8" s="7">
        <v>0</v>
      </c>
      <c r="DR8" s="7">
        <v>0</v>
      </c>
      <c r="DS8" s="7">
        <v>0</v>
      </c>
      <c r="DT8" s="7">
        <v>86</v>
      </c>
      <c r="DU8" s="7">
        <f>COUNTIFS(Dosen!$P$4:$P$469,A8,Dosen!$D$4:$D$469,"DT")</f>
        <v>5</v>
      </c>
      <c r="DV8" s="7">
        <f>COUNTIFS(Dosen!$P$4:$P$469,A8,Dosen!$D$4:$D$469,"CDTP")</f>
        <v>0</v>
      </c>
      <c r="DW8" s="7">
        <f>COUNTIFS(Dosen!$P$4:$P$469,A8,Dosen!$D$4:$D$469,"CDTSL")</f>
        <v>0</v>
      </c>
      <c r="DX8" s="44">
        <f>COUNTIFS(Dosen!$P$4:$P$469,A8,Dosen!$D$4:$D$469,"dosen kopertis")</f>
        <v>0</v>
      </c>
      <c r="DY8" s="7">
        <f>COUNTIFS(Dosen!$P$4:$P$469,A8,Dosen!$D$4:$D$469,"DBK")</f>
        <v>0</v>
      </c>
      <c r="DZ8" s="7">
        <f>COUNTIFS(Dosen!$P$4:$P$469,A8,Dosen!$D$4:$D$469,"DPK")</f>
        <v>0</v>
      </c>
      <c r="EA8" s="7">
        <f>COUNTIFS(Dosen!$P$4:$P$469,A8,Dosen!$D$4:$D$469,"DLBK")</f>
        <v>0</v>
      </c>
      <c r="EB8" s="8">
        <f t="shared" si="0"/>
        <v>5</v>
      </c>
      <c r="EC8" s="7">
        <f>COUNTIFS(Dosen!$P$4:$P$469,A8,Dosen!$E$4:$E$469,"Belum")</f>
        <v>0</v>
      </c>
      <c r="ED8" s="7">
        <f>COUNTIFS(Dosen!$P$4:$P$469,$A8,Dosen!$E$4:$E$469,"Asisten Ahli")</f>
        <v>0</v>
      </c>
      <c r="EE8" s="7">
        <f>COUNTIFS(Dosen!$P$4:$P$469,$A8,Dosen!$E$4:$E$469,"Lektor")</f>
        <v>0</v>
      </c>
      <c r="EF8" s="7">
        <f>COUNTIFS(Dosen!$P$4:$P$469,$A8,Dosen!$E$4:$E$469,"Lektor Kepala")</f>
        <v>2</v>
      </c>
      <c r="EG8" s="7">
        <f>COUNTIFS(Dosen!$P$4:$P$469,$A8,Dosen!$E$4:$E$469,"Guru Besar")</f>
        <v>3</v>
      </c>
      <c r="EH8" s="7">
        <f>COUNTIFS(Dosen!$P$5:$P$449,A8,Dosen!$I$5:$I$449,"Belum")</f>
        <v>0</v>
      </c>
      <c r="EI8" s="7">
        <f>COUNTIFS(Dosen!$P$5:$P$449,A8,Dosen!$I$5:$I$449,"SUDAH")</f>
        <v>5</v>
      </c>
      <c r="EJ8" s="7">
        <f>COUNTIFS(Dosen!$P$4:$P$449,A8,Dosen!$H$4:$H$449,"s3")</f>
        <v>5</v>
      </c>
      <c r="EK8" s="7">
        <f>COUNTIFS(Dosen!$P$4:$P$449,A8,Dosen!$H$4:$H$449,"s2")</f>
        <v>0</v>
      </c>
      <c r="EL8" s="7">
        <f>COUNTIFS(Dosen!$P$4:$P$449,A8,Dosen!$H$4:$H$449,"s1")</f>
        <v>0</v>
      </c>
      <c r="EM8" s="7">
        <f>COUNTIFS(Dosen!$P$4:$P$449,A8,Dosen!$H$4:$H$449,"sp.2")</f>
        <v>0</v>
      </c>
      <c r="EN8" s="7">
        <f>COUNTIFS(Dosen!$P$4:$P$449,A8,Dosen!$H$4:$H$449,"sp.1")</f>
        <v>0</v>
      </c>
      <c r="EO8" s="7">
        <f>COUNTIFS(Dosen!$P$4:$P$449,A8,Dosen!$K$4:$K$449,"NIDN")</f>
        <v>5</v>
      </c>
      <c r="EP8" s="7">
        <f>COUNTIFS(Dosen!$P$4:$P$449,A8,Dosen!$K$4:$K$449,"NIDk")</f>
        <v>0</v>
      </c>
      <c r="EQ8" s="7">
        <f>COUNTIFS(Dosen!$P$4:$P$449,A8,Dosen!$K$4:$K$449,"belum")</f>
        <v>0</v>
      </c>
      <c r="ER8" s="41">
        <f>COUNTIFS(Dosen!$P$4:$P$449,A8,Dosen!$K$4:$K$449,"NUPTK")</f>
        <v>0</v>
      </c>
      <c r="ES8" s="7">
        <v>86</v>
      </c>
      <c r="ET8" s="7">
        <f>COUNTIFS(Dosen!$P$4:$P$469,A8,Dosen!$D$4:$D$469,"DT")</f>
        <v>5</v>
      </c>
      <c r="EU8" s="7">
        <f>COUNTIFS(Dosen!$P$4:$P$469,A8,Dosen!$D$4:$D$469,"CDTP")</f>
        <v>0</v>
      </c>
      <c r="EV8" s="7">
        <f>COUNTIFS(Dosen!$P$4:$P$469,A8,Dosen!$D$4:$D$469,"CDTSL")</f>
        <v>0</v>
      </c>
      <c r="EW8" s="7">
        <f>COUNTIFS(Dosen!$P$4:$P$469,A8,Dosen!$D$4:$D$469,"dosen kopertis")</f>
        <v>0</v>
      </c>
      <c r="EX8" s="7">
        <f>COUNTIFS(Dosen!$P$4:$P$469,A8,Dosen!$D$4:$D$469,"DBK")</f>
        <v>0</v>
      </c>
      <c r="EY8" s="7">
        <f>COUNTIFS(Dosen!$P$4:$P$469,A8,Dosen!$D$4:$D$469,"DPK")</f>
        <v>0</v>
      </c>
      <c r="EZ8" s="7">
        <f>COUNTIFS(Dosen!$P$4:$P$469,A8,Dosen!$D$4:$D$469,"DLBK")</f>
        <v>0</v>
      </c>
      <c r="FA8" s="7">
        <f t="shared" si="1"/>
        <v>5</v>
      </c>
      <c r="FB8" s="7">
        <f>COUNTIFS(Dosen!$P$4:$P$469,A8,Dosen!$E$4:$E$469,"Belum")</f>
        <v>0</v>
      </c>
      <c r="FC8" s="7">
        <f>COUNTIFS(Dosen!$P$4:$P$469,$A8,Dosen!$E$4:$E$469,"Asisten Ahli")</f>
        <v>0</v>
      </c>
      <c r="FD8" s="7">
        <f>COUNTIFS(Dosen!$P$4:$P$469,$A8,Dosen!$E$4:$E$469,"Lektor")</f>
        <v>0</v>
      </c>
      <c r="FE8" s="7">
        <f>COUNTIFS(Dosen!$P$4:$P$469,$A8,Dosen!$E$4:$E$469,"Lektor Kepala")</f>
        <v>2</v>
      </c>
      <c r="FF8" s="7">
        <f>COUNTIFS(Dosen!$P$4:$P$469,$A8,Dosen!$E$4:$E$469,"Guru Besar")</f>
        <v>3</v>
      </c>
      <c r="FG8" s="7">
        <f>COUNTIFS(Dosen!$P$5:$P$449,$A8,Dosen!$I$5:$I$449,"Belum")</f>
        <v>0</v>
      </c>
      <c r="FH8" s="7">
        <f>COUNTIFS(Dosen!$P$5:$P$449,A8,Dosen!$I$5:$I$449,"SUDAH")</f>
        <v>5</v>
      </c>
      <c r="FI8" s="7">
        <f>COUNTIFS(Dosen!$P$4:$P$449,A8,Dosen!$H$4:$H$449,"s3")</f>
        <v>5</v>
      </c>
      <c r="FJ8" s="7">
        <f>COUNTIFS(Dosen!$P$4:$P$449,A8,Dosen!$H$4:$H$449,"s2")</f>
        <v>0</v>
      </c>
      <c r="FK8" s="7">
        <f>COUNTIFS(Dosen!$P$4:$P$449,A8,Dosen!$H$4:$H$449,"s1")</f>
        <v>0</v>
      </c>
      <c r="FL8" s="7">
        <f>COUNTIFS(Dosen!$P$4:$P$449,A8,Dosen!$H$4:$H$449,"sp.2")</f>
        <v>0</v>
      </c>
      <c r="FM8" s="7">
        <f>COUNTIFS(Dosen!$P$4:$P$449,A8,Dosen!$H$4:$H$449,"sp.1")</f>
        <v>0</v>
      </c>
      <c r="FN8" s="7">
        <f>COUNTIFS(Dosen!$P$4:$P$449,A8,Dosen!$K$4:$K$449,"NIDN")</f>
        <v>5</v>
      </c>
      <c r="FO8" s="7">
        <f>COUNTIFS(Dosen!$P$4:$P$449,A8,Dosen!$K$4:$K$449,"NIDk")</f>
        <v>0</v>
      </c>
      <c r="FP8" s="7">
        <f>COUNTIFS(Dosen!$P$4:$P$449,A8,Dosen!$K$4:$K$449,"belum")</f>
        <v>0</v>
      </c>
      <c r="FQ8" s="41">
        <f>COUNTIFS(Dosen!$P$4:$P$449,A8,Dosen!$K$4:$K$449,"NUPTK")</f>
        <v>0</v>
      </c>
      <c r="FR8" s="7">
        <v>86</v>
      </c>
      <c r="FS8" s="7">
        <f>COUNTIFS(Dosen!$P$4:$P$469,$A8,Dosen!$D$4:$D$469,"DT")</f>
        <v>5</v>
      </c>
      <c r="FT8" s="7">
        <f>COUNTIFS(Dosen!$P$4:$P$469,$A8,Dosen!$D$4:$D$469,"CDTP")</f>
        <v>0</v>
      </c>
      <c r="FU8" s="7">
        <f>COUNTIFS(Dosen!$P$4:$P$469,$A8,Dosen!$D$4:$D$469,"CDTSL")</f>
        <v>0</v>
      </c>
      <c r="FV8" s="7">
        <f>COUNTIFS(Dosen!$P$4:$P$469,$A8,Dosen!$D$4:$D$469,"dosen kopertis")</f>
        <v>0</v>
      </c>
      <c r="FW8" s="7">
        <f>COUNTIFS(Dosen!$P$4:$P$469,$A8,Dosen!$D$4:$D$469,"DBK")</f>
        <v>0</v>
      </c>
      <c r="FX8" s="7">
        <f>COUNTIFS(Dosen!$P$4:$P$469,$A8,Dosen!$D$4:$D$469,"DPK")</f>
        <v>0</v>
      </c>
      <c r="FY8" s="7">
        <f>COUNTIFS(Dosen!$P$4:$P$469,$A8,Dosen!$D$4:$D$469,"DLBK")</f>
        <v>0</v>
      </c>
      <c r="FZ8" s="7">
        <f t="shared" si="2"/>
        <v>5</v>
      </c>
      <c r="GA8" s="7">
        <f>COUNTIFS(Dosen!$P$4:$P$469,$A8,Dosen!$E$4:$E$469,"Belum")</f>
        <v>0</v>
      </c>
      <c r="GB8" s="7">
        <f>COUNTIFS(Dosen!$P$4:$P$469,$A8,Dosen!$E$4:$E$469,"Asisten Ahli")</f>
        <v>0</v>
      </c>
      <c r="GC8" s="7">
        <f>COUNTIFS(Dosen!$P$4:$P$469,$A8,Dosen!$E$4:$E$469,"Lektor")</f>
        <v>0</v>
      </c>
      <c r="GD8" s="7">
        <f>COUNTIFS(Dosen!$P$4:$P$469,$A8,Dosen!$E$4:$E$469,"Lektor Kepala")</f>
        <v>2</v>
      </c>
      <c r="GE8" s="7">
        <f>COUNTIFS(Dosen!$P$4:$P$469,$A8,Dosen!$E$4:$E$469,"Guru Besar")</f>
        <v>3</v>
      </c>
      <c r="GF8" s="7">
        <f>COUNTIFS(Dosen!$P$5:$P$449,$A8,Dosen!$I$5:$I$449,"Belum")</f>
        <v>0</v>
      </c>
      <c r="GG8" s="7">
        <f>COUNTIFS(Dosen!$P$5:$P$449,$A8,Dosen!$I$5:$I$449,"SUDAH")</f>
        <v>5</v>
      </c>
      <c r="GH8" s="7">
        <f>COUNTIFS(Dosen!$P$4:$P$449,$A8,Dosen!$H$4:$H$449,"s3")</f>
        <v>5</v>
      </c>
      <c r="GI8" s="7">
        <f>COUNTIFS(Dosen!$P$4:$P$449,$A8,Dosen!$H$4:$H$449,"s2")</f>
        <v>0</v>
      </c>
      <c r="GJ8" s="7">
        <f>COUNTIFS(Dosen!$P$4:$P$449,$A8,Dosen!$H$4:$H$449,"s1")</f>
        <v>0</v>
      </c>
      <c r="GK8" s="7">
        <f>COUNTIFS(Dosen!$P$4:$P$449,$A8,Dosen!$H$4:$H$449,"sp.2")</f>
        <v>0</v>
      </c>
      <c r="GL8" s="7">
        <f>COUNTIFS(Dosen!$P$4:$P$449,$A8,Dosen!$H$4:$H$449,"sp.1")</f>
        <v>0</v>
      </c>
      <c r="GM8" s="7">
        <f>COUNTIFS(Dosen!$P$4:$P$449,$A8,Dosen!$K$4:$K$449,"NIDN")</f>
        <v>5</v>
      </c>
      <c r="GN8" s="7">
        <f>COUNTIFS(Dosen!$P$4:$P$449,$A8,Dosen!$K$4:$K$449,"NIDk")</f>
        <v>0</v>
      </c>
      <c r="GO8" s="7">
        <f>COUNTIFS(Dosen!$P$4:$P$449,$A8,Dosen!$K$4:$K$449,"belum")</f>
        <v>0</v>
      </c>
      <c r="GP8" s="41">
        <f>COUNTIFS(Dosen!$P$4:$P$449,$A8,Dosen!$K$4:$K$449,"NUPTK")</f>
        <v>0</v>
      </c>
      <c r="GQ8" s="7">
        <v>86</v>
      </c>
      <c r="GR8" s="7">
        <v>5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5</v>
      </c>
      <c r="GZ8" s="7">
        <v>0</v>
      </c>
      <c r="HA8" s="7">
        <v>0</v>
      </c>
      <c r="HB8" s="7">
        <v>0</v>
      </c>
      <c r="HC8" s="7">
        <v>2</v>
      </c>
      <c r="HD8" s="7">
        <v>3</v>
      </c>
      <c r="HE8" s="7">
        <v>0</v>
      </c>
      <c r="HF8" s="7">
        <v>5</v>
      </c>
      <c r="HG8" s="7">
        <v>5</v>
      </c>
      <c r="HH8" s="7">
        <v>0</v>
      </c>
      <c r="HI8" s="7">
        <v>0</v>
      </c>
      <c r="HJ8" s="7">
        <v>0</v>
      </c>
      <c r="HK8" s="7">
        <v>0</v>
      </c>
      <c r="HL8" s="7">
        <v>5</v>
      </c>
      <c r="HM8" s="7">
        <v>0</v>
      </c>
      <c r="HN8" s="7">
        <v>0</v>
      </c>
      <c r="HO8" s="41">
        <v>0</v>
      </c>
      <c r="HP8" s="7">
        <v>86</v>
      </c>
      <c r="HQ8" s="7">
        <v>5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5</v>
      </c>
      <c r="HY8" s="7">
        <v>0</v>
      </c>
      <c r="HZ8" s="7">
        <v>0</v>
      </c>
      <c r="IA8" s="7">
        <v>0</v>
      </c>
      <c r="IB8" s="7">
        <v>2</v>
      </c>
      <c r="IC8" s="7">
        <v>3</v>
      </c>
      <c r="ID8" s="7">
        <v>0</v>
      </c>
      <c r="IE8" s="7">
        <v>5</v>
      </c>
      <c r="IF8" s="7">
        <v>5</v>
      </c>
      <c r="IG8" s="7">
        <v>0</v>
      </c>
      <c r="IH8" s="7">
        <v>0</v>
      </c>
      <c r="II8" s="7">
        <v>0</v>
      </c>
      <c r="IJ8" s="7">
        <v>0</v>
      </c>
      <c r="IK8" s="7">
        <v>5</v>
      </c>
      <c r="IL8" s="7">
        <v>0</v>
      </c>
      <c r="IM8" s="7">
        <v>0</v>
      </c>
      <c r="IN8" s="41">
        <v>0</v>
      </c>
      <c r="IO8" s="7">
        <v>86</v>
      </c>
      <c r="IP8" s="7">
        <v>5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5</v>
      </c>
      <c r="IX8" s="7">
        <v>0</v>
      </c>
      <c r="IY8" s="7">
        <v>0</v>
      </c>
      <c r="IZ8" s="7">
        <v>0</v>
      </c>
      <c r="JA8" s="7">
        <v>2</v>
      </c>
      <c r="JB8" s="7">
        <v>3</v>
      </c>
      <c r="JC8" s="7">
        <v>0</v>
      </c>
      <c r="JD8" s="7">
        <v>5</v>
      </c>
      <c r="JE8" s="7">
        <v>5</v>
      </c>
      <c r="JF8" s="7">
        <v>0</v>
      </c>
      <c r="JG8" s="7">
        <v>0</v>
      </c>
      <c r="JH8" s="7">
        <v>0</v>
      </c>
      <c r="JI8" s="7">
        <v>0</v>
      </c>
      <c r="JJ8" s="7">
        <v>5</v>
      </c>
      <c r="JK8" s="7">
        <v>0</v>
      </c>
      <c r="JL8" s="7">
        <v>0</v>
      </c>
      <c r="JM8" s="41">
        <v>0</v>
      </c>
      <c r="JN8" s="7">
        <v>86</v>
      </c>
      <c r="JO8" s="7">
        <v>5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5</v>
      </c>
      <c r="JW8" s="7">
        <v>0</v>
      </c>
      <c r="JX8" s="7">
        <v>0</v>
      </c>
      <c r="JY8" s="7">
        <v>0</v>
      </c>
      <c r="JZ8" s="7">
        <v>2</v>
      </c>
      <c r="KA8" s="7">
        <v>3</v>
      </c>
      <c r="KB8" s="7">
        <v>0</v>
      </c>
      <c r="KC8" s="7">
        <v>5</v>
      </c>
      <c r="KD8" s="7">
        <v>5</v>
      </c>
      <c r="KE8" s="7">
        <v>0</v>
      </c>
      <c r="KF8" s="7">
        <v>0</v>
      </c>
      <c r="KG8" s="7">
        <v>0</v>
      </c>
      <c r="KH8" s="7">
        <v>0</v>
      </c>
      <c r="KI8" s="7">
        <v>5</v>
      </c>
      <c r="KJ8" s="7">
        <v>0</v>
      </c>
      <c r="KK8" s="7">
        <v>0</v>
      </c>
      <c r="KL8" s="41">
        <v>0</v>
      </c>
      <c r="KM8" s="7">
        <v>97</v>
      </c>
      <c r="KN8" s="7">
        <f>COUNTIFS(Dosen!$P$4:$P$469,$A8,Dosen!$D$4:$D$469,"DT")</f>
        <v>5</v>
      </c>
      <c r="KO8" s="7">
        <f>COUNTIFS(Dosen!$P$4:$P$469,$A8,Dosen!$D$4:$D$469,"CDTP")</f>
        <v>0</v>
      </c>
      <c r="KP8" s="7">
        <f>COUNTIFS(Dosen!$P$4:$P$469,$A8,Dosen!$D$4:$D$469,"CDTSL")</f>
        <v>0</v>
      </c>
      <c r="KQ8" s="7">
        <f>COUNTIFS(Dosen!$P$4:$P$469,$A8,Dosen!$D$4:$D$469,"dosen kopertis")</f>
        <v>0</v>
      </c>
      <c r="KR8" s="7">
        <f>COUNTIFS(Dosen!$P$4:$P$469,$A8,Dosen!$D$4:$D$469,"DBK")</f>
        <v>0</v>
      </c>
      <c r="KS8" s="7">
        <f>COUNTIFS(Dosen!$P$4:$P$469,$A8,Dosen!$D$4:$D$469,"DPK")</f>
        <v>0</v>
      </c>
      <c r="KT8" s="7">
        <f>COUNTIFS(Dosen!$P$4:$P$469,$A8,Dosen!$D$4:$D$469,"DLBK")</f>
        <v>0</v>
      </c>
      <c r="KU8" s="7">
        <f t="shared" si="3"/>
        <v>5</v>
      </c>
      <c r="KV8" s="7">
        <f>COUNTIFS(Dosen!$P$4:$P$469,$A8,Dosen!$E$4:$E$469,"Belum")</f>
        <v>0</v>
      </c>
      <c r="KW8" s="7">
        <f>COUNTIFS(Dosen!$P$4:$P$469,$A8,Dosen!$E$4:$E$469,"Asisten Ahli")</f>
        <v>0</v>
      </c>
      <c r="KX8" s="7">
        <f>COUNTIFS(Dosen!$P$4:$P$469,$A8,Dosen!$E$4:$E$469,"Lektor")</f>
        <v>0</v>
      </c>
      <c r="KY8" s="7">
        <f>COUNTIFS(Dosen!$P$4:$P$469,$A8,Dosen!$E$4:$E$469,"Lektor Kepala")</f>
        <v>2</v>
      </c>
      <c r="KZ8" s="7">
        <f>COUNTIFS(Dosen!$P$4:$P$469,$A8,Dosen!$E$4:$E$469,"Guru Besar")</f>
        <v>3</v>
      </c>
      <c r="LA8" s="7">
        <f>COUNTIFS(Dosen!$P$5:$P$495,$A8,Dosen!$I$5:$I$495,"Belum")</f>
        <v>0</v>
      </c>
      <c r="LB8" s="7">
        <f>COUNTIFS(Dosen!$P$5:$P$495,$A8,Dosen!$I$5:$I$495,"SUDAH")</f>
        <v>5</v>
      </c>
      <c r="LC8" s="7">
        <f>COUNTIFS(Dosen!$P$4:$P$495,$A8,Dosen!$H$4:$H$495,"s3")</f>
        <v>5</v>
      </c>
      <c r="LD8" s="7">
        <f>COUNTIFS(Dosen!$P$4:$P$495,$A8,Dosen!$H$4:$H$495,"s2")</f>
        <v>0</v>
      </c>
      <c r="LE8" s="7">
        <f>COUNTIFS(Dosen!$P$4:$P$495,$A8,Dosen!$H$4:$H$495,"s1")</f>
        <v>0</v>
      </c>
      <c r="LF8" s="7">
        <f>COUNTIFS(Dosen!$P$4:$P$495,$A8,Dosen!$H$4:$H$495,"sp.2")</f>
        <v>0</v>
      </c>
      <c r="LG8" s="7">
        <f>COUNTIFS(Dosen!$P$4:$P$495,$A8,Dosen!$H$4:$H$495,"sp.1")</f>
        <v>0</v>
      </c>
      <c r="LH8" s="7">
        <f>COUNTIFS(Dosen!$P$4:$P$495,$A8,Dosen!$K$4:$K$495,"NIDN")</f>
        <v>5</v>
      </c>
      <c r="LI8" s="7">
        <f>COUNTIFS(Dosen!$P$4:$P$495,$A8,Dosen!$K$4:$K$495,"NIDk")</f>
        <v>0</v>
      </c>
      <c r="LJ8" s="7">
        <f>COUNTIFS(Dosen!$P$4:$P$495,$A8,Dosen!$K$4:$K$495,"belum")</f>
        <v>0</v>
      </c>
      <c r="LK8" s="41">
        <f>COUNTIFS(Dosen!$P$4:$P$495,$A8,Dosen!$K$4:$K$495,"NUPTK")</f>
        <v>0</v>
      </c>
    </row>
    <row r="9" spans="1:323" x14ac:dyDescent="0.25">
      <c r="A9" s="63" t="s">
        <v>106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4</v>
      </c>
      <c r="CW9" s="7">
        <v>2</v>
      </c>
      <c r="CX9" s="7">
        <v>0</v>
      </c>
      <c r="CY9" s="7">
        <v>0</v>
      </c>
      <c r="CZ9" s="7">
        <v>0</v>
      </c>
      <c r="DA9" s="7">
        <v>1</v>
      </c>
      <c r="DB9" s="7">
        <v>0</v>
      </c>
      <c r="DC9" s="7">
        <v>7</v>
      </c>
      <c r="DD9" s="7">
        <v>2</v>
      </c>
      <c r="DE9" s="7">
        <v>2</v>
      </c>
      <c r="DF9" s="7">
        <v>3</v>
      </c>
      <c r="DG9" s="7">
        <v>0</v>
      </c>
      <c r="DH9" s="7">
        <v>0</v>
      </c>
      <c r="DI9" s="7">
        <v>6</v>
      </c>
      <c r="DJ9" s="7">
        <v>1</v>
      </c>
      <c r="DK9" s="7">
        <v>2</v>
      </c>
      <c r="DL9" s="7">
        <v>5</v>
      </c>
      <c r="DM9" s="7">
        <v>0</v>
      </c>
      <c r="DN9" s="7">
        <v>0</v>
      </c>
      <c r="DO9" s="7">
        <v>0</v>
      </c>
      <c r="DP9" s="7">
        <v>4</v>
      </c>
      <c r="DQ9" s="7">
        <v>0</v>
      </c>
      <c r="DR9" s="7">
        <v>2</v>
      </c>
      <c r="DS9" s="7">
        <v>1</v>
      </c>
      <c r="DT9" s="7">
        <v>0</v>
      </c>
      <c r="DU9" s="7">
        <f>COUNTIFS(Dosen!$P$4:$P$469,A9,Dosen!$D$4:$D$469,"DT")</f>
        <v>4</v>
      </c>
      <c r="DV9" s="7">
        <f>COUNTIFS(Dosen!$P$4:$P$469,A9,Dosen!$D$4:$D$469,"CDTP")</f>
        <v>0</v>
      </c>
      <c r="DW9" s="7">
        <f>COUNTIFS(Dosen!$P$4:$P$469,A9,Dosen!$D$4:$D$469,"CDTSL")</f>
        <v>0</v>
      </c>
      <c r="DX9" s="44">
        <f>COUNTIFS(Dosen!$P$4:$P$469,A9,Dosen!$D$4:$D$469,"dosen kopertis")</f>
        <v>0</v>
      </c>
      <c r="DY9" s="7">
        <f>COUNTIFS(Dosen!$P$4:$P$469,A9,Dosen!$D$4:$D$469,"DBK")</f>
        <v>0</v>
      </c>
      <c r="DZ9" s="7">
        <f>COUNTIFS(Dosen!$P$4:$P$469,A9,Dosen!$D$4:$D$469,"DPK")</f>
        <v>4</v>
      </c>
      <c r="EA9" s="7">
        <f>COUNTIFS(Dosen!$P$4:$P$469,A9,Dosen!$D$4:$D$469,"DLBK")</f>
        <v>1</v>
      </c>
      <c r="EB9" s="8">
        <f t="shared" ref="EB9" si="4">SUM(DU9:EA9)</f>
        <v>9</v>
      </c>
      <c r="EC9" s="7">
        <f>COUNTIFS(Dosen!$P$4:$P$469,A9,Dosen!$E$4:$E$469,"Belum")</f>
        <v>4</v>
      </c>
      <c r="ED9" s="7">
        <f>COUNTIFS(Dosen!$P$4:$P$469,$A9,Dosen!$E$4:$E$469,"Asisten Ahli")</f>
        <v>2</v>
      </c>
      <c r="EE9" s="7">
        <f>COUNTIFS(Dosen!$P$4:$P$469,$A9,Dosen!$E$4:$E$469,"Lektor")</f>
        <v>3</v>
      </c>
      <c r="EF9" s="7">
        <f>COUNTIFS(Dosen!$P$4:$P$469,$A9,Dosen!$E$4:$E$469,"Lektor Kepala")</f>
        <v>0</v>
      </c>
      <c r="EG9" s="7">
        <f>COUNTIFS(Dosen!$P$4:$P$469,$A9,Dosen!$E$4:$E$469,"Guru Besar")</f>
        <v>0</v>
      </c>
      <c r="EH9" s="7">
        <f>COUNTIFS(Dosen!$P$5:$P$449,A9,Dosen!$I$5:$I$449,"Belum")</f>
        <v>7</v>
      </c>
      <c r="EI9" s="7">
        <f>COUNTIFS(Dosen!$P$5:$P$449,A9,Dosen!$I$5:$I$449,"SUDAH")</f>
        <v>2</v>
      </c>
      <c r="EJ9" s="7">
        <f>COUNTIFS(Dosen!$P$4:$P$449,A9,Dosen!$H$4:$H$449,"s3")</f>
        <v>4</v>
      </c>
      <c r="EK9" s="7">
        <f>COUNTIFS(Dosen!$P$4:$P$449,A9,Dosen!$H$4:$H$449,"s2")</f>
        <v>5</v>
      </c>
      <c r="EL9" s="7">
        <f>COUNTIFS(Dosen!$P$4:$P$449,A9,Dosen!$H$4:$H$449,"s1")</f>
        <v>0</v>
      </c>
      <c r="EM9" s="7">
        <f>COUNTIFS(Dosen!$P$4:$P$449,A9,Dosen!$H$4:$H$449,"sp.2")</f>
        <v>0</v>
      </c>
      <c r="EN9" s="7">
        <f>COUNTIFS(Dosen!$P$4:$P$449,A9,Dosen!$H$4:$H$449,"sp.1")</f>
        <v>0</v>
      </c>
      <c r="EO9" s="7">
        <f>COUNTIFS(Dosen!$P$4:$P$449,A9,Dosen!$K$4:$K$449,"NIDN")</f>
        <v>4</v>
      </c>
      <c r="EP9" s="7">
        <f>COUNTIFS(Dosen!$P$4:$P$449,A9,Dosen!$K$4:$K$449,"NIDk")</f>
        <v>0</v>
      </c>
      <c r="EQ9" s="7">
        <f>COUNTIFS(Dosen!$P$4:$P$449,A9,Dosen!$K$4:$K$449,"belum")</f>
        <v>2</v>
      </c>
      <c r="ER9" s="41">
        <f>COUNTIFS(Dosen!$P$4:$P$449,A9,Dosen!$K$4:$K$449,"NUPTK")</f>
        <v>3</v>
      </c>
      <c r="ES9" s="7">
        <v>0</v>
      </c>
      <c r="ET9" s="7">
        <f>COUNTIFS(Dosen!$P$4:$P$469,A9,Dosen!$D$4:$D$469,"DT")</f>
        <v>4</v>
      </c>
      <c r="EU9" s="7">
        <f>COUNTIFS(Dosen!$P$4:$P$469,A9,Dosen!$D$4:$D$469,"CDTP")</f>
        <v>0</v>
      </c>
      <c r="EV9" s="7">
        <f>COUNTIFS(Dosen!$P$4:$P$469,A9,Dosen!$D$4:$D$469,"CDTSL")</f>
        <v>0</v>
      </c>
      <c r="EW9" s="7">
        <f>COUNTIFS(Dosen!$P$4:$P$469,A9,Dosen!$D$4:$D$469,"dosen kopertis")</f>
        <v>0</v>
      </c>
      <c r="EX9" s="7">
        <f>COUNTIFS(Dosen!$P$4:$P$469,A9,Dosen!$D$4:$D$469,"DBK")</f>
        <v>0</v>
      </c>
      <c r="EY9" s="7">
        <f>COUNTIFS(Dosen!$P$4:$P$469,A9,Dosen!$D$4:$D$469,"DPK")</f>
        <v>4</v>
      </c>
      <c r="EZ9" s="7">
        <f>COUNTIFS(Dosen!$P$4:$P$469,A9,Dosen!$D$4:$D$469,"DLBK")</f>
        <v>1</v>
      </c>
      <c r="FA9" s="7">
        <f>SUM(ET9:EZ9)</f>
        <v>9</v>
      </c>
      <c r="FB9" s="7">
        <f>COUNTIFS(Dosen!$P$4:$P$469,A9,Dosen!$E$4:$E$469,"Belum")</f>
        <v>4</v>
      </c>
      <c r="FC9" s="7">
        <f>COUNTIFS(Dosen!$P$4:$P$469,$A9,Dosen!$E$4:$E$469,"Asisten Ahli")</f>
        <v>2</v>
      </c>
      <c r="FD9" s="7">
        <f>COUNTIFS(Dosen!$P$4:$P$469,$A9,Dosen!$E$4:$E$469,"Lektor")</f>
        <v>3</v>
      </c>
      <c r="FE9" s="7">
        <f>COUNTIFS(Dosen!$P$4:$P$469,$A9,Dosen!$E$4:$E$469,"Lektor Kepala")</f>
        <v>0</v>
      </c>
      <c r="FF9" s="7">
        <f>COUNTIFS(Dosen!$P$4:$P$469,$A9,Dosen!$E$4:$E$469,"Guru Besar")</f>
        <v>0</v>
      </c>
      <c r="FG9" s="7">
        <f>COUNTIFS(Dosen!$P$5:$P$449,$A9,Dosen!$I$5:$I$449,"Belum")</f>
        <v>7</v>
      </c>
      <c r="FH9" s="7">
        <f>COUNTIFS(Dosen!$P$5:$P$449,A9,Dosen!$I$5:$I$449,"SUDAH")</f>
        <v>2</v>
      </c>
      <c r="FI9" s="7">
        <f>COUNTIFS(Dosen!$P$4:$P$449,A9,Dosen!$H$4:$H$449,"s3")</f>
        <v>4</v>
      </c>
      <c r="FJ9" s="7">
        <f>COUNTIFS(Dosen!$P$4:$P$449,A9,Dosen!$H$4:$H$449,"s2")</f>
        <v>5</v>
      </c>
      <c r="FK9" s="7">
        <f>COUNTIFS(Dosen!$P$4:$P$449,A9,Dosen!$H$4:$H$449,"s1")</f>
        <v>0</v>
      </c>
      <c r="FL9" s="7">
        <f>COUNTIFS(Dosen!$P$4:$P$449,A9,Dosen!$H$4:$H$449,"sp.2")</f>
        <v>0</v>
      </c>
      <c r="FM9" s="7">
        <f>COUNTIFS(Dosen!$P$4:$P$449,A9,Dosen!$H$4:$H$449,"sp.1")</f>
        <v>0</v>
      </c>
      <c r="FN9" s="7">
        <f>COUNTIFS(Dosen!$P$4:$P$449,A9,Dosen!$K$4:$K$449,"NIDN")</f>
        <v>4</v>
      </c>
      <c r="FO9" s="7">
        <f>COUNTIFS(Dosen!$P$4:$P$449,A9,Dosen!$K$4:$K$449,"NIDk")</f>
        <v>0</v>
      </c>
      <c r="FP9" s="7">
        <f>COUNTIFS(Dosen!$P$4:$P$449,A9,Dosen!$K$4:$K$449,"belum")</f>
        <v>2</v>
      </c>
      <c r="FQ9" s="41">
        <f>COUNTIFS(Dosen!$P$4:$P$449,A9,Dosen!$K$4:$K$449,"NUPTK")</f>
        <v>3</v>
      </c>
      <c r="FR9" s="7">
        <v>0</v>
      </c>
      <c r="FS9" s="7">
        <f>COUNTIFS(Dosen!$P$4:$P$469,$A9,Dosen!$D$4:$D$469,"DT")</f>
        <v>4</v>
      </c>
      <c r="FT9" s="7">
        <f>COUNTIFS(Dosen!$P$4:$P$469,$A9,Dosen!$D$4:$D$469,"CDTP")</f>
        <v>0</v>
      </c>
      <c r="FU9" s="7">
        <f>COUNTIFS(Dosen!$P$4:$P$469,$A9,Dosen!$D$4:$D$469,"CDTSL")</f>
        <v>0</v>
      </c>
      <c r="FV9" s="7">
        <f>COUNTIFS(Dosen!$P$4:$P$469,$A9,Dosen!$D$4:$D$469,"dosen kopertis")</f>
        <v>0</v>
      </c>
      <c r="FW9" s="7">
        <f>COUNTIFS(Dosen!$P$4:$P$469,$A9,Dosen!$D$4:$D$469,"DBK")</f>
        <v>0</v>
      </c>
      <c r="FX9" s="7">
        <f>COUNTIFS(Dosen!$P$4:$P$469,$A9,Dosen!$D$4:$D$469,"DPK")</f>
        <v>4</v>
      </c>
      <c r="FY9" s="7">
        <f>COUNTIFS(Dosen!$P$4:$P$469,$A9,Dosen!$D$4:$D$469,"DLBK")</f>
        <v>1</v>
      </c>
      <c r="FZ9" s="7">
        <f>SUM(FS9:FY9)</f>
        <v>9</v>
      </c>
      <c r="GA9" s="7">
        <f>COUNTIFS(Dosen!$P$4:$P$469,$A9,Dosen!$E$4:$E$469,"Belum")</f>
        <v>4</v>
      </c>
      <c r="GB9" s="7">
        <f>COUNTIFS(Dosen!$P$4:$P$469,$A9,Dosen!$E$4:$E$469,"Asisten Ahli")</f>
        <v>2</v>
      </c>
      <c r="GC9" s="7">
        <f>COUNTIFS(Dosen!$P$4:$P$469,$A9,Dosen!$E$4:$E$469,"Lektor")</f>
        <v>3</v>
      </c>
      <c r="GD9" s="7">
        <f>COUNTIFS(Dosen!$P$4:$P$469,$A9,Dosen!$E$4:$E$469,"Lektor Kepala")</f>
        <v>0</v>
      </c>
      <c r="GE9" s="7">
        <f>COUNTIFS(Dosen!$P$4:$P$469,$A9,Dosen!$E$4:$E$469,"Guru Besar")</f>
        <v>0</v>
      </c>
      <c r="GF9" s="7">
        <f>COUNTIFS(Dosen!$P$5:$P$449,$A9,Dosen!$I$5:$I$449,"Belum")</f>
        <v>7</v>
      </c>
      <c r="GG9" s="7">
        <f>COUNTIFS(Dosen!$P$5:$P$449,$A9,Dosen!$I$5:$I$449,"SUDAH")</f>
        <v>2</v>
      </c>
      <c r="GH9" s="7">
        <f>COUNTIFS(Dosen!$P$4:$P$449,$A9,Dosen!$H$4:$H$449,"s3")</f>
        <v>4</v>
      </c>
      <c r="GI9" s="7">
        <f>COUNTIFS(Dosen!$P$4:$P$449,$A9,Dosen!$H$4:$H$449,"s2")</f>
        <v>5</v>
      </c>
      <c r="GJ9" s="7">
        <f>COUNTIFS(Dosen!$P$4:$P$449,$A9,Dosen!$H$4:$H$449,"s1")</f>
        <v>0</v>
      </c>
      <c r="GK9" s="7">
        <f>COUNTIFS(Dosen!$P$4:$P$449,$A9,Dosen!$H$4:$H$449,"sp.2")</f>
        <v>0</v>
      </c>
      <c r="GL9" s="7">
        <f>COUNTIFS(Dosen!$P$4:$P$449,$A9,Dosen!$H$4:$H$449,"sp.1")</f>
        <v>0</v>
      </c>
      <c r="GM9" s="7">
        <f>COUNTIFS(Dosen!$P$4:$P$449,$A9,Dosen!$K$4:$K$449,"NIDN")</f>
        <v>4</v>
      </c>
      <c r="GN9" s="7">
        <f>COUNTIFS(Dosen!$P$4:$P$449,$A9,Dosen!$K$4:$K$449,"NIDk")</f>
        <v>0</v>
      </c>
      <c r="GO9" s="7">
        <f>COUNTIFS(Dosen!$P$4:$P$449,$A9,Dosen!$K$4:$K$449,"belum")</f>
        <v>2</v>
      </c>
      <c r="GP9" s="41">
        <f>COUNTIFS(Dosen!$P$4:$P$449,$A9,Dosen!$K$4:$K$449,"NUPTK")</f>
        <v>3</v>
      </c>
      <c r="GQ9" s="7">
        <v>0</v>
      </c>
      <c r="GR9" s="7">
        <v>4</v>
      </c>
      <c r="GS9" s="7">
        <v>2</v>
      </c>
      <c r="GT9" s="7">
        <v>0</v>
      </c>
      <c r="GU9" s="7">
        <v>0</v>
      </c>
      <c r="GV9" s="7">
        <v>0</v>
      </c>
      <c r="GW9" s="7">
        <v>2</v>
      </c>
      <c r="GX9" s="7">
        <v>1</v>
      </c>
      <c r="GY9" s="7">
        <v>9</v>
      </c>
      <c r="GZ9" s="7">
        <v>4</v>
      </c>
      <c r="HA9" s="7">
        <v>2</v>
      </c>
      <c r="HB9" s="7">
        <v>3</v>
      </c>
      <c r="HC9" s="7">
        <v>0</v>
      </c>
      <c r="HD9" s="7">
        <v>0</v>
      </c>
      <c r="HE9" s="7">
        <v>8</v>
      </c>
      <c r="HF9" s="7">
        <v>1</v>
      </c>
      <c r="HG9" s="7">
        <v>3</v>
      </c>
      <c r="HH9" s="7">
        <v>6</v>
      </c>
      <c r="HI9" s="7">
        <v>0</v>
      </c>
      <c r="HJ9" s="7">
        <v>0</v>
      </c>
      <c r="HK9" s="7">
        <v>0</v>
      </c>
      <c r="HL9" s="7">
        <v>4</v>
      </c>
      <c r="HM9" s="7">
        <v>0</v>
      </c>
      <c r="HN9" s="7">
        <v>4</v>
      </c>
      <c r="HO9" s="41">
        <v>1</v>
      </c>
      <c r="HP9" s="7">
        <v>0</v>
      </c>
      <c r="HQ9" s="7">
        <v>4</v>
      </c>
      <c r="HR9" s="7">
        <v>1</v>
      </c>
      <c r="HS9" s="7">
        <v>0</v>
      </c>
      <c r="HT9" s="7">
        <v>0</v>
      </c>
      <c r="HU9" s="7">
        <v>0</v>
      </c>
      <c r="HV9" s="7">
        <v>3</v>
      </c>
      <c r="HW9" s="7">
        <v>1</v>
      </c>
      <c r="HX9" s="7">
        <v>9</v>
      </c>
      <c r="HY9" s="7">
        <v>4</v>
      </c>
      <c r="HZ9" s="7">
        <v>2</v>
      </c>
      <c r="IA9" s="7">
        <v>3</v>
      </c>
      <c r="IB9" s="7">
        <v>0</v>
      </c>
      <c r="IC9" s="7">
        <v>0</v>
      </c>
      <c r="ID9" s="7">
        <v>8</v>
      </c>
      <c r="IE9" s="7">
        <v>1</v>
      </c>
      <c r="IF9" s="7">
        <v>4</v>
      </c>
      <c r="IG9" s="7">
        <v>5</v>
      </c>
      <c r="IH9" s="7">
        <v>0</v>
      </c>
      <c r="II9" s="7">
        <v>0</v>
      </c>
      <c r="IJ9" s="7">
        <v>0</v>
      </c>
      <c r="IK9" s="7">
        <v>4</v>
      </c>
      <c r="IL9" s="7">
        <v>0</v>
      </c>
      <c r="IM9" s="7">
        <v>4</v>
      </c>
      <c r="IN9" s="41">
        <v>1</v>
      </c>
      <c r="IO9" s="7">
        <v>0</v>
      </c>
      <c r="IP9" s="7">
        <v>4</v>
      </c>
      <c r="IQ9" s="7">
        <v>0</v>
      </c>
      <c r="IR9" s="7">
        <v>0</v>
      </c>
      <c r="IS9" s="7">
        <v>0</v>
      </c>
      <c r="IT9" s="7">
        <v>0</v>
      </c>
      <c r="IU9" s="7">
        <v>4</v>
      </c>
      <c r="IV9" s="7">
        <v>1</v>
      </c>
      <c r="IW9" s="7">
        <v>9</v>
      </c>
      <c r="IX9" s="7">
        <v>4</v>
      </c>
      <c r="IY9" s="7">
        <v>2</v>
      </c>
      <c r="IZ9" s="7">
        <v>3</v>
      </c>
      <c r="JA9" s="7">
        <v>0</v>
      </c>
      <c r="JB9" s="7">
        <v>0</v>
      </c>
      <c r="JC9" s="7">
        <v>8</v>
      </c>
      <c r="JD9" s="7">
        <v>1</v>
      </c>
      <c r="JE9" s="7">
        <v>4</v>
      </c>
      <c r="JF9" s="7">
        <v>5</v>
      </c>
      <c r="JG9" s="7">
        <v>0</v>
      </c>
      <c r="JH9" s="7">
        <v>0</v>
      </c>
      <c r="JI9" s="7">
        <v>0</v>
      </c>
      <c r="JJ9" s="7">
        <v>4</v>
      </c>
      <c r="JK9" s="7">
        <v>0</v>
      </c>
      <c r="JL9" s="7">
        <v>4</v>
      </c>
      <c r="JM9" s="41">
        <v>1</v>
      </c>
      <c r="JN9" s="7">
        <v>0</v>
      </c>
      <c r="JO9" s="7">
        <v>4</v>
      </c>
      <c r="JP9" s="7">
        <v>0</v>
      </c>
      <c r="JQ9" s="7">
        <v>0</v>
      </c>
      <c r="JR9" s="7">
        <v>0</v>
      </c>
      <c r="JS9" s="7">
        <v>0</v>
      </c>
      <c r="JT9" s="7">
        <v>4</v>
      </c>
      <c r="JU9" s="7">
        <v>1</v>
      </c>
      <c r="JV9" s="7">
        <v>9</v>
      </c>
      <c r="JW9" s="7">
        <v>4</v>
      </c>
      <c r="JX9" s="7">
        <v>2</v>
      </c>
      <c r="JY9" s="7">
        <v>3</v>
      </c>
      <c r="JZ9" s="7">
        <v>0</v>
      </c>
      <c r="KA9" s="7">
        <v>0</v>
      </c>
      <c r="KB9" s="7">
        <v>7</v>
      </c>
      <c r="KC9" s="7">
        <v>2</v>
      </c>
      <c r="KD9" s="7">
        <v>4</v>
      </c>
      <c r="KE9" s="7">
        <v>5</v>
      </c>
      <c r="KF9" s="7">
        <v>0</v>
      </c>
      <c r="KG9" s="7">
        <v>0</v>
      </c>
      <c r="KH9" s="7">
        <v>0</v>
      </c>
      <c r="KI9" s="7">
        <v>4</v>
      </c>
      <c r="KJ9" s="7">
        <v>0</v>
      </c>
      <c r="KK9" s="7">
        <v>4</v>
      </c>
      <c r="KL9" s="41">
        <v>1</v>
      </c>
      <c r="KM9" s="7">
        <v>12</v>
      </c>
      <c r="KN9" s="7">
        <f>COUNTIFS(Dosen!$P$4:$P$469,$A9,Dosen!$D$4:$D$469,"DT")</f>
        <v>4</v>
      </c>
      <c r="KO9" s="7">
        <f>COUNTIFS(Dosen!$P$4:$P$469,$A9,Dosen!$D$4:$D$469,"CDTP")</f>
        <v>0</v>
      </c>
      <c r="KP9" s="7">
        <f>COUNTIFS(Dosen!$P$4:$P$469,$A9,Dosen!$D$4:$D$469,"CDTSL")</f>
        <v>0</v>
      </c>
      <c r="KQ9" s="7">
        <f>COUNTIFS(Dosen!$P$4:$P$469,$A9,Dosen!$D$4:$D$469,"dosen kopertis")</f>
        <v>0</v>
      </c>
      <c r="KR9" s="7">
        <f>COUNTIFS(Dosen!$P$4:$P$469,$A9,Dosen!$D$4:$D$469,"DBK")</f>
        <v>0</v>
      </c>
      <c r="KS9" s="7">
        <f>COUNTIFS(Dosen!$P$4:$P$469,$A9,Dosen!$D$4:$D$469,"DPK")</f>
        <v>4</v>
      </c>
      <c r="KT9" s="7">
        <f>COUNTIFS(Dosen!$P$4:$P$469,$A9,Dosen!$D$4:$D$469,"DLBK")</f>
        <v>1</v>
      </c>
      <c r="KU9" s="7">
        <f>SUM(KN9:KT9)</f>
        <v>9</v>
      </c>
      <c r="KV9" s="7">
        <f>COUNTIFS(Dosen!$P$4:$P$469,$A9,Dosen!$E$4:$E$469,"Belum")</f>
        <v>4</v>
      </c>
      <c r="KW9" s="7">
        <f>COUNTIFS(Dosen!$P$4:$P$469,$A9,Dosen!$E$4:$E$469,"Asisten Ahli")</f>
        <v>2</v>
      </c>
      <c r="KX9" s="7">
        <f>COUNTIFS(Dosen!$P$4:$P$469,$A9,Dosen!$E$4:$E$469,"Lektor")</f>
        <v>3</v>
      </c>
      <c r="KY9" s="7">
        <f>COUNTIFS(Dosen!$P$4:$P$469,$A9,Dosen!$E$4:$E$469,"Lektor Kepala")</f>
        <v>0</v>
      </c>
      <c r="KZ9" s="7">
        <f>COUNTIFS(Dosen!$P$4:$P$469,$A9,Dosen!$E$4:$E$469,"Guru Besar")</f>
        <v>0</v>
      </c>
      <c r="LA9" s="7">
        <f>COUNTIFS(Dosen!$P$5:$P$495,$A9,Dosen!$I$5:$I$495,"Belum")</f>
        <v>7</v>
      </c>
      <c r="LB9" s="7">
        <f>COUNTIFS(Dosen!$P$5:$P$495,$A9,Dosen!$I$5:$I$495,"SUDAH")</f>
        <v>2</v>
      </c>
      <c r="LC9" s="7">
        <f>COUNTIFS(Dosen!$P$4:$P$495,$A9,Dosen!$H$4:$H$495,"s3")</f>
        <v>4</v>
      </c>
      <c r="LD9" s="7">
        <f>COUNTIFS(Dosen!$P$4:$P$495,$A9,Dosen!$H$4:$H$495,"s2")</f>
        <v>5</v>
      </c>
      <c r="LE9" s="7">
        <f>COUNTIFS(Dosen!$P$4:$P$495,$A9,Dosen!$H$4:$H$495,"s1")</f>
        <v>0</v>
      </c>
      <c r="LF9" s="7">
        <f>COUNTIFS(Dosen!$P$4:$P$495,$A9,Dosen!$H$4:$H$495,"sp.2")</f>
        <v>0</v>
      </c>
      <c r="LG9" s="7">
        <f>COUNTIFS(Dosen!$P$4:$P$495,$A9,Dosen!$H$4:$H$495,"sp.1")</f>
        <v>0</v>
      </c>
      <c r="LH9" s="7">
        <f>COUNTIFS(Dosen!$P$4:$P$495,$A9,Dosen!$K$4:$K$495,"NIDN")</f>
        <v>4</v>
      </c>
      <c r="LI9" s="7">
        <f>COUNTIFS(Dosen!$P$4:$P$495,$A9,Dosen!$K$4:$K$495,"NIDk")</f>
        <v>0</v>
      </c>
      <c r="LJ9" s="7">
        <f>COUNTIFS(Dosen!$P$4:$P$495,$A9,Dosen!$K$4:$K$495,"belum")</f>
        <v>2</v>
      </c>
      <c r="LK9" s="41">
        <f>COUNTIFS(Dosen!$P$4:$P$495,$A9,Dosen!$K$4:$K$495,"NUPTK")</f>
        <v>3</v>
      </c>
    </row>
    <row r="10" spans="1:323" x14ac:dyDescent="0.25">
      <c r="A10" s="41" t="s">
        <v>444</v>
      </c>
      <c r="B10" s="7">
        <v>366</v>
      </c>
      <c r="C10" s="7">
        <v>16</v>
      </c>
      <c r="D10" s="7">
        <v>0</v>
      </c>
      <c r="E10" s="7">
        <v>1</v>
      </c>
      <c r="F10" s="7">
        <v>0</v>
      </c>
      <c r="G10" s="7">
        <v>0</v>
      </c>
      <c r="H10" s="7">
        <v>1</v>
      </c>
      <c r="I10" s="7">
        <v>0</v>
      </c>
      <c r="J10" s="7">
        <v>18</v>
      </c>
      <c r="K10" s="7">
        <v>1</v>
      </c>
      <c r="L10" s="7">
        <v>8</v>
      </c>
      <c r="M10" s="7">
        <v>8</v>
      </c>
      <c r="N10" s="7">
        <v>1</v>
      </c>
      <c r="O10" s="7">
        <v>0</v>
      </c>
      <c r="P10" s="7">
        <v>11</v>
      </c>
      <c r="Q10" s="7">
        <v>7</v>
      </c>
      <c r="R10" s="7">
        <v>3</v>
      </c>
      <c r="S10" s="7">
        <v>11</v>
      </c>
      <c r="T10" s="7">
        <v>1</v>
      </c>
      <c r="U10" s="7">
        <v>0</v>
      </c>
      <c r="V10" s="7">
        <v>3</v>
      </c>
      <c r="W10" s="7">
        <v>14</v>
      </c>
      <c r="X10" s="7">
        <v>1</v>
      </c>
      <c r="Y10" s="7">
        <v>3</v>
      </c>
      <c r="Z10" s="7">
        <v>366</v>
      </c>
      <c r="AA10" s="7">
        <v>16</v>
      </c>
      <c r="AB10" s="7">
        <v>0</v>
      </c>
      <c r="AC10" s="7">
        <v>1</v>
      </c>
      <c r="AD10" s="7">
        <v>0</v>
      </c>
      <c r="AE10" s="7">
        <v>0</v>
      </c>
      <c r="AF10" s="7">
        <v>1</v>
      </c>
      <c r="AG10" s="7">
        <v>0</v>
      </c>
      <c r="AH10" s="7">
        <v>18</v>
      </c>
      <c r="AI10" s="7">
        <v>1</v>
      </c>
      <c r="AJ10" s="7">
        <v>8</v>
      </c>
      <c r="AK10" s="7">
        <v>8</v>
      </c>
      <c r="AL10" s="7">
        <v>1</v>
      </c>
      <c r="AM10" s="7">
        <v>0</v>
      </c>
      <c r="AN10" s="7">
        <v>11</v>
      </c>
      <c r="AO10" s="7">
        <v>7</v>
      </c>
      <c r="AP10" s="7">
        <v>3</v>
      </c>
      <c r="AQ10" s="7">
        <v>11</v>
      </c>
      <c r="AR10" s="7">
        <v>1</v>
      </c>
      <c r="AS10" s="7">
        <v>0</v>
      </c>
      <c r="AT10" s="7">
        <v>3</v>
      </c>
      <c r="AU10" s="7">
        <v>14</v>
      </c>
      <c r="AV10" s="7">
        <v>1</v>
      </c>
      <c r="AW10" s="7">
        <v>3</v>
      </c>
      <c r="AX10" s="7">
        <v>366</v>
      </c>
      <c r="AY10" s="7">
        <v>16</v>
      </c>
      <c r="AZ10" s="7">
        <v>0</v>
      </c>
      <c r="BA10" s="7">
        <v>1</v>
      </c>
      <c r="BB10" s="44">
        <v>0</v>
      </c>
      <c r="BC10" s="7">
        <v>0</v>
      </c>
      <c r="BD10" s="7">
        <v>1</v>
      </c>
      <c r="BE10" s="7">
        <v>0</v>
      </c>
      <c r="BF10" s="8">
        <v>18</v>
      </c>
      <c r="BG10" s="7">
        <v>1</v>
      </c>
      <c r="BH10" s="7">
        <v>8</v>
      </c>
      <c r="BI10" s="7">
        <v>8</v>
      </c>
      <c r="BJ10" s="7">
        <v>1</v>
      </c>
      <c r="BK10" s="7">
        <v>0</v>
      </c>
      <c r="BL10" s="7">
        <v>11</v>
      </c>
      <c r="BM10" s="7">
        <v>7</v>
      </c>
      <c r="BN10" s="7">
        <v>3</v>
      </c>
      <c r="BO10" s="7">
        <v>11</v>
      </c>
      <c r="BP10" s="7">
        <v>1</v>
      </c>
      <c r="BQ10" s="7">
        <v>0</v>
      </c>
      <c r="BR10" s="7">
        <v>3</v>
      </c>
      <c r="BS10" s="7">
        <v>16</v>
      </c>
      <c r="BT10" s="7">
        <v>1</v>
      </c>
      <c r="BU10" s="7">
        <v>1</v>
      </c>
      <c r="BV10" s="7">
        <v>366</v>
      </c>
      <c r="BW10" s="7">
        <v>16</v>
      </c>
      <c r="BX10" s="7">
        <v>0</v>
      </c>
      <c r="BY10" s="7">
        <v>1</v>
      </c>
      <c r="BZ10" s="7">
        <v>0</v>
      </c>
      <c r="CA10" s="7">
        <v>0</v>
      </c>
      <c r="CB10" s="7">
        <v>1</v>
      </c>
      <c r="CC10" s="7">
        <v>0</v>
      </c>
      <c r="CD10" s="7">
        <v>18</v>
      </c>
      <c r="CE10" s="7">
        <v>1</v>
      </c>
      <c r="CF10" s="7">
        <v>8</v>
      </c>
      <c r="CG10" s="7">
        <v>8</v>
      </c>
      <c r="CH10" s="7">
        <v>1</v>
      </c>
      <c r="CI10" s="7">
        <v>0</v>
      </c>
      <c r="CJ10" s="7">
        <v>11</v>
      </c>
      <c r="CK10" s="7">
        <v>7</v>
      </c>
      <c r="CL10" s="7">
        <v>3</v>
      </c>
      <c r="CM10" s="7">
        <v>11</v>
      </c>
      <c r="CN10" s="7">
        <v>1</v>
      </c>
      <c r="CO10" s="7">
        <v>0</v>
      </c>
      <c r="CP10" s="7">
        <v>3</v>
      </c>
      <c r="CQ10" s="7">
        <v>16</v>
      </c>
      <c r="CR10" s="7">
        <v>1</v>
      </c>
      <c r="CS10" s="7">
        <v>1</v>
      </c>
      <c r="CT10" s="7">
        <v>0</v>
      </c>
      <c r="CU10" s="7">
        <v>366</v>
      </c>
      <c r="CV10" s="7">
        <v>16</v>
      </c>
      <c r="CW10" s="7">
        <v>0</v>
      </c>
      <c r="CX10" s="7">
        <v>0</v>
      </c>
      <c r="CY10" s="7">
        <v>0</v>
      </c>
      <c r="CZ10" s="7">
        <v>0</v>
      </c>
      <c r="DA10" s="7">
        <v>1</v>
      </c>
      <c r="DB10" s="7">
        <v>0</v>
      </c>
      <c r="DC10" s="7">
        <v>17</v>
      </c>
      <c r="DD10" s="7">
        <v>0</v>
      </c>
      <c r="DE10" s="7">
        <v>3</v>
      </c>
      <c r="DF10" s="7">
        <v>13</v>
      </c>
      <c r="DG10" s="7">
        <v>1</v>
      </c>
      <c r="DH10" s="7">
        <v>0</v>
      </c>
      <c r="DI10" s="7">
        <v>8</v>
      </c>
      <c r="DJ10" s="7">
        <v>9</v>
      </c>
      <c r="DK10" s="7">
        <v>3</v>
      </c>
      <c r="DL10" s="7">
        <v>11</v>
      </c>
      <c r="DM10" s="7">
        <v>0</v>
      </c>
      <c r="DN10" s="7">
        <v>0</v>
      </c>
      <c r="DO10" s="7">
        <v>3</v>
      </c>
      <c r="DP10" s="7">
        <v>16</v>
      </c>
      <c r="DQ10" s="7">
        <v>1</v>
      </c>
      <c r="DR10" s="7">
        <v>0</v>
      </c>
      <c r="DS10" s="7">
        <v>0</v>
      </c>
      <c r="DT10" s="7">
        <v>341</v>
      </c>
      <c r="DU10" s="7">
        <f>COUNTIFS(Dosen!$P$4:$P$469,A10,Dosen!$D$4:$D$469,"DT")</f>
        <v>16</v>
      </c>
      <c r="DV10" s="7">
        <f>COUNTIFS(Dosen!$P$4:$P$469,A10,Dosen!$D$4:$D$469,"CDTP")</f>
        <v>0</v>
      </c>
      <c r="DW10" s="7">
        <f>COUNTIFS(Dosen!$P$4:$P$469,A10,Dosen!$D$4:$D$469,"CDTSL")</f>
        <v>0</v>
      </c>
      <c r="DX10" s="44">
        <f>COUNTIFS(Dosen!$P$4:$P$469,A10,Dosen!$D$4:$D$469,"dosen kopertis")</f>
        <v>0</v>
      </c>
      <c r="DY10" s="7">
        <f>COUNTIFS(Dosen!$P$4:$P$469,A10,Dosen!$D$4:$D$469,"DBK")</f>
        <v>0</v>
      </c>
      <c r="DZ10" s="7">
        <f>COUNTIFS(Dosen!$P$4:$P$469,A10,Dosen!$D$4:$D$469,"DPK")</f>
        <v>4</v>
      </c>
      <c r="EA10" s="7">
        <f>COUNTIFS(Dosen!$P$4:$P$469,A10,Dosen!$D$4:$D$469,"DLBK")</f>
        <v>0</v>
      </c>
      <c r="EB10" s="8">
        <f t="shared" si="0"/>
        <v>20</v>
      </c>
      <c r="EC10" s="7">
        <f>COUNTIFS(Dosen!$P$4:$P$469,A10,Dosen!$E$4:$E$469,"Belum")</f>
        <v>3</v>
      </c>
      <c r="ED10" s="7">
        <f>COUNTIFS(Dosen!$P$4:$P$469,$A10,Dosen!$E$4:$E$469,"Asisten Ahli")</f>
        <v>3</v>
      </c>
      <c r="EE10" s="7">
        <f>COUNTIFS(Dosen!$P$4:$P$469,$A10,Dosen!$E$4:$E$469,"Lektor")</f>
        <v>12</v>
      </c>
      <c r="EF10" s="7">
        <f>COUNTIFS(Dosen!$P$4:$P$469,$A10,Dosen!$E$4:$E$469,"Lektor Kepala")</f>
        <v>1</v>
      </c>
      <c r="EG10" s="7">
        <f>COUNTIFS(Dosen!$P$4:$P$469,$A10,Dosen!$E$4:$E$469,"Guru Besar")</f>
        <v>1</v>
      </c>
      <c r="EH10" s="7">
        <f>COUNTIFS(Dosen!$P$5:$P$449,A10,Dosen!$I$5:$I$449,"Belum")</f>
        <v>9</v>
      </c>
      <c r="EI10" s="7">
        <f>COUNTIFS(Dosen!$P$5:$P$449,A10,Dosen!$I$5:$I$449,"SUDAH")</f>
        <v>11</v>
      </c>
      <c r="EJ10" s="7">
        <f>COUNTIFS(Dosen!$P$4:$P$449,A10,Dosen!$H$4:$H$449,"s3")</f>
        <v>3</v>
      </c>
      <c r="EK10" s="7">
        <f>COUNTIFS(Dosen!$P$4:$P$449,A10,Dosen!$H$4:$H$449,"s2")</f>
        <v>12</v>
      </c>
      <c r="EL10" s="7">
        <f>COUNTIFS(Dosen!$P$4:$P$449,A10,Dosen!$H$4:$H$449,"s1")</f>
        <v>2</v>
      </c>
      <c r="EM10" s="7">
        <f>COUNTIFS(Dosen!$P$4:$P$449,A10,Dosen!$H$4:$H$449,"sp.2")</f>
        <v>0</v>
      </c>
      <c r="EN10" s="7">
        <f>COUNTIFS(Dosen!$P$4:$P$449,A10,Dosen!$H$4:$H$449,"sp.1")</f>
        <v>3</v>
      </c>
      <c r="EO10" s="7">
        <f>COUNTIFS(Dosen!$P$4:$P$449,A10,Dosen!$K$4:$K$449,"NIDN")</f>
        <v>16</v>
      </c>
      <c r="EP10" s="7">
        <f>COUNTIFS(Dosen!$P$4:$P$449,A10,Dosen!$K$4:$K$449,"NIDk")</f>
        <v>1</v>
      </c>
      <c r="EQ10" s="7">
        <f>COUNTIFS(Dosen!$P$4:$P$449,A10,Dosen!$K$4:$K$449,"belum")</f>
        <v>3</v>
      </c>
      <c r="ER10" s="41">
        <f>COUNTIFS(Dosen!$P$4:$P$449,A10,Dosen!$K$4:$K$449,"NUPTK")</f>
        <v>0</v>
      </c>
      <c r="ES10" s="7">
        <v>341</v>
      </c>
      <c r="ET10" s="7">
        <f>COUNTIFS(Dosen!$P$4:$P$469,A10,Dosen!$D$4:$D$469,"DT")</f>
        <v>16</v>
      </c>
      <c r="EU10" s="7">
        <f>COUNTIFS(Dosen!$P$4:$P$469,A10,Dosen!$D$4:$D$469,"CDTP")</f>
        <v>0</v>
      </c>
      <c r="EV10" s="7">
        <f>COUNTIFS(Dosen!$P$4:$P$469,A10,Dosen!$D$4:$D$469,"CDTSL")</f>
        <v>0</v>
      </c>
      <c r="EW10" s="7">
        <f>COUNTIFS(Dosen!$P$4:$P$469,A10,Dosen!$D$4:$D$469,"dosen kopertis")</f>
        <v>0</v>
      </c>
      <c r="EX10" s="7">
        <f>COUNTIFS(Dosen!$P$4:$P$469,A10,Dosen!$D$4:$D$469,"DBK")</f>
        <v>0</v>
      </c>
      <c r="EY10" s="7">
        <f>COUNTIFS(Dosen!$P$4:$P$469,A10,Dosen!$D$4:$D$469,"DPK")</f>
        <v>4</v>
      </c>
      <c r="EZ10" s="7">
        <f>COUNTIFS(Dosen!$P$4:$P$469,A10,Dosen!$D$4:$D$469,"DLBK")</f>
        <v>0</v>
      </c>
      <c r="FA10" s="7">
        <f t="shared" ref="FA10:FA19" si="5">SUM(ET10:EZ10)</f>
        <v>20</v>
      </c>
      <c r="FB10" s="7">
        <f>COUNTIFS(Dosen!$P$4:$P$469,A10,Dosen!$E$4:$E$469,"Belum")</f>
        <v>3</v>
      </c>
      <c r="FC10" s="7">
        <f>COUNTIFS(Dosen!$P$4:$P$469,$A10,Dosen!$E$4:$E$469,"Asisten Ahli")</f>
        <v>3</v>
      </c>
      <c r="FD10" s="7">
        <f>COUNTIFS(Dosen!$P$4:$P$469,$A10,Dosen!$E$4:$E$469,"Lektor")</f>
        <v>12</v>
      </c>
      <c r="FE10" s="7">
        <f>COUNTIFS(Dosen!$P$4:$P$469,$A10,Dosen!$E$4:$E$469,"Lektor Kepala")</f>
        <v>1</v>
      </c>
      <c r="FF10" s="7">
        <f>COUNTIFS(Dosen!$P$4:$P$469,$A10,Dosen!$E$4:$E$469,"Guru Besar")</f>
        <v>1</v>
      </c>
      <c r="FG10" s="7">
        <f>COUNTIFS(Dosen!$P$5:$P$449,$A10,Dosen!$I$5:$I$449,"Belum")</f>
        <v>9</v>
      </c>
      <c r="FH10" s="7">
        <f>COUNTIFS(Dosen!$P$5:$P$449,A10,Dosen!$I$5:$I$449,"SUDAH")</f>
        <v>11</v>
      </c>
      <c r="FI10" s="7">
        <f>COUNTIFS(Dosen!$P$4:$P$449,A10,Dosen!$H$4:$H$449,"s3")</f>
        <v>3</v>
      </c>
      <c r="FJ10" s="7">
        <f>COUNTIFS(Dosen!$P$4:$P$449,A10,Dosen!$H$4:$H$449,"s2")</f>
        <v>12</v>
      </c>
      <c r="FK10" s="7">
        <f>COUNTIFS(Dosen!$P$4:$P$449,A10,Dosen!$H$4:$H$449,"s1")</f>
        <v>2</v>
      </c>
      <c r="FL10" s="7">
        <f>COUNTIFS(Dosen!$P$4:$P$449,A10,Dosen!$H$4:$H$449,"sp.2")</f>
        <v>0</v>
      </c>
      <c r="FM10" s="7">
        <f>COUNTIFS(Dosen!$P$4:$P$449,A10,Dosen!$H$4:$H$449,"sp.1")</f>
        <v>3</v>
      </c>
      <c r="FN10" s="7">
        <f>COUNTIFS(Dosen!$P$4:$P$449,A10,Dosen!$K$4:$K$449,"NIDN")</f>
        <v>16</v>
      </c>
      <c r="FO10" s="7">
        <f>COUNTIFS(Dosen!$P$4:$P$449,A10,Dosen!$K$4:$K$449,"NIDk")</f>
        <v>1</v>
      </c>
      <c r="FP10" s="7">
        <f>COUNTIFS(Dosen!$P$4:$P$449,A10,Dosen!$K$4:$K$449,"belum")</f>
        <v>3</v>
      </c>
      <c r="FQ10" s="41">
        <f>COUNTIFS(Dosen!$P$4:$P$449,A10,Dosen!$K$4:$K$449,"NUPTK")</f>
        <v>0</v>
      </c>
      <c r="FR10" s="7">
        <v>341</v>
      </c>
      <c r="FS10" s="7">
        <f>COUNTIFS(Dosen!$P$4:$P$469,$A10,Dosen!$D$4:$D$469,"DT")</f>
        <v>16</v>
      </c>
      <c r="FT10" s="7">
        <f>COUNTIFS(Dosen!$P$4:$P$469,$A10,Dosen!$D$4:$D$469,"CDTP")</f>
        <v>0</v>
      </c>
      <c r="FU10" s="7">
        <f>COUNTIFS(Dosen!$P$4:$P$469,$A10,Dosen!$D$4:$D$469,"CDTSL")</f>
        <v>0</v>
      </c>
      <c r="FV10" s="7">
        <f>COUNTIFS(Dosen!$P$4:$P$469,$A10,Dosen!$D$4:$D$469,"dosen kopertis")</f>
        <v>0</v>
      </c>
      <c r="FW10" s="7">
        <f>COUNTIFS(Dosen!$P$4:$P$469,$A10,Dosen!$D$4:$D$469,"DBK")</f>
        <v>0</v>
      </c>
      <c r="FX10" s="7">
        <f>COUNTIFS(Dosen!$P$4:$P$469,$A10,Dosen!$D$4:$D$469,"DPK")</f>
        <v>4</v>
      </c>
      <c r="FY10" s="7">
        <f>COUNTIFS(Dosen!$P$4:$P$469,$A10,Dosen!$D$4:$D$469,"DLBK")</f>
        <v>0</v>
      </c>
      <c r="FZ10" s="7">
        <f t="shared" ref="FZ10:FZ19" si="6">SUM(FS10:FY10)</f>
        <v>20</v>
      </c>
      <c r="GA10" s="7">
        <f>COUNTIFS(Dosen!$P$4:$P$469,$A10,Dosen!$E$4:$E$469,"Belum")</f>
        <v>3</v>
      </c>
      <c r="GB10" s="7">
        <f>COUNTIFS(Dosen!$P$4:$P$469,$A10,Dosen!$E$4:$E$469,"Asisten Ahli")</f>
        <v>3</v>
      </c>
      <c r="GC10" s="7">
        <f>COUNTIFS(Dosen!$P$4:$P$469,$A10,Dosen!$E$4:$E$469,"Lektor")</f>
        <v>12</v>
      </c>
      <c r="GD10" s="7">
        <f>COUNTIFS(Dosen!$P$4:$P$469,$A10,Dosen!$E$4:$E$469,"Lektor Kepala")</f>
        <v>1</v>
      </c>
      <c r="GE10" s="7">
        <f>COUNTIFS(Dosen!$P$4:$P$469,$A10,Dosen!$E$4:$E$469,"Guru Besar")</f>
        <v>1</v>
      </c>
      <c r="GF10" s="7">
        <f>COUNTIFS(Dosen!$P$5:$P$449,$A10,Dosen!$I$5:$I$449,"Belum")</f>
        <v>9</v>
      </c>
      <c r="GG10" s="7">
        <f>COUNTIFS(Dosen!$P$5:$P$449,$A10,Dosen!$I$5:$I$449,"SUDAH")</f>
        <v>11</v>
      </c>
      <c r="GH10" s="7">
        <f>COUNTIFS(Dosen!$P$4:$P$449,$A10,Dosen!$H$4:$H$449,"s3")</f>
        <v>3</v>
      </c>
      <c r="GI10" s="7">
        <f>COUNTIFS(Dosen!$P$4:$P$449,$A10,Dosen!$H$4:$H$449,"s2")</f>
        <v>12</v>
      </c>
      <c r="GJ10" s="7">
        <f>COUNTIFS(Dosen!$P$4:$P$449,$A10,Dosen!$H$4:$H$449,"s1")</f>
        <v>2</v>
      </c>
      <c r="GK10" s="7">
        <f>COUNTIFS(Dosen!$P$4:$P$449,$A10,Dosen!$H$4:$H$449,"sp.2")</f>
        <v>0</v>
      </c>
      <c r="GL10" s="7">
        <f>COUNTIFS(Dosen!$P$4:$P$449,$A10,Dosen!$H$4:$H$449,"sp.1")</f>
        <v>3</v>
      </c>
      <c r="GM10" s="7">
        <f>COUNTIFS(Dosen!$P$4:$P$449,$A10,Dosen!$K$4:$K$449,"NIDN")</f>
        <v>16</v>
      </c>
      <c r="GN10" s="7">
        <f>COUNTIFS(Dosen!$P$4:$P$449,$A10,Dosen!$K$4:$K$449,"NIDk")</f>
        <v>1</v>
      </c>
      <c r="GO10" s="7">
        <f>COUNTIFS(Dosen!$P$4:$P$449,$A10,Dosen!$K$4:$K$449,"belum")</f>
        <v>3</v>
      </c>
      <c r="GP10" s="41">
        <f>COUNTIFS(Dosen!$P$4:$P$449,$A10,Dosen!$K$4:$K$449,"NUPTK")</f>
        <v>0</v>
      </c>
      <c r="GQ10" s="7">
        <v>341</v>
      </c>
      <c r="GR10" s="7">
        <v>16</v>
      </c>
      <c r="GS10" s="7">
        <v>0</v>
      </c>
      <c r="GT10" s="7">
        <v>0</v>
      </c>
      <c r="GU10" s="7">
        <v>0</v>
      </c>
      <c r="GV10" s="7">
        <v>0</v>
      </c>
      <c r="GW10" s="7">
        <v>1</v>
      </c>
      <c r="GX10" s="7">
        <v>0</v>
      </c>
      <c r="GY10" s="7">
        <v>17</v>
      </c>
      <c r="GZ10" s="7">
        <v>0</v>
      </c>
      <c r="HA10" s="7">
        <v>3</v>
      </c>
      <c r="HB10" s="7">
        <v>13</v>
      </c>
      <c r="HC10" s="7">
        <v>0</v>
      </c>
      <c r="HD10" s="7">
        <v>1</v>
      </c>
      <c r="HE10" s="7">
        <v>12</v>
      </c>
      <c r="HF10" s="7">
        <v>5</v>
      </c>
      <c r="HG10" s="7">
        <v>3</v>
      </c>
      <c r="HH10" s="7">
        <v>11</v>
      </c>
      <c r="HI10" s="7">
        <v>0</v>
      </c>
      <c r="HJ10" s="7">
        <v>0</v>
      </c>
      <c r="HK10" s="7">
        <v>3</v>
      </c>
      <c r="HL10" s="7">
        <v>16</v>
      </c>
      <c r="HM10" s="7">
        <v>1</v>
      </c>
      <c r="HN10" s="7">
        <v>0</v>
      </c>
      <c r="HO10" s="41">
        <v>0</v>
      </c>
      <c r="HP10" s="7">
        <v>341</v>
      </c>
      <c r="HQ10" s="7">
        <v>16</v>
      </c>
      <c r="HR10" s="7">
        <v>0</v>
      </c>
      <c r="HS10" s="7">
        <v>0</v>
      </c>
      <c r="HT10" s="7">
        <v>0</v>
      </c>
      <c r="HU10" s="7">
        <v>0</v>
      </c>
      <c r="HV10" s="7">
        <v>1</v>
      </c>
      <c r="HW10" s="7">
        <v>0</v>
      </c>
      <c r="HX10" s="7">
        <v>17</v>
      </c>
      <c r="HY10" s="7">
        <v>0</v>
      </c>
      <c r="HZ10" s="7">
        <v>3</v>
      </c>
      <c r="IA10" s="7">
        <v>13</v>
      </c>
      <c r="IB10" s="7">
        <v>0</v>
      </c>
      <c r="IC10" s="7">
        <v>1</v>
      </c>
      <c r="ID10" s="7">
        <v>12</v>
      </c>
      <c r="IE10" s="7">
        <v>5</v>
      </c>
      <c r="IF10" s="7">
        <v>3</v>
      </c>
      <c r="IG10" s="7">
        <v>11</v>
      </c>
      <c r="IH10" s="7">
        <v>0</v>
      </c>
      <c r="II10" s="7">
        <v>0</v>
      </c>
      <c r="IJ10" s="7">
        <v>3</v>
      </c>
      <c r="IK10" s="7">
        <v>16</v>
      </c>
      <c r="IL10" s="7">
        <v>1</v>
      </c>
      <c r="IM10" s="7">
        <v>0</v>
      </c>
      <c r="IN10" s="41">
        <v>0</v>
      </c>
      <c r="IO10" s="7">
        <v>341</v>
      </c>
      <c r="IP10" s="7">
        <v>16</v>
      </c>
      <c r="IQ10" s="7">
        <v>0</v>
      </c>
      <c r="IR10" s="7">
        <v>0</v>
      </c>
      <c r="IS10" s="7">
        <v>0</v>
      </c>
      <c r="IT10" s="7">
        <v>0</v>
      </c>
      <c r="IU10" s="7">
        <v>3</v>
      </c>
      <c r="IV10" s="7">
        <v>0</v>
      </c>
      <c r="IW10" s="7">
        <v>19</v>
      </c>
      <c r="IX10" s="7">
        <v>2</v>
      </c>
      <c r="IY10" s="7">
        <v>3</v>
      </c>
      <c r="IZ10" s="7">
        <v>13</v>
      </c>
      <c r="JA10" s="7">
        <v>0</v>
      </c>
      <c r="JB10" s="7">
        <v>1</v>
      </c>
      <c r="JC10" s="7">
        <v>14</v>
      </c>
      <c r="JD10" s="7">
        <v>5</v>
      </c>
      <c r="JE10" s="7">
        <v>3</v>
      </c>
      <c r="JF10" s="7">
        <v>12</v>
      </c>
      <c r="JG10" s="7">
        <v>1</v>
      </c>
      <c r="JH10" s="7">
        <v>0</v>
      </c>
      <c r="JI10" s="7">
        <v>3</v>
      </c>
      <c r="JJ10" s="7">
        <v>16</v>
      </c>
      <c r="JK10" s="7">
        <v>1</v>
      </c>
      <c r="JL10" s="7">
        <v>2</v>
      </c>
      <c r="JM10" s="41">
        <v>0</v>
      </c>
      <c r="JN10" s="7">
        <v>341</v>
      </c>
      <c r="JO10" s="7">
        <v>16</v>
      </c>
      <c r="JP10" s="7">
        <v>0</v>
      </c>
      <c r="JQ10" s="7">
        <v>0</v>
      </c>
      <c r="JR10" s="7">
        <v>0</v>
      </c>
      <c r="JS10" s="7">
        <v>0</v>
      </c>
      <c r="JT10" s="7">
        <v>4</v>
      </c>
      <c r="JU10" s="7">
        <v>0</v>
      </c>
      <c r="JV10" s="7">
        <v>20</v>
      </c>
      <c r="JW10" s="7">
        <v>3</v>
      </c>
      <c r="JX10" s="7">
        <v>3</v>
      </c>
      <c r="JY10" s="7">
        <v>13</v>
      </c>
      <c r="JZ10" s="7">
        <v>0</v>
      </c>
      <c r="KA10" s="7">
        <v>1</v>
      </c>
      <c r="KB10" s="7">
        <v>9</v>
      </c>
      <c r="KC10" s="7">
        <v>11</v>
      </c>
      <c r="KD10" s="7">
        <v>3</v>
      </c>
      <c r="KE10" s="7">
        <v>12</v>
      </c>
      <c r="KF10" s="7">
        <v>2</v>
      </c>
      <c r="KG10" s="7">
        <v>0</v>
      </c>
      <c r="KH10" s="7">
        <v>3</v>
      </c>
      <c r="KI10" s="7">
        <v>16</v>
      </c>
      <c r="KJ10" s="7">
        <v>1</v>
      </c>
      <c r="KK10" s="7">
        <v>3</v>
      </c>
      <c r="KL10" s="41">
        <v>0</v>
      </c>
      <c r="KM10" s="7">
        <v>358</v>
      </c>
      <c r="KN10" s="7">
        <f>COUNTIFS(Dosen!$P$4:$P$469,$A10,Dosen!$D$4:$D$469,"DT")</f>
        <v>16</v>
      </c>
      <c r="KO10" s="7">
        <f>COUNTIFS(Dosen!$P$4:$P$469,$A10,Dosen!$D$4:$D$469,"CDTP")</f>
        <v>0</v>
      </c>
      <c r="KP10" s="7">
        <f>COUNTIFS(Dosen!$P$4:$P$469,$A10,Dosen!$D$4:$D$469,"CDTSL")</f>
        <v>0</v>
      </c>
      <c r="KQ10" s="7">
        <f>COUNTIFS(Dosen!$P$4:$P$469,$A10,Dosen!$D$4:$D$469,"dosen kopertis")</f>
        <v>0</v>
      </c>
      <c r="KR10" s="7">
        <f>COUNTIFS(Dosen!$P$4:$P$469,$A10,Dosen!$D$4:$D$469,"DBK")</f>
        <v>0</v>
      </c>
      <c r="KS10" s="7">
        <f>COUNTIFS(Dosen!$P$4:$P$469,$A10,Dosen!$D$4:$D$469,"DPK")</f>
        <v>4</v>
      </c>
      <c r="KT10" s="7">
        <f>COUNTIFS(Dosen!$P$4:$P$469,$A10,Dosen!$D$4:$D$469,"DLBK")</f>
        <v>0</v>
      </c>
      <c r="KU10" s="7">
        <f t="shared" ref="KU10:KU19" si="7">SUM(KN10:KT10)</f>
        <v>20</v>
      </c>
      <c r="KV10" s="7">
        <f>COUNTIFS(Dosen!$P$4:$P$469,$A10,Dosen!$E$4:$E$469,"Belum")</f>
        <v>3</v>
      </c>
      <c r="KW10" s="7">
        <f>COUNTIFS(Dosen!$P$4:$P$469,$A10,Dosen!$E$4:$E$469,"Asisten Ahli")</f>
        <v>3</v>
      </c>
      <c r="KX10" s="7">
        <f>COUNTIFS(Dosen!$P$4:$P$469,$A10,Dosen!$E$4:$E$469,"Lektor")</f>
        <v>12</v>
      </c>
      <c r="KY10" s="7">
        <f>COUNTIFS(Dosen!$P$4:$P$469,$A10,Dosen!$E$4:$E$469,"Lektor Kepala")</f>
        <v>1</v>
      </c>
      <c r="KZ10" s="7">
        <f>COUNTIFS(Dosen!$P$4:$P$469,$A10,Dosen!$E$4:$E$469,"Guru Besar")</f>
        <v>1</v>
      </c>
      <c r="LA10" s="7">
        <f>COUNTIFS(Dosen!$P$5:$P$495,$A10,Dosen!$I$5:$I$495,"Belum")</f>
        <v>9</v>
      </c>
      <c r="LB10" s="7">
        <f>COUNTIFS(Dosen!$P$5:$P$495,$A10,Dosen!$I$5:$I$495,"SUDAH")</f>
        <v>11</v>
      </c>
      <c r="LC10" s="7">
        <f>COUNTIFS(Dosen!$P$4:$P$495,$A10,Dosen!$H$4:$H$495,"s3")</f>
        <v>3</v>
      </c>
      <c r="LD10" s="7">
        <f>COUNTIFS(Dosen!$P$4:$P$495,$A10,Dosen!$H$4:$H$495,"s2")</f>
        <v>12</v>
      </c>
      <c r="LE10" s="7">
        <f>COUNTIFS(Dosen!$P$4:$P$495,$A10,Dosen!$H$4:$H$495,"s1")</f>
        <v>2</v>
      </c>
      <c r="LF10" s="7">
        <f>COUNTIFS(Dosen!$P$4:$P$495,$A10,Dosen!$H$4:$H$495,"sp.2")</f>
        <v>0</v>
      </c>
      <c r="LG10" s="7">
        <f>COUNTIFS(Dosen!$P$4:$P$495,$A10,Dosen!$H$4:$H$495,"sp.1")</f>
        <v>3</v>
      </c>
      <c r="LH10" s="7">
        <f>COUNTIFS(Dosen!$P$4:$P$495,$A10,Dosen!$K$4:$K$495,"NIDN")</f>
        <v>16</v>
      </c>
      <c r="LI10" s="7">
        <f>COUNTIFS(Dosen!$P$4:$P$495,$A10,Dosen!$K$4:$K$495,"NIDk")</f>
        <v>1</v>
      </c>
      <c r="LJ10" s="7">
        <f>COUNTIFS(Dosen!$P$4:$P$495,$A10,Dosen!$K$4:$K$495,"belum")</f>
        <v>3</v>
      </c>
      <c r="LK10" s="41">
        <f>COUNTIFS(Dosen!$P$4:$P$495,$A10,Dosen!$K$4:$K$495,"NUPTK")</f>
        <v>0</v>
      </c>
    </row>
    <row r="11" spans="1:323" x14ac:dyDescent="0.25">
      <c r="A11" s="41" t="s">
        <v>451</v>
      </c>
      <c r="B11" s="7">
        <v>273</v>
      </c>
      <c r="C11" s="7">
        <v>8</v>
      </c>
      <c r="D11" s="7">
        <v>0</v>
      </c>
      <c r="E11" s="7">
        <v>4</v>
      </c>
      <c r="F11" s="7">
        <v>0</v>
      </c>
      <c r="G11" s="7">
        <v>0</v>
      </c>
      <c r="H11" s="7">
        <v>2</v>
      </c>
      <c r="I11" s="7">
        <v>0</v>
      </c>
      <c r="J11" s="7">
        <v>14</v>
      </c>
      <c r="K11" s="7">
        <v>5</v>
      </c>
      <c r="L11" s="7">
        <v>6</v>
      </c>
      <c r="M11" s="7">
        <v>2</v>
      </c>
      <c r="N11" s="7">
        <v>0</v>
      </c>
      <c r="O11" s="7">
        <v>1</v>
      </c>
      <c r="P11" s="7">
        <v>14</v>
      </c>
      <c r="Q11" s="7">
        <v>0</v>
      </c>
      <c r="R11" s="7">
        <v>2</v>
      </c>
      <c r="S11" s="7">
        <v>3</v>
      </c>
      <c r="T11" s="7">
        <v>4</v>
      </c>
      <c r="U11" s="7">
        <v>0</v>
      </c>
      <c r="V11" s="7">
        <v>5</v>
      </c>
      <c r="W11" s="7">
        <v>6</v>
      </c>
      <c r="X11" s="7">
        <v>2</v>
      </c>
      <c r="Y11" s="7">
        <v>6</v>
      </c>
      <c r="Z11" s="7">
        <v>273</v>
      </c>
      <c r="AA11" s="7">
        <v>8</v>
      </c>
      <c r="AB11" s="7">
        <v>0</v>
      </c>
      <c r="AC11" s="7">
        <v>4</v>
      </c>
      <c r="AD11" s="7">
        <v>0</v>
      </c>
      <c r="AE11" s="7">
        <v>0</v>
      </c>
      <c r="AF11" s="7">
        <v>2</v>
      </c>
      <c r="AG11" s="7">
        <v>0</v>
      </c>
      <c r="AH11" s="7">
        <v>14</v>
      </c>
      <c r="AI11" s="7">
        <v>5</v>
      </c>
      <c r="AJ11" s="7">
        <v>6</v>
      </c>
      <c r="AK11" s="7">
        <v>2</v>
      </c>
      <c r="AL11" s="7">
        <v>0</v>
      </c>
      <c r="AM11" s="7">
        <v>1</v>
      </c>
      <c r="AN11" s="7">
        <v>14</v>
      </c>
      <c r="AO11" s="7">
        <v>0</v>
      </c>
      <c r="AP11" s="7">
        <v>2</v>
      </c>
      <c r="AQ11" s="7">
        <v>3</v>
      </c>
      <c r="AR11" s="7">
        <v>4</v>
      </c>
      <c r="AS11" s="7">
        <v>0</v>
      </c>
      <c r="AT11" s="7">
        <v>5</v>
      </c>
      <c r="AU11" s="7">
        <v>6</v>
      </c>
      <c r="AV11" s="7">
        <v>2</v>
      </c>
      <c r="AW11" s="7">
        <v>6</v>
      </c>
      <c r="AX11" s="7">
        <v>273</v>
      </c>
      <c r="AY11" s="7">
        <v>8</v>
      </c>
      <c r="AZ11" s="7">
        <v>0</v>
      </c>
      <c r="BA11" s="7">
        <v>4</v>
      </c>
      <c r="BB11" s="44">
        <v>0</v>
      </c>
      <c r="BC11" s="7">
        <v>0</v>
      </c>
      <c r="BD11" s="7">
        <v>2</v>
      </c>
      <c r="BE11" s="7">
        <v>0</v>
      </c>
      <c r="BF11" s="8">
        <v>14</v>
      </c>
      <c r="BG11" s="7">
        <v>5</v>
      </c>
      <c r="BH11" s="7">
        <v>6</v>
      </c>
      <c r="BI11" s="7">
        <v>2</v>
      </c>
      <c r="BJ11" s="7">
        <v>0</v>
      </c>
      <c r="BK11" s="7">
        <v>1</v>
      </c>
      <c r="BL11" s="7">
        <v>14</v>
      </c>
      <c r="BM11" s="7">
        <v>0</v>
      </c>
      <c r="BN11" s="7">
        <v>2</v>
      </c>
      <c r="BO11" s="7">
        <v>3</v>
      </c>
      <c r="BP11" s="7">
        <v>4</v>
      </c>
      <c r="BQ11" s="7">
        <v>0</v>
      </c>
      <c r="BR11" s="7">
        <v>5</v>
      </c>
      <c r="BS11" s="7">
        <v>8</v>
      </c>
      <c r="BT11" s="7">
        <v>1</v>
      </c>
      <c r="BU11" s="7">
        <v>4</v>
      </c>
      <c r="BV11" s="7">
        <v>273</v>
      </c>
      <c r="BW11" s="7">
        <v>8</v>
      </c>
      <c r="BX11" s="7">
        <v>0</v>
      </c>
      <c r="BY11" s="7">
        <v>4</v>
      </c>
      <c r="BZ11" s="7">
        <v>0</v>
      </c>
      <c r="CA11" s="7">
        <v>0</v>
      </c>
      <c r="CB11" s="7">
        <v>2</v>
      </c>
      <c r="CC11" s="7">
        <v>0</v>
      </c>
      <c r="CD11" s="7">
        <v>14</v>
      </c>
      <c r="CE11" s="7">
        <v>5</v>
      </c>
      <c r="CF11" s="7">
        <v>6</v>
      </c>
      <c r="CG11" s="7">
        <v>2</v>
      </c>
      <c r="CH11" s="7">
        <v>0</v>
      </c>
      <c r="CI11" s="7">
        <v>1</v>
      </c>
      <c r="CJ11" s="7">
        <v>14</v>
      </c>
      <c r="CK11" s="7">
        <v>0</v>
      </c>
      <c r="CL11" s="7">
        <v>2</v>
      </c>
      <c r="CM11" s="7">
        <v>3</v>
      </c>
      <c r="CN11" s="7">
        <v>4</v>
      </c>
      <c r="CO11" s="7">
        <v>0</v>
      </c>
      <c r="CP11" s="7">
        <v>5</v>
      </c>
      <c r="CQ11" s="7">
        <v>8</v>
      </c>
      <c r="CR11" s="7">
        <v>1</v>
      </c>
      <c r="CS11" s="7">
        <v>4</v>
      </c>
      <c r="CT11" s="7">
        <v>1</v>
      </c>
      <c r="CU11" s="7">
        <v>273</v>
      </c>
      <c r="CV11" s="7">
        <v>8</v>
      </c>
      <c r="CW11" s="7">
        <v>0</v>
      </c>
      <c r="CX11" s="7">
        <v>4</v>
      </c>
      <c r="CY11" s="7">
        <v>0</v>
      </c>
      <c r="CZ11" s="7">
        <v>0</v>
      </c>
      <c r="DA11" s="7">
        <v>2</v>
      </c>
      <c r="DB11" s="7">
        <v>0</v>
      </c>
      <c r="DC11" s="7">
        <v>14</v>
      </c>
      <c r="DD11" s="7">
        <v>5</v>
      </c>
      <c r="DE11" s="7">
        <v>4</v>
      </c>
      <c r="DF11" s="7">
        <v>4</v>
      </c>
      <c r="DG11" s="7">
        <v>0</v>
      </c>
      <c r="DH11" s="7">
        <v>1</v>
      </c>
      <c r="DI11" s="7">
        <v>13</v>
      </c>
      <c r="DJ11" s="7">
        <v>1</v>
      </c>
      <c r="DK11" s="7">
        <v>2</v>
      </c>
      <c r="DL11" s="7">
        <v>3</v>
      </c>
      <c r="DM11" s="7">
        <v>4</v>
      </c>
      <c r="DN11" s="7">
        <v>0</v>
      </c>
      <c r="DO11" s="7">
        <v>5</v>
      </c>
      <c r="DP11" s="7">
        <v>8</v>
      </c>
      <c r="DQ11" s="7">
        <v>1</v>
      </c>
      <c r="DR11" s="7">
        <v>4</v>
      </c>
      <c r="DS11" s="7">
        <v>1</v>
      </c>
      <c r="DT11" s="7">
        <v>208</v>
      </c>
      <c r="DU11" s="7">
        <f>COUNTIFS(Dosen!$P$4:$P$469,A11,Dosen!$D$4:$D$469,"DT")</f>
        <v>8</v>
      </c>
      <c r="DV11" s="7">
        <f>COUNTIFS(Dosen!$P$4:$P$469,A11,Dosen!$D$4:$D$469,"CDTP")</f>
        <v>0</v>
      </c>
      <c r="DW11" s="7">
        <f>COUNTIFS(Dosen!$P$4:$P$469,A11,Dosen!$D$4:$D$469,"CDTSL")</f>
        <v>4</v>
      </c>
      <c r="DX11" s="44">
        <f>COUNTIFS(Dosen!$P$4:$P$469,A11,Dosen!$D$4:$D$469,"dosen kopertis")</f>
        <v>0</v>
      </c>
      <c r="DY11" s="7">
        <f>COUNTIFS(Dosen!$P$4:$P$469,A11,Dosen!$D$4:$D$469,"DBK")</f>
        <v>0</v>
      </c>
      <c r="DZ11" s="7">
        <f>COUNTIFS(Dosen!$P$4:$P$469,A11,Dosen!$D$4:$D$469,"DPK")</f>
        <v>3</v>
      </c>
      <c r="EA11" s="7">
        <f>COUNTIFS(Dosen!$P$4:$P$469,A11,Dosen!$D$4:$D$469,"DLBK")</f>
        <v>0</v>
      </c>
      <c r="EB11" s="8">
        <f t="shared" si="0"/>
        <v>15</v>
      </c>
      <c r="EC11" s="7">
        <f>COUNTIFS(Dosen!$P$4:$P$469,A11,Dosen!$E$4:$E$469,"Belum")</f>
        <v>6</v>
      </c>
      <c r="ED11" s="7">
        <f>COUNTIFS(Dosen!$P$4:$P$469,$A11,Dosen!$E$4:$E$469,"Asisten Ahli")</f>
        <v>4</v>
      </c>
      <c r="EE11" s="7">
        <f>COUNTIFS(Dosen!$P$4:$P$469,$A11,Dosen!$E$4:$E$469,"Lektor")</f>
        <v>4</v>
      </c>
      <c r="EF11" s="7">
        <f>COUNTIFS(Dosen!$P$4:$P$469,$A11,Dosen!$E$4:$E$469,"Lektor Kepala")</f>
        <v>0</v>
      </c>
      <c r="EG11" s="7">
        <f>COUNTIFS(Dosen!$P$4:$P$469,$A11,Dosen!$E$4:$E$469,"Guru Besar")</f>
        <v>1</v>
      </c>
      <c r="EH11" s="7">
        <f>COUNTIFS(Dosen!$P$5:$P$449,A11,Dosen!$I$5:$I$449,"Belum")</f>
        <v>12</v>
      </c>
      <c r="EI11" s="7">
        <f>COUNTIFS(Dosen!$P$5:$P$449,A11,Dosen!$I$5:$I$449,"SUDAH")</f>
        <v>3</v>
      </c>
      <c r="EJ11" s="7">
        <f>COUNTIFS(Dosen!$P$4:$P$449,A11,Dosen!$H$4:$H$449,"s3")</f>
        <v>2</v>
      </c>
      <c r="EK11" s="7">
        <f>COUNTIFS(Dosen!$P$4:$P$449,A11,Dosen!$H$4:$H$449,"s2")</f>
        <v>3</v>
      </c>
      <c r="EL11" s="7">
        <f>COUNTIFS(Dosen!$P$4:$P$449,A11,Dosen!$H$4:$H$449,"s1")</f>
        <v>4</v>
      </c>
      <c r="EM11" s="7">
        <f>COUNTIFS(Dosen!$P$4:$P$449,A11,Dosen!$H$4:$H$449,"sp.2")</f>
        <v>0</v>
      </c>
      <c r="EN11" s="7">
        <f>COUNTIFS(Dosen!$P$4:$P$449,A11,Dosen!$H$4:$H$449,"sp.1")</f>
        <v>6</v>
      </c>
      <c r="EO11" s="7">
        <f>COUNTIFS(Dosen!$P$4:$P$449,A11,Dosen!$K$4:$K$449,"NIDN")</f>
        <v>8</v>
      </c>
      <c r="EP11" s="7">
        <f>COUNTIFS(Dosen!$P$4:$P$449,A11,Dosen!$K$4:$K$449,"NIDk")</f>
        <v>1</v>
      </c>
      <c r="EQ11" s="7">
        <f>COUNTIFS(Dosen!$P$4:$P$449,A11,Dosen!$K$4:$K$449,"belum")</f>
        <v>1</v>
      </c>
      <c r="ER11" s="41">
        <f>COUNTIFS(Dosen!$P$4:$P$449,A11,Dosen!$K$4:$K$449,"NUPTK")</f>
        <v>5</v>
      </c>
      <c r="ES11" s="7">
        <v>208</v>
      </c>
      <c r="ET11" s="7">
        <f>COUNTIFS(Dosen!$P$4:$P$469,A11,Dosen!$D$4:$D$469,"DT")</f>
        <v>8</v>
      </c>
      <c r="EU11" s="7">
        <f>COUNTIFS(Dosen!$P$4:$P$469,A11,Dosen!$D$4:$D$469,"CDTP")</f>
        <v>0</v>
      </c>
      <c r="EV11" s="7">
        <f>COUNTIFS(Dosen!$P$4:$P$469,A11,Dosen!$D$4:$D$469,"CDTSL")</f>
        <v>4</v>
      </c>
      <c r="EW11" s="7">
        <f>COUNTIFS(Dosen!$P$4:$P$469,A11,Dosen!$D$4:$D$469,"dosen kopertis")</f>
        <v>0</v>
      </c>
      <c r="EX11" s="7">
        <f>COUNTIFS(Dosen!$P$4:$P$469,A11,Dosen!$D$4:$D$469,"DBK")</f>
        <v>0</v>
      </c>
      <c r="EY11" s="7">
        <f>COUNTIFS(Dosen!$P$4:$P$469,A11,Dosen!$D$4:$D$469,"DPK")</f>
        <v>3</v>
      </c>
      <c r="EZ11" s="7">
        <f>COUNTIFS(Dosen!$P$4:$P$469,A11,Dosen!$D$4:$D$469,"DLBK")</f>
        <v>0</v>
      </c>
      <c r="FA11" s="7">
        <f t="shared" si="5"/>
        <v>15</v>
      </c>
      <c r="FB11" s="7">
        <f>COUNTIFS(Dosen!$P$4:$P$469,A11,Dosen!$E$4:$E$469,"Belum")</f>
        <v>6</v>
      </c>
      <c r="FC11" s="7">
        <f>COUNTIFS(Dosen!$P$4:$P$469,$A11,Dosen!$E$4:$E$469,"Asisten Ahli")</f>
        <v>4</v>
      </c>
      <c r="FD11" s="7">
        <f>COUNTIFS(Dosen!$P$4:$P$469,$A11,Dosen!$E$4:$E$469,"Lektor")</f>
        <v>4</v>
      </c>
      <c r="FE11" s="7">
        <f>COUNTIFS(Dosen!$P$4:$P$469,$A11,Dosen!$E$4:$E$469,"Lektor Kepala")</f>
        <v>0</v>
      </c>
      <c r="FF11" s="7">
        <f>COUNTIFS(Dosen!$P$4:$P$469,$A11,Dosen!$E$4:$E$469,"Guru Besar")</f>
        <v>1</v>
      </c>
      <c r="FG11" s="7">
        <f>COUNTIFS(Dosen!$P$5:$P$449,$A11,Dosen!$I$5:$I$449,"Belum")</f>
        <v>12</v>
      </c>
      <c r="FH11" s="7">
        <f>COUNTIFS(Dosen!$P$5:$P$449,A11,Dosen!$I$5:$I$449,"SUDAH")</f>
        <v>3</v>
      </c>
      <c r="FI11" s="7">
        <f>COUNTIFS(Dosen!$P$4:$P$449,A11,Dosen!$H$4:$H$449,"s3")</f>
        <v>2</v>
      </c>
      <c r="FJ11" s="7">
        <f>COUNTIFS(Dosen!$P$4:$P$449,A11,Dosen!$H$4:$H$449,"s2")</f>
        <v>3</v>
      </c>
      <c r="FK11" s="7">
        <f>COUNTIFS(Dosen!$P$4:$P$449,A11,Dosen!$H$4:$H$449,"s1")</f>
        <v>4</v>
      </c>
      <c r="FL11" s="7">
        <f>COUNTIFS(Dosen!$P$4:$P$449,A11,Dosen!$H$4:$H$449,"sp.2")</f>
        <v>0</v>
      </c>
      <c r="FM11" s="7">
        <f>COUNTIFS(Dosen!$P$4:$P$449,A11,Dosen!$H$4:$H$449,"sp.1")</f>
        <v>6</v>
      </c>
      <c r="FN11" s="7">
        <f>COUNTIFS(Dosen!$P$4:$P$449,A11,Dosen!$K$4:$K$449,"NIDN")</f>
        <v>8</v>
      </c>
      <c r="FO11" s="7">
        <f>COUNTIFS(Dosen!$P$4:$P$449,A11,Dosen!$K$4:$K$449,"NIDk")</f>
        <v>1</v>
      </c>
      <c r="FP11" s="7">
        <f>COUNTIFS(Dosen!$P$4:$P$449,A11,Dosen!$K$4:$K$449,"belum")</f>
        <v>1</v>
      </c>
      <c r="FQ11" s="41">
        <f>COUNTIFS(Dosen!$P$4:$P$449,A11,Dosen!$K$4:$K$449,"NUPTK")</f>
        <v>5</v>
      </c>
      <c r="FR11" s="7">
        <v>208</v>
      </c>
      <c r="FS11" s="7">
        <f>COUNTIFS(Dosen!$P$4:$P$469,$A11,Dosen!$D$4:$D$469,"DT")</f>
        <v>8</v>
      </c>
      <c r="FT11" s="7">
        <f>COUNTIFS(Dosen!$P$4:$P$469,$A11,Dosen!$D$4:$D$469,"CDTP")</f>
        <v>0</v>
      </c>
      <c r="FU11" s="7">
        <f>COUNTIFS(Dosen!$P$4:$P$469,$A11,Dosen!$D$4:$D$469,"CDTSL")</f>
        <v>4</v>
      </c>
      <c r="FV11" s="7">
        <f>COUNTIFS(Dosen!$P$4:$P$469,$A11,Dosen!$D$4:$D$469,"dosen kopertis")</f>
        <v>0</v>
      </c>
      <c r="FW11" s="7">
        <f>COUNTIFS(Dosen!$P$4:$P$469,$A11,Dosen!$D$4:$D$469,"DBK")</f>
        <v>0</v>
      </c>
      <c r="FX11" s="7">
        <f>COUNTIFS(Dosen!$P$4:$P$469,$A11,Dosen!$D$4:$D$469,"DPK")</f>
        <v>3</v>
      </c>
      <c r="FY11" s="7">
        <f>COUNTIFS(Dosen!$P$4:$P$469,$A11,Dosen!$D$4:$D$469,"DLBK")</f>
        <v>0</v>
      </c>
      <c r="FZ11" s="7">
        <f t="shared" si="6"/>
        <v>15</v>
      </c>
      <c r="GA11" s="7">
        <f>COUNTIFS(Dosen!$P$4:$P$469,$A11,Dosen!$E$4:$E$469,"Belum")</f>
        <v>6</v>
      </c>
      <c r="GB11" s="7">
        <f>COUNTIFS(Dosen!$P$4:$P$469,$A11,Dosen!$E$4:$E$469,"Asisten Ahli")</f>
        <v>4</v>
      </c>
      <c r="GC11" s="7">
        <f>COUNTIFS(Dosen!$P$4:$P$469,$A11,Dosen!$E$4:$E$469,"Lektor")</f>
        <v>4</v>
      </c>
      <c r="GD11" s="7">
        <f>COUNTIFS(Dosen!$P$4:$P$469,$A11,Dosen!$E$4:$E$469,"Lektor Kepala")</f>
        <v>0</v>
      </c>
      <c r="GE11" s="7">
        <f>COUNTIFS(Dosen!$P$4:$P$469,$A11,Dosen!$E$4:$E$469,"Guru Besar")</f>
        <v>1</v>
      </c>
      <c r="GF11" s="7">
        <f>COUNTIFS(Dosen!$P$5:$P$449,$A11,Dosen!$I$5:$I$449,"Belum")</f>
        <v>12</v>
      </c>
      <c r="GG11" s="7">
        <f>COUNTIFS(Dosen!$P$5:$P$449,$A11,Dosen!$I$5:$I$449,"SUDAH")</f>
        <v>3</v>
      </c>
      <c r="GH11" s="7">
        <f>COUNTIFS(Dosen!$P$4:$P$449,$A11,Dosen!$H$4:$H$449,"s3")</f>
        <v>2</v>
      </c>
      <c r="GI11" s="7">
        <f>COUNTIFS(Dosen!$P$4:$P$449,$A11,Dosen!$H$4:$H$449,"s2")</f>
        <v>3</v>
      </c>
      <c r="GJ11" s="7">
        <f>COUNTIFS(Dosen!$P$4:$P$449,$A11,Dosen!$H$4:$H$449,"s1")</f>
        <v>4</v>
      </c>
      <c r="GK11" s="7">
        <f>COUNTIFS(Dosen!$P$4:$P$449,$A11,Dosen!$H$4:$H$449,"sp.2")</f>
        <v>0</v>
      </c>
      <c r="GL11" s="7">
        <f>COUNTIFS(Dosen!$P$4:$P$449,$A11,Dosen!$H$4:$H$449,"sp.1")</f>
        <v>6</v>
      </c>
      <c r="GM11" s="7">
        <f>COUNTIFS(Dosen!$P$4:$P$449,$A11,Dosen!$K$4:$K$449,"NIDN")</f>
        <v>8</v>
      </c>
      <c r="GN11" s="7">
        <f>COUNTIFS(Dosen!$P$4:$P$449,$A11,Dosen!$K$4:$K$449,"NIDk")</f>
        <v>1</v>
      </c>
      <c r="GO11" s="7">
        <f>COUNTIFS(Dosen!$P$4:$P$449,$A11,Dosen!$K$4:$K$449,"belum")</f>
        <v>1</v>
      </c>
      <c r="GP11" s="41">
        <f>COUNTIFS(Dosen!$P$4:$P$449,$A11,Dosen!$K$4:$K$449,"NUPTK")</f>
        <v>5</v>
      </c>
      <c r="GQ11" s="7">
        <v>208</v>
      </c>
      <c r="GR11" s="7">
        <v>8</v>
      </c>
      <c r="GS11" s="7">
        <v>0</v>
      </c>
      <c r="GT11" s="7">
        <v>4</v>
      </c>
      <c r="GU11" s="7">
        <v>0</v>
      </c>
      <c r="GV11" s="7">
        <v>0</v>
      </c>
      <c r="GW11" s="7">
        <v>3</v>
      </c>
      <c r="GX11" s="7">
        <v>0</v>
      </c>
      <c r="GY11" s="7">
        <v>15</v>
      </c>
      <c r="GZ11" s="7">
        <v>6</v>
      </c>
      <c r="HA11" s="7">
        <v>4</v>
      </c>
      <c r="HB11" s="7">
        <v>4</v>
      </c>
      <c r="HC11" s="7">
        <v>0</v>
      </c>
      <c r="HD11" s="7">
        <v>1</v>
      </c>
      <c r="HE11" s="7">
        <v>11</v>
      </c>
      <c r="HF11" s="7">
        <v>4</v>
      </c>
      <c r="HG11" s="7">
        <v>2</v>
      </c>
      <c r="HH11" s="7">
        <v>3</v>
      </c>
      <c r="HI11" s="7">
        <v>4</v>
      </c>
      <c r="HJ11" s="7">
        <v>0</v>
      </c>
      <c r="HK11" s="7">
        <v>6</v>
      </c>
      <c r="HL11" s="7">
        <v>8</v>
      </c>
      <c r="HM11" s="7">
        <v>1</v>
      </c>
      <c r="HN11" s="7">
        <v>5</v>
      </c>
      <c r="HO11" s="41">
        <v>1</v>
      </c>
      <c r="HP11" s="7">
        <v>208</v>
      </c>
      <c r="HQ11" s="7">
        <v>8</v>
      </c>
      <c r="HR11" s="7">
        <v>0</v>
      </c>
      <c r="HS11" s="7">
        <v>4</v>
      </c>
      <c r="HT11" s="7">
        <v>0</v>
      </c>
      <c r="HU11" s="7">
        <v>0</v>
      </c>
      <c r="HV11" s="7">
        <v>3</v>
      </c>
      <c r="HW11" s="7">
        <v>0</v>
      </c>
      <c r="HX11" s="7">
        <v>15</v>
      </c>
      <c r="HY11" s="7">
        <v>6</v>
      </c>
      <c r="HZ11" s="7">
        <v>4</v>
      </c>
      <c r="IA11" s="7">
        <v>4</v>
      </c>
      <c r="IB11" s="7">
        <v>0</v>
      </c>
      <c r="IC11" s="7">
        <v>1</v>
      </c>
      <c r="ID11" s="7">
        <v>11</v>
      </c>
      <c r="IE11" s="7">
        <v>4</v>
      </c>
      <c r="IF11" s="7">
        <v>2</v>
      </c>
      <c r="IG11" s="7">
        <v>3</v>
      </c>
      <c r="IH11" s="7">
        <v>4</v>
      </c>
      <c r="II11" s="7">
        <v>0</v>
      </c>
      <c r="IJ11" s="7">
        <v>6</v>
      </c>
      <c r="IK11" s="7">
        <v>8</v>
      </c>
      <c r="IL11" s="7">
        <v>1</v>
      </c>
      <c r="IM11" s="7">
        <v>5</v>
      </c>
      <c r="IN11" s="41">
        <v>1</v>
      </c>
      <c r="IO11" s="7">
        <v>208</v>
      </c>
      <c r="IP11" s="7">
        <v>8</v>
      </c>
      <c r="IQ11" s="7">
        <v>0</v>
      </c>
      <c r="IR11" s="7">
        <v>4</v>
      </c>
      <c r="IS11" s="7">
        <v>0</v>
      </c>
      <c r="IT11" s="7">
        <v>0</v>
      </c>
      <c r="IU11" s="7">
        <v>3</v>
      </c>
      <c r="IV11" s="7">
        <v>0</v>
      </c>
      <c r="IW11" s="7">
        <v>15</v>
      </c>
      <c r="IX11" s="7">
        <v>6</v>
      </c>
      <c r="IY11" s="7">
        <v>4</v>
      </c>
      <c r="IZ11" s="7">
        <v>4</v>
      </c>
      <c r="JA11" s="7">
        <v>0</v>
      </c>
      <c r="JB11" s="7">
        <v>1</v>
      </c>
      <c r="JC11" s="7">
        <v>11</v>
      </c>
      <c r="JD11" s="7">
        <v>4</v>
      </c>
      <c r="JE11" s="7">
        <v>2</v>
      </c>
      <c r="JF11" s="7">
        <v>3</v>
      </c>
      <c r="JG11" s="7">
        <v>4</v>
      </c>
      <c r="JH11" s="7">
        <v>0</v>
      </c>
      <c r="JI11" s="7">
        <v>6</v>
      </c>
      <c r="JJ11" s="7">
        <v>8</v>
      </c>
      <c r="JK11" s="7">
        <v>1</v>
      </c>
      <c r="JL11" s="7">
        <v>5</v>
      </c>
      <c r="JM11" s="41">
        <v>1</v>
      </c>
      <c r="JN11" s="7">
        <v>208</v>
      </c>
      <c r="JO11" s="7">
        <v>8</v>
      </c>
      <c r="JP11" s="7">
        <v>0</v>
      </c>
      <c r="JQ11" s="7">
        <v>4</v>
      </c>
      <c r="JR11" s="7">
        <v>0</v>
      </c>
      <c r="JS11" s="7">
        <v>0</v>
      </c>
      <c r="JT11" s="7">
        <v>3</v>
      </c>
      <c r="JU11" s="7">
        <v>0</v>
      </c>
      <c r="JV11" s="7">
        <v>15</v>
      </c>
      <c r="JW11" s="7">
        <v>6</v>
      </c>
      <c r="JX11" s="7">
        <v>4</v>
      </c>
      <c r="JY11" s="7">
        <v>4</v>
      </c>
      <c r="JZ11" s="7">
        <v>0</v>
      </c>
      <c r="KA11" s="7">
        <v>1</v>
      </c>
      <c r="KB11" s="7">
        <v>12</v>
      </c>
      <c r="KC11" s="7">
        <v>3</v>
      </c>
      <c r="KD11" s="7">
        <v>2</v>
      </c>
      <c r="KE11" s="7">
        <v>3</v>
      </c>
      <c r="KF11" s="7">
        <v>4</v>
      </c>
      <c r="KG11" s="7">
        <v>0</v>
      </c>
      <c r="KH11" s="7">
        <v>6</v>
      </c>
      <c r="KI11" s="7">
        <v>8</v>
      </c>
      <c r="KJ11" s="7">
        <v>1</v>
      </c>
      <c r="KK11" s="7">
        <v>5</v>
      </c>
      <c r="KL11" s="41">
        <v>1</v>
      </c>
      <c r="KM11" s="7">
        <v>268</v>
      </c>
      <c r="KN11" s="7">
        <f>COUNTIFS(Dosen!$P$4:$P$469,$A11,Dosen!$D$4:$D$469,"DT")</f>
        <v>8</v>
      </c>
      <c r="KO11" s="7">
        <f>COUNTIFS(Dosen!$P$4:$P$469,$A11,Dosen!$D$4:$D$469,"CDTP")</f>
        <v>0</v>
      </c>
      <c r="KP11" s="7">
        <f>COUNTIFS(Dosen!$P$4:$P$469,$A11,Dosen!$D$4:$D$469,"CDTSL")</f>
        <v>4</v>
      </c>
      <c r="KQ11" s="7">
        <f>COUNTIFS(Dosen!$P$4:$P$469,$A11,Dosen!$D$4:$D$469,"dosen kopertis")</f>
        <v>0</v>
      </c>
      <c r="KR11" s="7">
        <f>COUNTIFS(Dosen!$P$4:$P$469,$A11,Dosen!$D$4:$D$469,"DBK")</f>
        <v>0</v>
      </c>
      <c r="KS11" s="7">
        <f>COUNTIFS(Dosen!$P$4:$P$469,$A11,Dosen!$D$4:$D$469,"DPK")</f>
        <v>3</v>
      </c>
      <c r="KT11" s="7">
        <f>COUNTIFS(Dosen!$P$4:$P$469,$A11,Dosen!$D$4:$D$469,"DLBK")</f>
        <v>0</v>
      </c>
      <c r="KU11" s="7">
        <f t="shared" si="7"/>
        <v>15</v>
      </c>
      <c r="KV11" s="7">
        <f>COUNTIFS(Dosen!$P$4:$P$469,$A11,Dosen!$E$4:$E$469,"Belum")</f>
        <v>6</v>
      </c>
      <c r="KW11" s="7">
        <f>COUNTIFS(Dosen!$P$4:$P$469,$A11,Dosen!$E$4:$E$469,"Asisten Ahli")</f>
        <v>4</v>
      </c>
      <c r="KX11" s="7">
        <f>COUNTIFS(Dosen!$P$4:$P$469,$A11,Dosen!$E$4:$E$469,"Lektor")</f>
        <v>4</v>
      </c>
      <c r="KY11" s="7">
        <f>COUNTIFS(Dosen!$P$4:$P$469,$A11,Dosen!$E$4:$E$469,"Lektor Kepala")</f>
        <v>0</v>
      </c>
      <c r="KZ11" s="7">
        <f>COUNTIFS(Dosen!$P$4:$P$469,$A11,Dosen!$E$4:$E$469,"Guru Besar")</f>
        <v>1</v>
      </c>
      <c r="LA11" s="7">
        <f>COUNTIFS(Dosen!$P$5:$P$495,$A11,Dosen!$I$5:$I$495,"Belum")</f>
        <v>12</v>
      </c>
      <c r="LB11" s="7">
        <f>COUNTIFS(Dosen!$P$5:$P$495,$A11,Dosen!$I$5:$I$495,"SUDAH")</f>
        <v>3</v>
      </c>
      <c r="LC11" s="7">
        <f>COUNTIFS(Dosen!$P$4:$P$495,$A11,Dosen!$H$4:$H$495,"s3")</f>
        <v>2</v>
      </c>
      <c r="LD11" s="7">
        <f>COUNTIFS(Dosen!$P$4:$P$495,$A11,Dosen!$H$4:$H$495,"s2")</f>
        <v>3</v>
      </c>
      <c r="LE11" s="7">
        <f>COUNTIFS(Dosen!$P$4:$P$495,$A11,Dosen!$H$4:$H$495,"s1")</f>
        <v>4</v>
      </c>
      <c r="LF11" s="7">
        <f>COUNTIFS(Dosen!$P$4:$P$495,$A11,Dosen!$H$4:$H$495,"sp.2")</f>
        <v>0</v>
      </c>
      <c r="LG11" s="7">
        <f>COUNTIFS(Dosen!$P$4:$P$495,$A11,Dosen!$H$4:$H$495,"sp.1")</f>
        <v>6</v>
      </c>
      <c r="LH11" s="7">
        <f>COUNTIFS(Dosen!$P$4:$P$495,$A11,Dosen!$K$4:$K$495,"NIDN")</f>
        <v>8</v>
      </c>
      <c r="LI11" s="7">
        <f>COUNTIFS(Dosen!$P$4:$P$495,$A11,Dosen!$K$4:$K$495,"NIDk")</f>
        <v>1</v>
      </c>
      <c r="LJ11" s="7">
        <f>COUNTIFS(Dosen!$P$4:$P$495,$A11,Dosen!$K$4:$K$495,"belum")</f>
        <v>1</v>
      </c>
      <c r="LK11" s="41">
        <f>COUNTIFS(Dosen!$P$4:$P$495,$A11,Dosen!$K$4:$K$495,"NUPTK")</f>
        <v>5</v>
      </c>
    </row>
    <row r="12" spans="1:323" x14ac:dyDescent="0.25">
      <c r="A12" s="41" t="s">
        <v>540</v>
      </c>
      <c r="B12" s="7">
        <v>117</v>
      </c>
      <c r="C12" s="7">
        <v>6</v>
      </c>
      <c r="D12" s="7">
        <v>0</v>
      </c>
      <c r="E12" s="7">
        <v>0</v>
      </c>
      <c r="F12" s="7">
        <v>0</v>
      </c>
      <c r="G12" s="7">
        <v>0</v>
      </c>
      <c r="H12" s="7">
        <v>2</v>
      </c>
      <c r="I12" s="7">
        <v>1</v>
      </c>
      <c r="J12" s="7">
        <v>9</v>
      </c>
      <c r="K12" s="7">
        <v>0</v>
      </c>
      <c r="L12" s="7">
        <v>2</v>
      </c>
      <c r="M12" s="7">
        <v>3</v>
      </c>
      <c r="N12" s="7">
        <v>2</v>
      </c>
      <c r="O12" s="7">
        <v>2</v>
      </c>
      <c r="P12" s="7">
        <v>4</v>
      </c>
      <c r="Q12" s="7">
        <v>5</v>
      </c>
      <c r="R12" s="7">
        <v>5</v>
      </c>
      <c r="S12" s="7">
        <v>4</v>
      </c>
      <c r="T12" s="7">
        <v>0</v>
      </c>
      <c r="U12" s="7">
        <v>0</v>
      </c>
      <c r="V12" s="7">
        <v>0</v>
      </c>
      <c r="W12" s="7">
        <v>8</v>
      </c>
      <c r="X12" s="7">
        <v>1</v>
      </c>
      <c r="Y12" s="7">
        <v>0</v>
      </c>
      <c r="Z12" s="7">
        <v>117</v>
      </c>
      <c r="AA12" s="7">
        <v>6</v>
      </c>
      <c r="AB12" s="7">
        <v>0</v>
      </c>
      <c r="AC12" s="7">
        <v>0</v>
      </c>
      <c r="AD12" s="7">
        <v>0</v>
      </c>
      <c r="AE12" s="7">
        <v>0</v>
      </c>
      <c r="AF12" s="7">
        <v>2</v>
      </c>
      <c r="AG12" s="7">
        <v>1</v>
      </c>
      <c r="AH12" s="7">
        <v>9</v>
      </c>
      <c r="AI12" s="7">
        <v>0</v>
      </c>
      <c r="AJ12" s="7">
        <v>2</v>
      </c>
      <c r="AK12" s="7">
        <v>3</v>
      </c>
      <c r="AL12" s="7">
        <v>2</v>
      </c>
      <c r="AM12" s="7">
        <v>2</v>
      </c>
      <c r="AN12" s="7">
        <v>4</v>
      </c>
      <c r="AO12" s="7">
        <v>5</v>
      </c>
      <c r="AP12" s="7">
        <v>5</v>
      </c>
      <c r="AQ12" s="7">
        <v>4</v>
      </c>
      <c r="AR12" s="7">
        <v>0</v>
      </c>
      <c r="AS12" s="7">
        <v>0</v>
      </c>
      <c r="AT12" s="7">
        <v>0</v>
      </c>
      <c r="AU12" s="7">
        <v>8</v>
      </c>
      <c r="AV12" s="7">
        <v>1</v>
      </c>
      <c r="AW12" s="7">
        <v>0</v>
      </c>
      <c r="AX12" s="7">
        <v>117</v>
      </c>
      <c r="AY12" s="7">
        <v>6</v>
      </c>
      <c r="AZ12" s="7">
        <v>0</v>
      </c>
      <c r="BA12" s="7">
        <v>0</v>
      </c>
      <c r="BB12" s="44">
        <v>0</v>
      </c>
      <c r="BC12" s="7">
        <v>0</v>
      </c>
      <c r="BD12" s="7">
        <v>2</v>
      </c>
      <c r="BE12" s="7">
        <v>0</v>
      </c>
      <c r="BF12" s="8">
        <v>8</v>
      </c>
      <c r="BG12" s="7">
        <v>0</v>
      </c>
      <c r="BH12" s="7">
        <v>2</v>
      </c>
      <c r="BI12" s="7">
        <v>3</v>
      </c>
      <c r="BJ12" s="7">
        <v>2</v>
      </c>
      <c r="BK12" s="7">
        <v>1</v>
      </c>
      <c r="BL12" s="7">
        <v>3</v>
      </c>
      <c r="BM12" s="7">
        <v>5</v>
      </c>
      <c r="BN12" s="7">
        <v>4</v>
      </c>
      <c r="BO12" s="7">
        <v>4</v>
      </c>
      <c r="BP12" s="7">
        <v>0</v>
      </c>
      <c r="BQ12" s="7">
        <v>0</v>
      </c>
      <c r="BR12" s="7">
        <v>0</v>
      </c>
      <c r="BS12" s="7">
        <v>6</v>
      </c>
      <c r="BT12" s="7">
        <v>2</v>
      </c>
      <c r="BU12" s="7">
        <v>0</v>
      </c>
      <c r="BV12" s="7">
        <v>117</v>
      </c>
      <c r="BW12" s="7">
        <v>6</v>
      </c>
      <c r="BX12" s="7">
        <v>0</v>
      </c>
      <c r="BY12" s="7">
        <v>0</v>
      </c>
      <c r="BZ12" s="7">
        <v>0</v>
      </c>
      <c r="CA12" s="7">
        <v>0</v>
      </c>
      <c r="CB12" s="7">
        <v>2</v>
      </c>
      <c r="CC12" s="7">
        <v>0</v>
      </c>
      <c r="CD12" s="7">
        <v>8</v>
      </c>
      <c r="CE12" s="7">
        <v>0</v>
      </c>
      <c r="CF12" s="7">
        <v>2</v>
      </c>
      <c r="CG12" s="7">
        <v>3</v>
      </c>
      <c r="CH12" s="7">
        <v>2</v>
      </c>
      <c r="CI12" s="7">
        <v>1</v>
      </c>
      <c r="CJ12" s="7">
        <v>3</v>
      </c>
      <c r="CK12" s="7">
        <v>5</v>
      </c>
      <c r="CL12" s="7">
        <v>4</v>
      </c>
      <c r="CM12" s="7">
        <v>4</v>
      </c>
      <c r="CN12" s="7">
        <v>0</v>
      </c>
      <c r="CO12" s="7">
        <v>0</v>
      </c>
      <c r="CP12" s="7">
        <v>0</v>
      </c>
      <c r="CQ12" s="7">
        <v>6</v>
      </c>
      <c r="CR12" s="7">
        <v>2</v>
      </c>
      <c r="CS12" s="7">
        <v>0</v>
      </c>
      <c r="CT12" s="7">
        <v>0</v>
      </c>
      <c r="CU12" s="7">
        <v>117</v>
      </c>
      <c r="CV12" s="7">
        <v>6</v>
      </c>
      <c r="CW12" s="7">
        <v>0</v>
      </c>
      <c r="CX12" s="7">
        <v>0</v>
      </c>
      <c r="CY12" s="7">
        <v>0</v>
      </c>
      <c r="CZ12" s="7">
        <v>0</v>
      </c>
      <c r="DA12" s="7">
        <v>2</v>
      </c>
      <c r="DB12" s="7">
        <v>0</v>
      </c>
      <c r="DC12" s="7">
        <v>8</v>
      </c>
      <c r="DD12" s="7">
        <v>0</v>
      </c>
      <c r="DE12" s="7">
        <v>2</v>
      </c>
      <c r="DF12" s="7">
        <v>3</v>
      </c>
      <c r="DG12" s="7">
        <v>2</v>
      </c>
      <c r="DH12" s="7">
        <v>1</v>
      </c>
      <c r="DI12" s="7">
        <v>1</v>
      </c>
      <c r="DJ12" s="7">
        <v>7</v>
      </c>
      <c r="DK12" s="7">
        <v>4</v>
      </c>
      <c r="DL12" s="7">
        <v>4</v>
      </c>
      <c r="DM12" s="7">
        <v>0</v>
      </c>
      <c r="DN12" s="7">
        <v>0</v>
      </c>
      <c r="DO12" s="7">
        <v>0</v>
      </c>
      <c r="DP12" s="7">
        <v>6</v>
      </c>
      <c r="DQ12" s="7">
        <v>2</v>
      </c>
      <c r="DR12" s="7">
        <v>0</v>
      </c>
      <c r="DS12" s="7">
        <v>0</v>
      </c>
      <c r="DT12" s="7">
        <v>92</v>
      </c>
      <c r="DU12" s="7">
        <f>COUNTIFS(Dosen!$P$4:$P$469,A12,Dosen!$D$4:$D$469,"DT")</f>
        <v>6</v>
      </c>
      <c r="DV12" s="7">
        <f>COUNTIFS(Dosen!$P$4:$P$469,A12,Dosen!$D$4:$D$469,"CDTP")</f>
        <v>0</v>
      </c>
      <c r="DW12" s="7">
        <f>COUNTIFS(Dosen!$P$4:$P$469,A12,Dosen!$D$4:$D$469,"CDTSL")</f>
        <v>0</v>
      </c>
      <c r="DX12" s="44">
        <f>COUNTIFS(Dosen!$P$4:$P$469,A12,Dosen!$D$4:$D$469,"dosen kopertis")</f>
        <v>0</v>
      </c>
      <c r="DY12" s="7">
        <f>COUNTIFS(Dosen!$P$4:$P$469,A12,Dosen!$D$4:$D$469,"DBK")</f>
        <v>0</v>
      </c>
      <c r="DZ12" s="7">
        <f>COUNTIFS(Dosen!$P$4:$P$469,A12,Dosen!$D$4:$D$469,"DPK")</f>
        <v>1</v>
      </c>
      <c r="EA12" s="7">
        <f>COUNTIFS(Dosen!$P$4:$P$469,A12,Dosen!$D$4:$D$469,"DLBK")</f>
        <v>0</v>
      </c>
      <c r="EB12" s="8">
        <f t="shared" si="0"/>
        <v>7</v>
      </c>
      <c r="EC12" s="7">
        <f>COUNTIFS(Dosen!$P$4:$P$469,A12,Dosen!$E$4:$E$469,"Belum")</f>
        <v>0</v>
      </c>
      <c r="ED12" s="7">
        <f>COUNTIFS(Dosen!$P$4:$P$469,$A12,Dosen!$E$4:$E$469,"Asisten Ahli")</f>
        <v>2</v>
      </c>
      <c r="EE12" s="7">
        <f>COUNTIFS(Dosen!$P$4:$P$469,$A12,Dosen!$E$4:$E$469,"Lektor")</f>
        <v>3</v>
      </c>
      <c r="EF12" s="7">
        <f>COUNTIFS(Dosen!$P$4:$P$469,$A12,Dosen!$E$4:$E$469,"Lektor Kepala")</f>
        <v>2</v>
      </c>
      <c r="EG12" s="7">
        <f>COUNTIFS(Dosen!$P$4:$P$469,$A12,Dosen!$E$4:$E$469,"Guru Besar")</f>
        <v>0</v>
      </c>
      <c r="EH12" s="7">
        <f>COUNTIFS(Dosen!$P$5:$P$449,A12,Dosen!$I$5:$I$449,"Belum")</f>
        <v>0</v>
      </c>
      <c r="EI12" s="7">
        <f>COUNTIFS(Dosen!$P$5:$P$449,A12,Dosen!$I$5:$I$449,"SUDAH")</f>
        <v>7</v>
      </c>
      <c r="EJ12" s="7">
        <f>COUNTIFS(Dosen!$P$4:$P$449,A12,Dosen!$H$4:$H$449,"s3")</f>
        <v>4</v>
      </c>
      <c r="EK12" s="7">
        <f>COUNTIFS(Dosen!$P$4:$P$449,A12,Dosen!$H$4:$H$449,"s2")</f>
        <v>3</v>
      </c>
      <c r="EL12" s="7">
        <f>COUNTIFS(Dosen!$P$4:$P$449,A12,Dosen!$H$4:$H$449,"s1")</f>
        <v>0</v>
      </c>
      <c r="EM12" s="7">
        <f>COUNTIFS(Dosen!$P$4:$P$449,A12,Dosen!$H$4:$H$449,"sp.2")</f>
        <v>0</v>
      </c>
      <c r="EN12" s="7">
        <f>COUNTIFS(Dosen!$P$4:$P$449,A12,Dosen!$H$4:$H$449,"sp.1")</f>
        <v>0</v>
      </c>
      <c r="EO12" s="7">
        <f>COUNTIFS(Dosen!$P$4:$P$449,A12,Dosen!$K$4:$K$449,"NIDN")</f>
        <v>6</v>
      </c>
      <c r="EP12" s="7">
        <f>COUNTIFS(Dosen!$P$4:$P$449,A12,Dosen!$K$4:$K$449,"NIDk")</f>
        <v>1</v>
      </c>
      <c r="EQ12" s="7">
        <f>COUNTIFS(Dosen!$P$4:$P$449,A12,Dosen!$K$4:$K$449,"belum")</f>
        <v>0</v>
      </c>
      <c r="ER12" s="41">
        <f>COUNTIFS(Dosen!$P$4:$P$449,A12,Dosen!$K$4:$K$449,"NUPTK")</f>
        <v>0</v>
      </c>
      <c r="ES12" s="7">
        <v>92</v>
      </c>
      <c r="ET12" s="7">
        <f>COUNTIFS(Dosen!$P$4:$P$469,A12,Dosen!$D$4:$D$469,"DT")</f>
        <v>6</v>
      </c>
      <c r="EU12" s="7">
        <f>COUNTIFS(Dosen!$P$4:$P$469,A12,Dosen!$D$4:$D$469,"CDTP")</f>
        <v>0</v>
      </c>
      <c r="EV12" s="7">
        <f>COUNTIFS(Dosen!$P$4:$P$469,A12,Dosen!$D$4:$D$469,"CDTSL")</f>
        <v>0</v>
      </c>
      <c r="EW12" s="7">
        <f>COUNTIFS(Dosen!$P$4:$P$469,A12,Dosen!$D$4:$D$469,"dosen kopertis")</f>
        <v>0</v>
      </c>
      <c r="EX12" s="7">
        <f>COUNTIFS(Dosen!$P$4:$P$469,A12,Dosen!$D$4:$D$469,"DBK")</f>
        <v>0</v>
      </c>
      <c r="EY12" s="7">
        <f>COUNTIFS(Dosen!$P$4:$P$469,A12,Dosen!$D$4:$D$469,"DPK")</f>
        <v>1</v>
      </c>
      <c r="EZ12" s="7">
        <f>COUNTIFS(Dosen!$P$4:$P$469,A12,Dosen!$D$4:$D$469,"DLBK")</f>
        <v>0</v>
      </c>
      <c r="FA12" s="7">
        <f t="shared" si="5"/>
        <v>7</v>
      </c>
      <c r="FB12" s="7">
        <f>COUNTIFS(Dosen!$P$4:$P$469,A12,Dosen!$E$4:$E$469,"Belum")</f>
        <v>0</v>
      </c>
      <c r="FC12" s="7">
        <f>COUNTIFS(Dosen!$P$4:$P$469,$A12,Dosen!$E$4:$E$469,"Asisten Ahli")</f>
        <v>2</v>
      </c>
      <c r="FD12" s="7">
        <f>COUNTIFS(Dosen!$P$4:$P$469,$A12,Dosen!$E$4:$E$469,"Lektor")</f>
        <v>3</v>
      </c>
      <c r="FE12" s="7">
        <f>COUNTIFS(Dosen!$P$4:$P$469,$A12,Dosen!$E$4:$E$469,"Lektor Kepala")</f>
        <v>2</v>
      </c>
      <c r="FF12" s="7">
        <f>COUNTIFS(Dosen!$P$4:$P$469,$A12,Dosen!$E$4:$E$469,"Guru Besar")</f>
        <v>0</v>
      </c>
      <c r="FG12" s="7">
        <f>COUNTIFS(Dosen!$P$5:$P$449,$A12,Dosen!$I$5:$I$449,"Belum")</f>
        <v>0</v>
      </c>
      <c r="FH12" s="7">
        <f>COUNTIFS(Dosen!$P$5:$P$449,A12,Dosen!$I$5:$I$449,"SUDAH")</f>
        <v>7</v>
      </c>
      <c r="FI12" s="7">
        <f>COUNTIFS(Dosen!$P$4:$P$449,A12,Dosen!$H$4:$H$449,"s3")</f>
        <v>4</v>
      </c>
      <c r="FJ12" s="7">
        <f>COUNTIFS(Dosen!$P$4:$P$449,A12,Dosen!$H$4:$H$449,"s2")</f>
        <v>3</v>
      </c>
      <c r="FK12" s="7">
        <f>COUNTIFS(Dosen!$P$4:$P$449,A12,Dosen!$H$4:$H$449,"s1")</f>
        <v>0</v>
      </c>
      <c r="FL12" s="7">
        <f>COUNTIFS(Dosen!$P$4:$P$449,A12,Dosen!$H$4:$H$449,"sp.2")</f>
        <v>0</v>
      </c>
      <c r="FM12" s="7">
        <f>COUNTIFS(Dosen!$P$4:$P$449,A12,Dosen!$H$4:$H$449,"sp.1")</f>
        <v>0</v>
      </c>
      <c r="FN12" s="7">
        <f>COUNTIFS(Dosen!$P$4:$P$449,A12,Dosen!$K$4:$K$449,"NIDN")</f>
        <v>6</v>
      </c>
      <c r="FO12" s="7">
        <f>COUNTIFS(Dosen!$P$4:$P$449,A12,Dosen!$K$4:$K$449,"NIDk")</f>
        <v>1</v>
      </c>
      <c r="FP12" s="7">
        <f>COUNTIFS(Dosen!$P$4:$P$449,A12,Dosen!$K$4:$K$449,"belum")</f>
        <v>0</v>
      </c>
      <c r="FQ12" s="41">
        <f>COUNTIFS(Dosen!$P$4:$P$449,A12,Dosen!$K$4:$K$449,"NUPTK")</f>
        <v>0</v>
      </c>
      <c r="FR12" s="7">
        <v>92</v>
      </c>
      <c r="FS12" s="7">
        <f>COUNTIFS(Dosen!$P$4:$P$469,$A12,Dosen!$D$4:$D$469,"DT")</f>
        <v>6</v>
      </c>
      <c r="FT12" s="7">
        <f>COUNTIFS(Dosen!$P$4:$P$469,$A12,Dosen!$D$4:$D$469,"CDTP")</f>
        <v>0</v>
      </c>
      <c r="FU12" s="7">
        <f>COUNTIFS(Dosen!$P$4:$P$469,$A12,Dosen!$D$4:$D$469,"CDTSL")</f>
        <v>0</v>
      </c>
      <c r="FV12" s="7">
        <f>COUNTIFS(Dosen!$P$4:$P$469,$A12,Dosen!$D$4:$D$469,"dosen kopertis")</f>
        <v>0</v>
      </c>
      <c r="FW12" s="7">
        <f>COUNTIFS(Dosen!$P$4:$P$469,$A12,Dosen!$D$4:$D$469,"DBK")</f>
        <v>0</v>
      </c>
      <c r="FX12" s="7">
        <f>COUNTIFS(Dosen!$P$4:$P$469,$A12,Dosen!$D$4:$D$469,"DPK")</f>
        <v>1</v>
      </c>
      <c r="FY12" s="7">
        <f>COUNTIFS(Dosen!$P$4:$P$469,$A12,Dosen!$D$4:$D$469,"DLBK")</f>
        <v>0</v>
      </c>
      <c r="FZ12" s="7">
        <f t="shared" si="6"/>
        <v>7</v>
      </c>
      <c r="GA12" s="7">
        <f>COUNTIFS(Dosen!$P$4:$P$469,$A12,Dosen!$E$4:$E$469,"Belum")</f>
        <v>0</v>
      </c>
      <c r="GB12" s="7">
        <f>COUNTIFS(Dosen!$P$4:$P$469,$A12,Dosen!$E$4:$E$469,"Asisten Ahli")</f>
        <v>2</v>
      </c>
      <c r="GC12" s="7">
        <f>COUNTIFS(Dosen!$P$4:$P$469,$A12,Dosen!$E$4:$E$469,"Lektor")</f>
        <v>3</v>
      </c>
      <c r="GD12" s="7">
        <f>COUNTIFS(Dosen!$P$4:$P$469,$A12,Dosen!$E$4:$E$469,"Lektor Kepala")</f>
        <v>2</v>
      </c>
      <c r="GE12" s="7">
        <f>COUNTIFS(Dosen!$P$4:$P$469,$A12,Dosen!$E$4:$E$469,"Guru Besar")</f>
        <v>0</v>
      </c>
      <c r="GF12" s="7">
        <f>COUNTIFS(Dosen!$P$5:$P$449,$A12,Dosen!$I$5:$I$449,"Belum")</f>
        <v>0</v>
      </c>
      <c r="GG12" s="7">
        <f>COUNTIFS(Dosen!$P$5:$P$449,$A12,Dosen!$I$5:$I$449,"SUDAH")</f>
        <v>7</v>
      </c>
      <c r="GH12" s="7">
        <f>COUNTIFS(Dosen!$P$4:$P$449,$A12,Dosen!$H$4:$H$449,"s3")</f>
        <v>4</v>
      </c>
      <c r="GI12" s="7">
        <f>COUNTIFS(Dosen!$P$4:$P$449,$A12,Dosen!$H$4:$H$449,"s2")</f>
        <v>3</v>
      </c>
      <c r="GJ12" s="7">
        <f>COUNTIFS(Dosen!$P$4:$P$449,$A12,Dosen!$H$4:$H$449,"s1")</f>
        <v>0</v>
      </c>
      <c r="GK12" s="7">
        <f>COUNTIFS(Dosen!$P$4:$P$449,$A12,Dosen!$H$4:$H$449,"sp.2")</f>
        <v>0</v>
      </c>
      <c r="GL12" s="7">
        <f>COUNTIFS(Dosen!$P$4:$P$449,$A12,Dosen!$H$4:$H$449,"sp.1")</f>
        <v>0</v>
      </c>
      <c r="GM12" s="7">
        <f>COUNTIFS(Dosen!$P$4:$P$449,$A12,Dosen!$K$4:$K$449,"NIDN")</f>
        <v>6</v>
      </c>
      <c r="GN12" s="7">
        <f>COUNTIFS(Dosen!$P$4:$P$449,$A12,Dosen!$K$4:$K$449,"NIDk")</f>
        <v>1</v>
      </c>
      <c r="GO12" s="7">
        <f>COUNTIFS(Dosen!$P$4:$P$449,$A12,Dosen!$K$4:$K$449,"belum")</f>
        <v>0</v>
      </c>
      <c r="GP12" s="41">
        <f>COUNTIFS(Dosen!$P$4:$P$449,$A12,Dosen!$K$4:$K$449,"NUPTK")</f>
        <v>0</v>
      </c>
      <c r="GQ12" s="7">
        <v>92</v>
      </c>
      <c r="GR12" s="7">
        <v>6</v>
      </c>
      <c r="GS12" s="7">
        <v>0</v>
      </c>
      <c r="GT12" s="7">
        <v>0</v>
      </c>
      <c r="GU12" s="7">
        <v>0</v>
      </c>
      <c r="GV12" s="7">
        <v>0</v>
      </c>
      <c r="GW12" s="7">
        <v>1</v>
      </c>
      <c r="GX12" s="7">
        <v>0</v>
      </c>
      <c r="GY12" s="7">
        <v>7</v>
      </c>
      <c r="GZ12" s="7">
        <v>0</v>
      </c>
      <c r="HA12" s="7">
        <v>2</v>
      </c>
      <c r="HB12" s="7">
        <v>3</v>
      </c>
      <c r="HC12" s="7">
        <v>2</v>
      </c>
      <c r="HD12" s="7">
        <v>0</v>
      </c>
      <c r="HE12" s="7">
        <v>0</v>
      </c>
      <c r="HF12" s="7">
        <v>7</v>
      </c>
      <c r="HG12" s="7">
        <v>3</v>
      </c>
      <c r="HH12" s="7">
        <v>4</v>
      </c>
      <c r="HI12" s="7">
        <v>0</v>
      </c>
      <c r="HJ12" s="7">
        <v>0</v>
      </c>
      <c r="HK12" s="7">
        <v>0</v>
      </c>
      <c r="HL12" s="7">
        <v>6</v>
      </c>
      <c r="HM12" s="7">
        <v>1</v>
      </c>
      <c r="HN12" s="7">
        <v>0</v>
      </c>
      <c r="HO12" s="41">
        <v>0</v>
      </c>
      <c r="HP12" s="7">
        <v>92</v>
      </c>
      <c r="HQ12" s="7">
        <v>6</v>
      </c>
      <c r="HR12" s="7">
        <v>0</v>
      </c>
      <c r="HS12" s="7">
        <v>0</v>
      </c>
      <c r="HT12" s="7">
        <v>0</v>
      </c>
      <c r="HU12" s="7">
        <v>0</v>
      </c>
      <c r="HV12" s="7">
        <v>1</v>
      </c>
      <c r="HW12" s="7">
        <v>0</v>
      </c>
      <c r="HX12" s="7">
        <v>7</v>
      </c>
      <c r="HY12" s="7">
        <v>0</v>
      </c>
      <c r="HZ12" s="7">
        <v>2</v>
      </c>
      <c r="IA12" s="7">
        <v>3</v>
      </c>
      <c r="IB12" s="7">
        <v>2</v>
      </c>
      <c r="IC12" s="7">
        <v>0</v>
      </c>
      <c r="ID12" s="7">
        <v>0</v>
      </c>
      <c r="IE12" s="7">
        <v>7</v>
      </c>
      <c r="IF12" s="7">
        <v>4</v>
      </c>
      <c r="IG12" s="7">
        <v>3</v>
      </c>
      <c r="IH12" s="7">
        <v>0</v>
      </c>
      <c r="II12" s="7">
        <v>0</v>
      </c>
      <c r="IJ12" s="7">
        <v>0</v>
      </c>
      <c r="IK12" s="7">
        <v>6</v>
      </c>
      <c r="IL12" s="7">
        <v>1</v>
      </c>
      <c r="IM12" s="7">
        <v>0</v>
      </c>
      <c r="IN12" s="41">
        <v>0</v>
      </c>
      <c r="IO12" s="7">
        <v>92</v>
      </c>
      <c r="IP12" s="7">
        <v>6</v>
      </c>
      <c r="IQ12" s="7">
        <v>0</v>
      </c>
      <c r="IR12" s="7">
        <v>0</v>
      </c>
      <c r="IS12" s="7">
        <v>0</v>
      </c>
      <c r="IT12" s="7">
        <v>0</v>
      </c>
      <c r="IU12" s="7">
        <v>1</v>
      </c>
      <c r="IV12" s="7">
        <v>0</v>
      </c>
      <c r="IW12" s="7">
        <v>7</v>
      </c>
      <c r="IX12" s="7">
        <v>0</v>
      </c>
      <c r="IY12" s="7">
        <v>2</v>
      </c>
      <c r="IZ12" s="7">
        <v>3</v>
      </c>
      <c r="JA12" s="7">
        <v>2</v>
      </c>
      <c r="JB12" s="7">
        <v>0</v>
      </c>
      <c r="JC12" s="7">
        <v>0</v>
      </c>
      <c r="JD12" s="7">
        <v>7</v>
      </c>
      <c r="JE12" s="7">
        <v>4</v>
      </c>
      <c r="JF12" s="7">
        <v>3</v>
      </c>
      <c r="JG12" s="7">
        <v>0</v>
      </c>
      <c r="JH12" s="7">
        <v>0</v>
      </c>
      <c r="JI12" s="7">
        <v>0</v>
      </c>
      <c r="JJ12" s="7">
        <v>6</v>
      </c>
      <c r="JK12" s="7">
        <v>1</v>
      </c>
      <c r="JL12" s="7">
        <v>0</v>
      </c>
      <c r="JM12" s="41">
        <v>0</v>
      </c>
      <c r="JN12" s="7">
        <v>92</v>
      </c>
      <c r="JO12" s="7">
        <v>6</v>
      </c>
      <c r="JP12" s="7">
        <v>0</v>
      </c>
      <c r="JQ12" s="7">
        <v>0</v>
      </c>
      <c r="JR12" s="7">
        <v>0</v>
      </c>
      <c r="JS12" s="7">
        <v>0</v>
      </c>
      <c r="JT12" s="7">
        <v>1</v>
      </c>
      <c r="JU12" s="7">
        <v>0</v>
      </c>
      <c r="JV12" s="7">
        <v>7</v>
      </c>
      <c r="JW12" s="7">
        <v>0</v>
      </c>
      <c r="JX12" s="7">
        <v>2</v>
      </c>
      <c r="JY12" s="7">
        <v>3</v>
      </c>
      <c r="JZ12" s="7">
        <v>2</v>
      </c>
      <c r="KA12" s="7">
        <v>0</v>
      </c>
      <c r="KB12" s="7">
        <v>0</v>
      </c>
      <c r="KC12" s="7">
        <v>7</v>
      </c>
      <c r="KD12" s="7">
        <v>4</v>
      </c>
      <c r="KE12" s="7">
        <v>3</v>
      </c>
      <c r="KF12" s="7">
        <v>0</v>
      </c>
      <c r="KG12" s="7">
        <v>0</v>
      </c>
      <c r="KH12" s="7">
        <v>0</v>
      </c>
      <c r="KI12" s="7">
        <v>6</v>
      </c>
      <c r="KJ12" s="7">
        <v>1</v>
      </c>
      <c r="KK12" s="7">
        <v>0</v>
      </c>
      <c r="KL12" s="41">
        <v>0</v>
      </c>
      <c r="KM12" s="7">
        <v>106</v>
      </c>
      <c r="KN12" s="7">
        <f>COUNTIFS(Dosen!$P$4:$P$469,$A12,Dosen!$D$4:$D$469,"DT")</f>
        <v>6</v>
      </c>
      <c r="KO12" s="7">
        <f>COUNTIFS(Dosen!$P$4:$P$469,$A12,Dosen!$D$4:$D$469,"CDTP")</f>
        <v>0</v>
      </c>
      <c r="KP12" s="7">
        <f>COUNTIFS(Dosen!$P$4:$P$469,$A12,Dosen!$D$4:$D$469,"CDTSL")</f>
        <v>0</v>
      </c>
      <c r="KQ12" s="7">
        <f>COUNTIFS(Dosen!$P$4:$P$469,$A12,Dosen!$D$4:$D$469,"dosen kopertis")</f>
        <v>0</v>
      </c>
      <c r="KR12" s="7">
        <f>COUNTIFS(Dosen!$P$4:$P$469,$A12,Dosen!$D$4:$D$469,"DBK")</f>
        <v>0</v>
      </c>
      <c r="KS12" s="7">
        <f>COUNTIFS(Dosen!$P$4:$P$469,$A12,Dosen!$D$4:$D$469,"DPK")</f>
        <v>1</v>
      </c>
      <c r="KT12" s="7">
        <f>COUNTIFS(Dosen!$P$4:$P$469,$A12,Dosen!$D$4:$D$469,"DLBK")</f>
        <v>0</v>
      </c>
      <c r="KU12" s="7">
        <f t="shared" si="7"/>
        <v>7</v>
      </c>
      <c r="KV12" s="7">
        <f>COUNTIFS(Dosen!$P$4:$P$469,$A12,Dosen!$E$4:$E$469,"Belum")</f>
        <v>0</v>
      </c>
      <c r="KW12" s="7">
        <f>COUNTIFS(Dosen!$P$4:$P$469,$A12,Dosen!$E$4:$E$469,"Asisten Ahli")</f>
        <v>2</v>
      </c>
      <c r="KX12" s="7">
        <f>COUNTIFS(Dosen!$P$4:$P$469,$A12,Dosen!$E$4:$E$469,"Lektor")</f>
        <v>3</v>
      </c>
      <c r="KY12" s="7">
        <f>COUNTIFS(Dosen!$P$4:$P$469,$A12,Dosen!$E$4:$E$469,"Lektor Kepala")</f>
        <v>2</v>
      </c>
      <c r="KZ12" s="7">
        <f>COUNTIFS(Dosen!$P$4:$P$469,$A12,Dosen!$E$4:$E$469,"Guru Besar")</f>
        <v>0</v>
      </c>
      <c r="LA12" s="7">
        <f>COUNTIFS(Dosen!$P$5:$P$495,$A12,Dosen!$I$5:$I$495,"Belum")</f>
        <v>0</v>
      </c>
      <c r="LB12" s="7">
        <f>COUNTIFS(Dosen!$P$5:$P$495,$A12,Dosen!$I$5:$I$495,"SUDAH")</f>
        <v>7</v>
      </c>
      <c r="LC12" s="7">
        <f>COUNTIFS(Dosen!$P$4:$P$495,$A12,Dosen!$H$4:$H$495,"s3")</f>
        <v>4</v>
      </c>
      <c r="LD12" s="7">
        <f>COUNTIFS(Dosen!$P$4:$P$495,$A12,Dosen!$H$4:$H$495,"s2")</f>
        <v>3</v>
      </c>
      <c r="LE12" s="7">
        <f>COUNTIFS(Dosen!$P$4:$P$495,$A12,Dosen!$H$4:$H$495,"s1")</f>
        <v>0</v>
      </c>
      <c r="LF12" s="7">
        <f>COUNTIFS(Dosen!$P$4:$P$495,$A12,Dosen!$H$4:$H$495,"sp.2")</f>
        <v>0</v>
      </c>
      <c r="LG12" s="7">
        <f>COUNTIFS(Dosen!$P$4:$P$495,$A12,Dosen!$H$4:$H$495,"sp.1")</f>
        <v>0</v>
      </c>
      <c r="LH12" s="7">
        <f>COUNTIFS(Dosen!$P$4:$P$495,$A12,Dosen!$K$4:$K$495,"NIDN")</f>
        <v>6</v>
      </c>
      <c r="LI12" s="7">
        <f>COUNTIFS(Dosen!$P$4:$P$495,$A12,Dosen!$K$4:$K$495,"NIDk")</f>
        <v>1</v>
      </c>
      <c r="LJ12" s="7">
        <f>COUNTIFS(Dosen!$P$4:$P$495,$A12,Dosen!$K$4:$K$495,"belum")</f>
        <v>0</v>
      </c>
      <c r="LK12" s="41">
        <f>COUNTIFS(Dosen!$P$4:$P$495,$A12,Dosen!$K$4:$K$495,"NUPTK")</f>
        <v>0</v>
      </c>
    </row>
    <row r="13" spans="1:323" x14ac:dyDescent="0.25">
      <c r="A13" s="58" t="s">
        <v>559</v>
      </c>
      <c r="B13" s="7">
        <v>10</v>
      </c>
      <c r="C13" s="7">
        <v>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6</v>
      </c>
      <c r="K13" s="7">
        <v>0</v>
      </c>
      <c r="L13" s="7">
        <v>0</v>
      </c>
      <c r="M13" s="7">
        <v>4</v>
      </c>
      <c r="N13" s="7">
        <v>1</v>
      </c>
      <c r="O13" s="7">
        <v>1</v>
      </c>
      <c r="P13" s="7">
        <v>0</v>
      </c>
      <c r="Q13" s="7">
        <v>6</v>
      </c>
      <c r="R13" s="7">
        <v>6</v>
      </c>
      <c r="S13" s="7">
        <v>0</v>
      </c>
      <c r="T13" s="7">
        <v>0</v>
      </c>
      <c r="U13" s="7">
        <v>0</v>
      </c>
      <c r="V13" s="7">
        <v>0</v>
      </c>
      <c r="W13" s="7">
        <v>6</v>
      </c>
      <c r="X13" s="7">
        <v>0</v>
      </c>
      <c r="Y13" s="7">
        <v>0</v>
      </c>
      <c r="Z13" s="7">
        <v>10</v>
      </c>
      <c r="AA13" s="7">
        <v>6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6</v>
      </c>
      <c r="AI13" s="7">
        <v>0</v>
      </c>
      <c r="AJ13" s="7">
        <v>0</v>
      </c>
      <c r="AK13" s="7">
        <v>4</v>
      </c>
      <c r="AL13" s="7">
        <v>1</v>
      </c>
      <c r="AM13" s="7">
        <v>1</v>
      </c>
      <c r="AN13" s="7">
        <v>0</v>
      </c>
      <c r="AO13" s="7">
        <v>6</v>
      </c>
      <c r="AP13" s="7">
        <v>6</v>
      </c>
      <c r="AQ13" s="7">
        <v>0</v>
      </c>
      <c r="AR13" s="7">
        <v>0</v>
      </c>
      <c r="AS13" s="7">
        <v>0</v>
      </c>
      <c r="AT13" s="7">
        <v>0</v>
      </c>
      <c r="AU13" s="7">
        <v>6</v>
      </c>
      <c r="AV13" s="7">
        <v>0</v>
      </c>
      <c r="AW13" s="7">
        <v>0</v>
      </c>
      <c r="AX13" s="7">
        <v>10</v>
      </c>
      <c r="AY13" s="7">
        <v>6</v>
      </c>
      <c r="AZ13" s="7">
        <v>0</v>
      </c>
      <c r="BA13" s="7">
        <v>0</v>
      </c>
      <c r="BB13" s="44">
        <v>0</v>
      </c>
      <c r="BC13" s="7">
        <v>0</v>
      </c>
      <c r="BD13" s="7">
        <v>0</v>
      </c>
      <c r="BE13" s="7">
        <v>0</v>
      </c>
      <c r="BF13" s="8">
        <v>6</v>
      </c>
      <c r="BG13" s="7">
        <v>0</v>
      </c>
      <c r="BH13" s="7">
        <v>0</v>
      </c>
      <c r="BI13" s="7">
        <v>4</v>
      </c>
      <c r="BJ13" s="7">
        <v>1</v>
      </c>
      <c r="BK13" s="7">
        <v>1</v>
      </c>
      <c r="BL13" s="7">
        <v>0</v>
      </c>
      <c r="BM13" s="7">
        <v>6</v>
      </c>
      <c r="BN13" s="7">
        <v>6</v>
      </c>
      <c r="BO13" s="7">
        <v>0</v>
      </c>
      <c r="BP13" s="7">
        <v>0</v>
      </c>
      <c r="BQ13" s="7">
        <v>0</v>
      </c>
      <c r="BR13" s="7">
        <v>0</v>
      </c>
      <c r="BS13" s="7">
        <v>6</v>
      </c>
      <c r="BT13" s="7">
        <v>0</v>
      </c>
      <c r="BU13" s="7">
        <v>0</v>
      </c>
      <c r="BV13" s="7">
        <v>10</v>
      </c>
      <c r="BW13" s="7">
        <v>6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6</v>
      </c>
      <c r="CE13" s="7">
        <v>0</v>
      </c>
      <c r="CF13" s="7">
        <v>0</v>
      </c>
      <c r="CG13" s="7">
        <v>4</v>
      </c>
      <c r="CH13" s="7">
        <v>1</v>
      </c>
      <c r="CI13" s="7">
        <v>1</v>
      </c>
      <c r="CJ13" s="7">
        <v>0</v>
      </c>
      <c r="CK13" s="7">
        <v>6</v>
      </c>
      <c r="CL13" s="7">
        <v>6</v>
      </c>
      <c r="CM13" s="7">
        <v>0</v>
      </c>
      <c r="CN13" s="7">
        <v>0</v>
      </c>
      <c r="CO13" s="7">
        <v>0</v>
      </c>
      <c r="CP13" s="7">
        <v>0</v>
      </c>
      <c r="CQ13" s="7">
        <v>6</v>
      </c>
      <c r="CR13" s="7">
        <v>0</v>
      </c>
      <c r="CS13" s="7">
        <v>0</v>
      </c>
      <c r="CT13" s="7">
        <v>0</v>
      </c>
      <c r="CU13" s="7">
        <v>10</v>
      </c>
      <c r="CV13" s="7">
        <v>6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6</v>
      </c>
      <c r="DD13" s="7">
        <v>0</v>
      </c>
      <c r="DE13" s="7">
        <v>0</v>
      </c>
      <c r="DF13" s="7">
        <v>4</v>
      </c>
      <c r="DG13" s="7">
        <v>1</v>
      </c>
      <c r="DH13" s="7">
        <v>1</v>
      </c>
      <c r="DI13" s="7">
        <v>0</v>
      </c>
      <c r="DJ13" s="7">
        <v>6</v>
      </c>
      <c r="DK13" s="7">
        <v>6</v>
      </c>
      <c r="DL13" s="7">
        <v>0</v>
      </c>
      <c r="DM13" s="7">
        <v>0</v>
      </c>
      <c r="DN13" s="7">
        <v>0</v>
      </c>
      <c r="DO13" s="7">
        <v>0</v>
      </c>
      <c r="DP13" s="7">
        <v>6</v>
      </c>
      <c r="DQ13" s="7">
        <v>0</v>
      </c>
      <c r="DR13" s="7">
        <v>0</v>
      </c>
      <c r="DS13" s="7">
        <v>0</v>
      </c>
      <c r="DT13" s="7">
        <v>9</v>
      </c>
      <c r="DU13" s="7">
        <f>COUNTIFS(Dosen!$P$4:$P$469,A13,Dosen!$D$4:$D$469,"DT")</f>
        <v>6</v>
      </c>
      <c r="DV13" s="7">
        <f>COUNTIFS(Dosen!$P$4:$P$469,A13,Dosen!$D$4:$D$469,"CDTP")</f>
        <v>0</v>
      </c>
      <c r="DW13" s="7">
        <f>COUNTIFS(Dosen!$P$4:$P$469,A13,Dosen!$D$4:$D$469,"CDTSL")</f>
        <v>0</v>
      </c>
      <c r="DX13" s="44">
        <f>COUNTIFS(Dosen!$P$4:$P$469,A13,Dosen!$D$4:$D$469,"dosen kopertis")</f>
        <v>0</v>
      </c>
      <c r="DY13" s="7">
        <f>COUNTIFS(Dosen!$P$4:$P$469,A13,Dosen!$D$4:$D$469,"DBK")</f>
        <v>0</v>
      </c>
      <c r="DZ13" s="7">
        <f>COUNTIFS(Dosen!$P$4:$P$469,A13,Dosen!$D$4:$D$469,"DPK")</f>
        <v>0</v>
      </c>
      <c r="EA13" s="7">
        <f>COUNTIFS(Dosen!$P$4:$P$469,A13,Dosen!$D$4:$D$469,"DLBK")</f>
        <v>0</v>
      </c>
      <c r="EB13" s="8">
        <f t="shared" si="0"/>
        <v>6</v>
      </c>
      <c r="EC13" s="7">
        <f>COUNTIFS(Dosen!$P$4:$P$469,A13,Dosen!$E$4:$E$469,"Belum")</f>
        <v>0</v>
      </c>
      <c r="ED13" s="7">
        <f>COUNTIFS(Dosen!$P$4:$P$469,$A13,Dosen!$E$4:$E$469,"Asisten Ahli")</f>
        <v>0</v>
      </c>
      <c r="EE13" s="7">
        <f>COUNTIFS(Dosen!$P$4:$P$469,$A13,Dosen!$E$4:$E$469,"Lektor")</f>
        <v>3</v>
      </c>
      <c r="EF13" s="7">
        <f>COUNTIFS(Dosen!$P$4:$P$469,$A13,Dosen!$E$4:$E$469,"Lektor Kepala")</f>
        <v>1</v>
      </c>
      <c r="EG13" s="7">
        <f>COUNTIFS(Dosen!$P$4:$P$469,$A13,Dosen!$E$4:$E$469,"Guru Besar")</f>
        <v>2</v>
      </c>
      <c r="EH13" s="7">
        <f>COUNTIFS(Dosen!$P$5:$P$449,A13,Dosen!$I$5:$I$449,"Belum")</f>
        <v>0</v>
      </c>
      <c r="EI13" s="7">
        <f>COUNTIFS(Dosen!$P$5:$P$449,A13,Dosen!$I$5:$I$449,"SUDAH")</f>
        <v>6</v>
      </c>
      <c r="EJ13" s="7">
        <f>COUNTIFS(Dosen!$P$4:$P$449,A13,Dosen!$H$4:$H$449,"s3")</f>
        <v>6</v>
      </c>
      <c r="EK13" s="7">
        <f>COUNTIFS(Dosen!$P$4:$P$449,A13,Dosen!$H$4:$H$449,"s2")</f>
        <v>0</v>
      </c>
      <c r="EL13" s="7">
        <f>COUNTIFS(Dosen!$P$4:$P$449,A13,Dosen!$H$4:$H$449,"s1")</f>
        <v>0</v>
      </c>
      <c r="EM13" s="7">
        <f>COUNTIFS(Dosen!$P$4:$P$449,A13,Dosen!$H$4:$H$449,"sp.2")</f>
        <v>0</v>
      </c>
      <c r="EN13" s="7">
        <f>COUNTIFS(Dosen!$P$4:$P$449,A13,Dosen!$H$4:$H$449,"sp.1")</f>
        <v>0</v>
      </c>
      <c r="EO13" s="7">
        <f>COUNTIFS(Dosen!$P$4:$P$449,A13,Dosen!$K$4:$K$449,"NIDN")</f>
        <v>6</v>
      </c>
      <c r="EP13" s="7">
        <f>COUNTIFS(Dosen!$P$4:$P$449,A13,Dosen!$K$4:$K$449,"NIDk")</f>
        <v>0</v>
      </c>
      <c r="EQ13" s="7">
        <f>COUNTIFS(Dosen!$P$4:$P$449,A13,Dosen!$K$4:$K$449,"belum")</f>
        <v>0</v>
      </c>
      <c r="ER13" s="41">
        <f>COUNTIFS(Dosen!$P$4:$P$449,A13,Dosen!$K$4:$K$449,"NUPTK")</f>
        <v>0</v>
      </c>
      <c r="ES13" s="7">
        <v>9</v>
      </c>
      <c r="ET13" s="7">
        <f>COUNTIFS(Dosen!$P$4:$P$469,A13,Dosen!$D$4:$D$469,"DT")</f>
        <v>6</v>
      </c>
      <c r="EU13" s="7">
        <f>COUNTIFS(Dosen!$P$4:$P$469,A13,Dosen!$D$4:$D$469,"CDTP")</f>
        <v>0</v>
      </c>
      <c r="EV13" s="7">
        <f>COUNTIFS(Dosen!$P$4:$P$469,A13,Dosen!$D$4:$D$469,"CDTSL")</f>
        <v>0</v>
      </c>
      <c r="EW13" s="7">
        <f>COUNTIFS(Dosen!$P$4:$P$469,A13,Dosen!$D$4:$D$469,"dosen kopertis")</f>
        <v>0</v>
      </c>
      <c r="EX13" s="7">
        <f>COUNTIFS(Dosen!$P$4:$P$469,A13,Dosen!$D$4:$D$469,"DBK")</f>
        <v>0</v>
      </c>
      <c r="EY13" s="7">
        <f>COUNTIFS(Dosen!$P$4:$P$469,A13,Dosen!$D$4:$D$469,"DPK")</f>
        <v>0</v>
      </c>
      <c r="EZ13" s="7">
        <f>COUNTIFS(Dosen!$P$4:$P$469,A13,Dosen!$D$4:$D$469,"DLBK")</f>
        <v>0</v>
      </c>
      <c r="FA13" s="7">
        <f t="shared" si="5"/>
        <v>6</v>
      </c>
      <c r="FB13" s="7">
        <f>COUNTIFS(Dosen!$P$4:$P$469,A13,Dosen!$E$4:$E$469,"Belum")</f>
        <v>0</v>
      </c>
      <c r="FC13" s="7">
        <f>COUNTIFS(Dosen!$P$4:$P$469,$A13,Dosen!$E$4:$E$469,"Asisten Ahli")</f>
        <v>0</v>
      </c>
      <c r="FD13" s="7">
        <f>COUNTIFS(Dosen!$P$4:$P$469,$A13,Dosen!$E$4:$E$469,"Lektor")</f>
        <v>3</v>
      </c>
      <c r="FE13" s="7">
        <f>COUNTIFS(Dosen!$P$4:$P$469,$A13,Dosen!$E$4:$E$469,"Lektor Kepala")</f>
        <v>1</v>
      </c>
      <c r="FF13" s="7">
        <f>COUNTIFS(Dosen!$P$4:$P$469,$A13,Dosen!$E$4:$E$469,"Guru Besar")</f>
        <v>2</v>
      </c>
      <c r="FG13" s="7">
        <f>COUNTIFS(Dosen!$P$5:$P$449,$A13,Dosen!$I$5:$I$449,"Belum")</f>
        <v>0</v>
      </c>
      <c r="FH13" s="7">
        <f>COUNTIFS(Dosen!$P$5:$P$449,A13,Dosen!$I$5:$I$449,"SUDAH")</f>
        <v>6</v>
      </c>
      <c r="FI13" s="7">
        <f>COUNTIFS(Dosen!$P$4:$P$449,A13,Dosen!$H$4:$H$449,"s3")</f>
        <v>6</v>
      </c>
      <c r="FJ13" s="7">
        <f>COUNTIFS(Dosen!$P$4:$P$449,A13,Dosen!$H$4:$H$449,"s2")</f>
        <v>0</v>
      </c>
      <c r="FK13" s="7">
        <f>COUNTIFS(Dosen!$P$4:$P$449,A13,Dosen!$H$4:$H$449,"s1")</f>
        <v>0</v>
      </c>
      <c r="FL13" s="7">
        <f>COUNTIFS(Dosen!$P$4:$P$449,A13,Dosen!$H$4:$H$449,"sp.2")</f>
        <v>0</v>
      </c>
      <c r="FM13" s="7">
        <f>COUNTIFS(Dosen!$P$4:$P$449,A13,Dosen!$H$4:$H$449,"sp.1")</f>
        <v>0</v>
      </c>
      <c r="FN13" s="7">
        <f>COUNTIFS(Dosen!$P$4:$P$449,A13,Dosen!$K$4:$K$449,"NIDN")</f>
        <v>6</v>
      </c>
      <c r="FO13" s="7">
        <f>COUNTIFS(Dosen!$P$4:$P$449,A13,Dosen!$K$4:$K$449,"NIDk")</f>
        <v>0</v>
      </c>
      <c r="FP13" s="7">
        <f>COUNTIFS(Dosen!$P$4:$P$449,A13,Dosen!$K$4:$K$449,"belum")</f>
        <v>0</v>
      </c>
      <c r="FQ13" s="41">
        <f>COUNTIFS(Dosen!$P$4:$P$449,A13,Dosen!$K$4:$K$449,"NUPTK")</f>
        <v>0</v>
      </c>
      <c r="FR13" s="7">
        <v>9</v>
      </c>
      <c r="FS13" s="7">
        <f>COUNTIFS(Dosen!$P$4:$P$469,$A13,Dosen!$D$4:$D$469,"DT")</f>
        <v>6</v>
      </c>
      <c r="FT13" s="7">
        <f>COUNTIFS(Dosen!$P$4:$P$469,$A13,Dosen!$D$4:$D$469,"CDTP")</f>
        <v>0</v>
      </c>
      <c r="FU13" s="7">
        <f>COUNTIFS(Dosen!$P$4:$P$469,$A13,Dosen!$D$4:$D$469,"CDTSL")</f>
        <v>0</v>
      </c>
      <c r="FV13" s="7">
        <f>COUNTIFS(Dosen!$P$4:$P$469,$A13,Dosen!$D$4:$D$469,"dosen kopertis")</f>
        <v>0</v>
      </c>
      <c r="FW13" s="7">
        <f>COUNTIFS(Dosen!$P$4:$P$469,$A13,Dosen!$D$4:$D$469,"DBK")</f>
        <v>0</v>
      </c>
      <c r="FX13" s="7">
        <f>COUNTIFS(Dosen!$P$4:$P$469,$A13,Dosen!$D$4:$D$469,"DPK")</f>
        <v>0</v>
      </c>
      <c r="FY13" s="7">
        <f>COUNTIFS(Dosen!$P$4:$P$469,$A13,Dosen!$D$4:$D$469,"DLBK")</f>
        <v>0</v>
      </c>
      <c r="FZ13" s="7">
        <f t="shared" si="6"/>
        <v>6</v>
      </c>
      <c r="GA13" s="7">
        <f>COUNTIFS(Dosen!$P$4:$P$469,$A13,Dosen!$E$4:$E$469,"Belum")</f>
        <v>0</v>
      </c>
      <c r="GB13" s="7">
        <f>COUNTIFS(Dosen!$P$4:$P$469,$A13,Dosen!$E$4:$E$469,"Asisten Ahli")</f>
        <v>0</v>
      </c>
      <c r="GC13" s="7">
        <f>COUNTIFS(Dosen!$P$4:$P$469,$A13,Dosen!$E$4:$E$469,"Lektor")</f>
        <v>3</v>
      </c>
      <c r="GD13" s="7">
        <f>COUNTIFS(Dosen!$P$4:$P$469,$A13,Dosen!$E$4:$E$469,"Lektor Kepala")</f>
        <v>1</v>
      </c>
      <c r="GE13" s="7">
        <f>COUNTIFS(Dosen!$P$4:$P$469,$A13,Dosen!$E$4:$E$469,"Guru Besar")</f>
        <v>2</v>
      </c>
      <c r="GF13" s="7">
        <f>COUNTIFS(Dosen!$P$5:$P$449,$A13,Dosen!$I$5:$I$449,"Belum")</f>
        <v>0</v>
      </c>
      <c r="GG13" s="7">
        <f>COUNTIFS(Dosen!$P$5:$P$449,$A13,Dosen!$I$5:$I$449,"SUDAH")</f>
        <v>6</v>
      </c>
      <c r="GH13" s="7">
        <f>COUNTIFS(Dosen!$P$4:$P$449,$A13,Dosen!$H$4:$H$449,"s3")</f>
        <v>6</v>
      </c>
      <c r="GI13" s="7">
        <f>COUNTIFS(Dosen!$P$4:$P$449,$A13,Dosen!$H$4:$H$449,"s2")</f>
        <v>0</v>
      </c>
      <c r="GJ13" s="7">
        <f>COUNTIFS(Dosen!$P$4:$P$449,$A13,Dosen!$H$4:$H$449,"s1")</f>
        <v>0</v>
      </c>
      <c r="GK13" s="7">
        <f>COUNTIFS(Dosen!$P$4:$P$449,$A13,Dosen!$H$4:$H$449,"sp.2")</f>
        <v>0</v>
      </c>
      <c r="GL13" s="7">
        <f>COUNTIFS(Dosen!$P$4:$P$449,$A13,Dosen!$H$4:$H$449,"sp.1")</f>
        <v>0</v>
      </c>
      <c r="GM13" s="7">
        <f>COUNTIFS(Dosen!$P$4:$P$449,$A13,Dosen!$K$4:$K$449,"NIDN")</f>
        <v>6</v>
      </c>
      <c r="GN13" s="7">
        <f>COUNTIFS(Dosen!$P$4:$P$449,$A13,Dosen!$K$4:$K$449,"NIDk")</f>
        <v>0</v>
      </c>
      <c r="GO13" s="7">
        <f>COUNTIFS(Dosen!$P$4:$P$449,$A13,Dosen!$K$4:$K$449,"belum")</f>
        <v>0</v>
      </c>
      <c r="GP13" s="41">
        <f>COUNTIFS(Dosen!$P$4:$P$449,$A13,Dosen!$K$4:$K$449,"NUPTK")</f>
        <v>0</v>
      </c>
      <c r="GQ13" s="7">
        <v>9</v>
      </c>
      <c r="GR13" s="7">
        <v>6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6</v>
      </c>
      <c r="GZ13" s="7">
        <v>0</v>
      </c>
      <c r="HA13" s="7">
        <v>0</v>
      </c>
      <c r="HB13" s="7">
        <v>3</v>
      </c>
      <c r="HC13" s="7">
        <v>1</v>
      </c>
      <c r="HD13" s="7">
        <v>2</v>
      </c>
      <c r="HE13" s="7">
        <v>0</v>
      </c>
      <c r="HF13" s="7">
        <v>6</v>
      </c>
      <c r="HG13" s="7">
        <v>6</v>
      </c>
      <c r="HH13" s="7">
        <v>0</v>
      </c>
      <c r="HI13" s="7">
        <v>0</v>
      </c>
      <c r="HJ13" s="7">
        <v>0</v>
      </c>
      <c r="HK13" s="7">
        <v>0</v>
      </c>
      <c r="HL13" s="7">
        <v>6</v>
      </c>
      <c r="HM13" s="7">
        <v>0</v>
      </c>
      <c r="HN13" s="7">
        <v>0</v>
      </c>
      <c r="HO13" s="41">
        <v>0</v>
      </c>
      <c r="HP13" s="7">
        <v>9</v>
      </c>
      <c r="HQ13" s="7">
        <v>6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6</v>
      </c>
      <c r="HY13" s="7">
        <v>0</v>
      </c>
      <c r="HZ13" s="7">
        <v>0</v>
      </c>
      <c r="IA13" s="7">
        <v>3</v>
      </c>
      <c r="IB13" s="7">
        <v>1</v>
      </c>
      <c r="IC13" s="7">
        <v>2</v>
      </c>
      <c r="ID13" s="7">
        <v>0</v>
      </c>
      <c r="IE13" s="7">
        <v>6</v>
      </c>
      <c r="IF13" s="7">
        <v>6</v>
      </c>
      <c r="IG13" s="7">
        <v>0</v>
      </c>
      <c r="IH13" s="7">
        <v>0</v>
      </c>
      <c r="II13" s="7">
        <v>0</v>
      </c>
      <c r="IJ13" s="7">
        <v>0</v>
      </c>
      <c r="IK13" s="7">
        <v>6</v>
      </c>
      <c r="IL13" s="7">
        <v>0</v>
      </c>
      <c r="IM13" s="7">
        <v>0</v>
      </c>
      <c r="IN13" s="41">
        <v>0</v>
      </c>
      <c r="IO13" s="7">
        <v>9</v>
      </c>
      <c r="IP13" s="7">
        <v>6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6</v>
      </c>
      <c r="IX13" s="7">
        <v>0</v>
      </c>
      <c r="IY13" s="7">
        <v>0</v>
      </c>
      <c r="IZ13" s="7">
        <v>3</v>
      </c>
      <c r="JA13" s="7">
        <v>1</v>
      </c>
      <c r="JB13" s="7">
        <v>2</v>
      </c>
      <c r="JC13" s="7">
        <v>0</v>
      </c>
      <c r="JD13" s="7">
        <v>6</v>
      </c>
      <c r="JE13" s="7">
        <v>6</v>
      </c>
      <c r="JF13" s="7">
        <v>0</v>
      </c>
      <c r="JG13" s="7">
        <v>0</v>
      </c>
      <c r="JH13" s="7">
        <v>0</v>
      </c>
      <c r="JI13" s="7">
        <v>0</v>
      </c>
      <c r="JJ13" s="7">
        <v>6</v>
      </c>
      <c r="JK13" s="7">
        <v>0</v>
      </c>
      <c r="JL13" s="7">
        <v>0</v>
      </c>
      <c r="JM13" s="41">
        <v>0</v>
      </c>
      <c r="JN13" s="7">
        <v>9</v>
      </c>
      <c r="JO13" s="7">
        <v>6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6</v>
      </c>
      <c r="JW13" s="7">
        <v>0</v>
      </c>
      <c r="JX13" s="7">
        <v>0</v>
      </c>
      <c r="JY13" s="7">
        <v>3</v>
      </c>
      <c r="JZ13" s="7">
        <v>1</v>
      </c>
      <c r="KA13" s="7">
        <v>2</v>
      </c>
      <c r="KB13" s="7">
        <v>0</v>
      </c>
      <c r="KC13" s="7">
        <v>6</v>
      </c>
      <c r="KD13" s="7">
        <v>6</v>
      </c>
      <c r="KE13" s="7">
        <v>0</v>
      </c>
      <c r="KF13" s="7">
        <v>0</v>
      </c>
      <c r="KG13" s="7">
        <v>0</v>
      </c>
      <c r="KH13" s="7">
        <v>0</v>
      </c>
      <c r="KI13" s="7">
        <v>6</v>
      </c>
      <c r="KJ13" s="7">
        <v>0</v>
      </c>
      <c r="KK13" s="7">
        <v>0</v>
      </c>
      <c r="KL13" s="41">
        <v>0</v>
      </c>
      <c r="KM13" s="7">
        <v>13</v>
      </c>
      <c r="KN13" s="7">
        <f>COUNTIFS(Dosen!$P$4:$P$469,$A13,Dosen!$D$4:$D$469,"DT")</f>
        <v>6</v>
      </c>
      <c r="KO13" s="7">
        <f>COUNTIFS(Dosen!$P$4:$P$469,$A13,Dosen!$D$4:$D$469,"CDTP")</f>
        <v>0</v>
      </c>
      <c r="KP13" s="7">
        <f>COUNTIFS(Dosen!$P$4:$P$469,$A13,Dosen!$D$4:$D$469,"CDTSL")</f>
        <v>0</v>
      </c>
      <c r="KQ13" s="7">
        <f>COUNTIFS(Dosen!$P$4:$P$469,$A13,Dosen!$D$4:$D$469,"dosen kopertis")</f>
        <v>0</v>
      </c>
      <c r="KR13" s="7">
        <f>COUNTIFS(Dosen!$P$4:$P$469,$A13,Dosen!$D$4:$D$469,"DBK")</f>
        <v>0</v>
      </c>
      <c r="KS13" s="7">
        <f>COUNTIFS(Dosen!$P$4:$P$469,$A13,Dosen!$D$4:$D$469,"DPK")</f>
        <v>0</v>
      </c>
      <c r="KT13" s="7">
        <f>COUNTIFS(Dosen!$P$4:$P$469,$A13,Dosen!$D$4:$D$469,"DLBK")</f>
        <v>0</v>
      </c>
      <c r="KU13" s="7">
        <f t="shared" si="7"/>
        <v>6</v>
      </c>
      <c r="KV13" s="7">
        <f>COUNTIFS(Dosen!$P$4:$P$469,$A13,Dosen!$E$4:$E$469,"Belum")</f>
        <v>0</v>
      </c>
      <c r="KW13" s="7">
        <f>COUNTIFS(Dosen!$P$4:$P$469,$A13,Dosen!$E$4:$E$469,"Asisten Ahli")</f>
        <v>0</v>
      </c>
      <c r="KX13" s="7">
        <f>COUNTIFS(Dosen!$P$4:$P$469,$A13,Dosen!$E$4:$E$469,"Lektor")</f>
        <v>3</v>
      </c>
      <c r="KY13" s="7">
        <f>COUNTIFS(Dosen!$P$4:$P$469,$A13,Dosen!$E$4:$E$469,"Lektor Kepala")</f>
        <v>1</v>
      </c>
      <c r="KZ13" s="7">
        <f>COUNTIFS(Dosen!$P$4:$P$469,$A13,Dosen!$E$4:$E$469,"Guru Besar")</f>
        <v>2</v>
      </c>
      <c r="LA13" s="7">
        <f>COUNTIFS(Dosen!$P$5:$P$495,$A13,Dosen!$I$5:$I$495,"Belum")</f>
        <v>0</v>
      </c>
      <c r="LB13" s="7">
        <f>COUNTIFS(Dosen!$P$5:$P$495,$A13,Dosen!$I$5:$I$495,"SUDAH")</f>
        <v>6</v>
      </c>
      <c r="LC13" s="7">
        <f>COUNTIFS(Dosen!$P$4:$P$495,$A13,Dosen!$H$4:$H$495,"s3")</f>
        <v>6</v>
      </c>
      <c r="LD13" s="7">
        <f>COUNTIFS(Dosen!$P$4:$P$495,$A13,Dosen!$H$4:$H$495,"s2")</f>
        <v>0</v>
      </c>
      <c r="LE13" s="7">
        <f>COUNTIFS(Dosen!$P$4:$P$495,$A13,Dosen!$H$4:$H$495,"s1")</f>
        <v>0</v>
      </c>
      <c r="LF13" s="7">
        <f>COUNTIFS(Dosen!$P$4:$P$495,$A13,Dosen!$H$4:$H$495,"sp.2")</f>
        <v>0</v>
      </c>
      <c r="LG13" s="7">
        <f>COUNTIFS(Dosen!$P$4:$P$495,$A13,Dosen!$H$4:$H$495,"sp.1")</f>
        <v>0</v>
      </c>
      <c r="LH13" s="7">
        <f>COUNTIFS(Dosen!$P$4:$P$495,$A13,Dosen!$K$4:$K$495,"NIDN")</f>
        <v>6</v>
      </c>
      <c r="LI13" s="7">
        <f>COUNTIFS(Dosen!$P$4:$P$495,$A13,Dosen!$K$4:$K$495,"NIDk")</f>
        <v>0</v>
      </c>
      <c r="LJ13" s="7">
        <f>COUNTIFS(Dosen!$P$4:$P$495,$A13,Dosen!$K$4:$K$495,"belum")</f>
        <v>0</v>
      </c>
      <c r="LK13" s="41">
        <f>COUNTIFS(Dosen!$P$4:$P$495,$A13,Dosen!$K$4:$K$495,"NUPTK")</f>
        <v>0</v>
      </c>
    </row>
    <row r="14" spans="1:323" x14ac:dyDescent="0.25">
      <c r="A14" s="41" t="s">
        <v>590</v>
      </c>
      <c r="B14" s="7">
        <v>49</v>
      </c>
      <c r="C14" s="7">
        <v>12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12</v>
      </c>
      <c r="K14" s="7">
        <v>0</v>
      </c>
      <c r="L14" s="7">
        <v>1</v>
      </c>
      <c r="M14" s="7">
        <v>4</v>
      </c>
      <c r="N14" s="7">
        <v>7</v>
      </c>
      <c r="O14" s="7">
        <v>0</v>
      </c>
      <c r="P14" s="7">
        <v>1</v>
      </c>
      <c r="Q14" s="7">
        <v>11</v>
      </c>
      <c r="R14" s="7">
        <v>5</v>
      </c>
      <c r="S14" s="7">
        <v>7</v>
      </c>
      <c r="T14" s="7">
        <v>0</v>
      </c>
      <c r="U14" s="7">
        <v>0</v>
      </c>
      <c r="V14" s="7">
        <v>0</v>
      </c>
      <c r="W14" s="7">
        <v>12</v>
      </c>
      <c r="X14" s="7">
        <v>0</v>
      </c>
      <c r="Y14" s="7">
        <v>0</v>
      </c>
      <c r="Z14" s="7">
        <v>49</v>
      </c>
      <c r="AA14" s="7">
        <v>12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12</v>
      </c>
      <c r="AI14" s="7">
        <v>0</v>
      </c>
      <c r="AJ14" s="7">
        <v>1</v>
      </c>
      <c r="AK14" s="7">
        <v>4</v>
      </c>
      <c r="AL14" s="7">
        <v>7</v>
      </c>
      <c r="AM14" s="7">
        <v>0</v>
      </c>
      <c r="AN14" s="7">
        <v>1</v>
      </c>
      <c r="AO14" s="7">
        <v>11</v>
      </c>
      <c r="AP14" s="7">
        <v>5</v>
      </c>
      <c r="AQ14" s="7">
        <v>7</v>
      </c>
      <c r="AR14" s="7">
        <v>0</v>
      </c>
      <c r="AS14" s="7">
        <v>0</v>
      </c>
      <c r="AT14" s="7">
        <v>0</v>
      </c>
      <c r="AU14" s="7">
        <v>12</v>
      </c>
      <c r="AV14" s="7">
        <v>0</v>
      </c>
      <c r="AW14" s="7">
        <v>0</v>
      </c>
      <c r="AX14" s="7">
        <v>49</v>
      </c>
      <c r="AY14" s="7">
        <v>12</v>
      </c>
      <c r="AZ14" s="7">
        <v>0</v>
      </c>
      <c r="BA14" s="7">
        <v>0</v>
      </c>
      <c r="BB14" s="44">
        <v>0</v>
      </c>
      <c r="BC14" s="7">
        <v>0</v>
      </c>
      <c r="BD14" s="7">
        <v>0</v>
      </c>
      <c r="BE14" s="7">
        <v>0</v>
      </c>
      <c r="BF14" s="8">
        <v>12</v>
      </c>
      <c r="BG14" s="7">
        <v>0</v>
      </c>
      <c r="BH14" s="7">
        <v>1</v>
      </c>
      <c r="BI14" s="7">
        <v>4</v>
      </c>
      <c r="BJ14" s="7">
        <v>7</v>
      </c>
      <c r="BK14" s="7">
        <v>0</v>
      </c>
      <c r="BL14" s="7">
        <v>1</v>
      </c>
      <c r="BM14" s="7">
        <v>11</v>
      </c>
      <c r="BN14" s="7">
        <v>5</v>
      </c>
      <c r="BO14" s="7">
        <v>7</v>
      </c>
      <c r="BP14" s="7">
        <v>0</v>
      </c>
      <c r="BQ14" s="7">
        <v>0</v>
      </c>
      <c r="BR14" s="7">
        <v>0</v>
      </c>
      <c r="BS14" s="7">
        <v>12</v>
      </c>
      <c r="BT14" s="7">
        <v>0</v>
      </c>
      <c r="BU14" s="7">
        <v>0</v>
      </c>
      <c r="BV14" s="7">
        <v>49</v>
      </c>
      <c r="BW14" s="7">
        <v>12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12</v>
      </c>
      <c r="CE14" s="7">
        <v>0</v>
      </c>
      <c r="CF14" s="7">
        <v>1</v>
      </c>
      <c r="CG14" s="7">
        <v>4</v>
      </c>
      <c r="CH14" s="7">
        <v>7</v>
      </c>
      <c r="CI14" s="7">
        <v>0</v>
      </c>
      <c r="CJ14" s="7">
        <v>1</v>
      </c>
      <c r="CK14" s="7">
        <v>11</v>
      </c>
      <c r="CL14" s="7">
        <v>5</v>
      </c>
      <c r="CM14" s="7">
        <v>7</v>
      </c>
      <c r="CN14" s="7">
        <v>0</v>
      </c>
      <c r="CO14" s="7">
        <v>0</v>
      </c>
      <c r="CP14" s="7">
        <v>0</v>
      </c>
      <c r="CQ14" s="7">
        <v>12</v>
      </c>
      <c r="CR14" s="7">
        <v>0</v>
      </c>
      <c r="CS14" s="7">
        <v>0</v>
      </c>
      <c r="CT14" s="7">
        <v>0</v>
      </c>
      <c r="CU14" s="7">
        <v>49</v>
      </c>
      <c r="CV14" s="7">
        <v>12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12</v>
      </c>
      <c r="DD14" s="7">
        <v>0</v>
      </c>
      <c r="DE14" s="7">
        <v>1</v>
      </c>
      <c r="DF14" s="7">
        <v>4</v>
      </c>
      <c r="DG14" s="7">
        <v>7</v>
      </c>
      <c r="DH14" s="7">
        <v>0</v>
      </c>
      <c r="DI14" s="7">
        <v>1</v>
      </c>
      <c r="DJ14" s="7">
        <v>11</v>
      </c>
      <c r="DK14" s="7">
        <v>5</v>
      </c>
      <c r="DL14" s="7">
        <v>7</v>
      </c>
      <c r="DM14" s="7">
        <v>0</v>
      </c>
      <c r="DN14" s="7">
        <v>0</v>
      </c>
      <c r="DO14" s="7">
        <v>0</v>
      </c>
      <c r="DP14" s="7">
        <v>12</v>
      </c>
      <c r="DQ14" s="7">
        <v>0</v>
      </c>
      <c r="DR14" s="7">
        <v>0</v>
      </c>
      <c r="DS14" s="7">
        <v>0</v>
      </c>
      <c r="DT14" s="7">
        <v>42</v>
      </c>
      <c r="DU14" s="7">
        <f>COUNTIFS(Dosen!$P$4:$P$469,A14,Dosen!$D$4:$D$469,"DT")</f>
        <v>11</v>
      </c>
      <c r="DV14" s="7">
        <f>COUNTIFS(Dosen!$P$4:$P$469,A14,Dosen!$D$4:$D$469,"CDTP")</f>
        <v>0</v>
      </c>
      <c r="DW14" s="7">
        <f>COUNTIFS(Dosen!$P$4:$P$469,A14,Dosen!$D$4:$D$469,"CDTSL")</f>
        <v>0</v>
      </c>
      <c r="DX14" s="44">
        <f>COUNTIFS(Dosen!$P$4:$P$469,A14,Dosen!$D$4:$D$469,"dosen kopertis")</f>
        <v>0</v>
      </c>
      <c r="DY14" s="7">
        <f>COUNTIFS(Dosen!$P$4:$P$469,A14,Dosen!$D$4:$D$469,"DBK")</f>
        <v>0</v>
      </c>
      <c r="DZ14" s="7">
        <f>COUNTIFS(Dosen!$P$4:$P$469,A14,Dosen!$D$4:$D$469,"DPK")</f>
        <v>0</v>
      </c>
      <c r="EA14" s="7">
        <f>COUNTIFS(Dosen!$P$4:$P$469,A14,Dosen!$D$4:$D$469,"DLBK")</f>
        <v>0</v>
      </c>
      <c r="EB14" s="8">
        <f t="shared" si="0"/>
        <v>11</v>
      </c>
      <c r="EC14" s="7">
        <f>COUNTIFS(Dosen!$P$4:$P$469,A14,Dosen!$E$4:$E$469,"Belum")</f>
        <v>0</v>
      </c>
      <c r="ED14" s="7">
        <f>COUNTIFS(Dosen!$P$4:$P$469,$A14,Dosen!$E$4:$E$469,"Asisten Ahli")</f>
        <v>0</v>
      </c>
      <c r="EE14" s="7">
        <f>COUNTIFS(Dosen!$P$4:$P$469,$A14,Dosen!$E$4:$E$469,"Lektor")</f>
        <v>5</v>
      </c>
      <c r="EF14" s="7">
        <f>COUNTIFS(Dosen!$P$4:$P$469,$A14,Dosen!$E$4:$E$469,"Lektor Kepala")</f>
        <v>6</v>
      </c>
      <c r="EG14" s="7">
        <f>COUNTIFS(Dosen!$P$4:$P$469,$A14,Dosen!$E$4:$E$469,"Guru Besar")</f>
        <v>0</v>
      </c>
      <c r="EH14" s="7">
        <f>COUNTIFS(Dosen!$P$5:$P$449,A14,Dosen!$I$5:$I$449,"Belum")</f>
        <v>1</v>
      </c>
      <c r="EI14" s="7">
        <f>COUNTIFS(Dosen!$P$5:$P$449,A14,Dosen!$I$5:$I$449,"SUDAH")</f>
        <v>10</v>
      </c>
      <c r="EJ14" s="7">
        <f>COUNTIFS(Dosen!$P$4:$P$449,A14,Dosen!$H$4:$H$449,"s3")</f>
        <v>5</v>
      </c>
      <c r="EK14" s="7">
        <f>COUNTIFS(Dosen!$P$4:$P$449,A14,Dosen!$H$4:$H$449,"s2")</f>
        <v>6</v>
      </c>
      <c r="EL14" s="7">
        <f>COUNTIFS(Dosen!$P$4:$P$449,A14,Dosen!$H$4:$H$449,"s1")</f>
        <v>0</v>
      </c>
      <c r="EM14" s="7">
        <f>COUNTIFS(Dosen!$P$4:$P$449,A14,Dosen!$H$4:$H$449,"sp.2")</f>
        <v>0</v>
      </c>
      <c r="EN14" s="7">
        <f>COUNTIFS(Dosen!$P$4:$P$449,A14,Dosen!$H$4:$H$449,"sp.1")</f>
        <v>0</v>
      </c>
      <c r="EO14" s="7">
        <f>COUNTIFS(Dosen!$P$4:$P$449,A14,Dosen!$K$4:$K$449,"NIDN")</f>
        <v>11</v>
      </c>
      <c r="EP14" s="7">
        <f>COUNTIFS(Dosen!$P$4:$P$449,A14,Dosen!$K$4:$K$449,"NIDk")</f>
        <v>0</v>
      </c>
      <c r="EQ14" s="7">
        <f>COUNTIFS(Dosen!$P$4:$P$449,A14,Dosen!$K$4:$K$449,"belum")</f>
        <v>0</v>
      </c>
      <c r="ER14" s="41">
        <f>COUNTIFS(Dosen!$P$4:$P$449,A14,Dosen!$K$4:$K$449,"NUPTK")</f>
        <v>0</v>
      </c>
      <c r="ES14" s="7">
        <v>42</v>
      </c>
      <c r="ET14" s="7">
        <f>COUNTIFS(Dosen!$P$4:$P$469,A14,Dosen!$D$4:$D$469,"DT")</f>
        <v>11</v>
      </c>
      <c r="EU14" s="7">
        <f>COUNTIFS(Dosen!$P$4:$P$469,A14,Dosen!$D$4:$D$469,"CDTP")</f>
        <v>0</v>
      </c>
      <c r="EV14" s="7">
        <f>COUNTIFS(Dosen!$P$4:$P$469,A14,Dosen!$D$4:$D$469,"CDTSL")</f>
        <v>0</v>
      </c>
      <c r="EW14" s="7">
        <f>COUNTIFS(Dosen!$P$4:$P$469,A14,Dosen!$D$4:$D$469,"dosen kopertis")</f>
        <v>0</v>
      </c>
      <c r="EX14" s="7">
        <f>COUNTIFS(Dosen!$P$4:$P$469,A14,Dosen!$D$4:$D$469,"DBK")</f>
        <v>0</v>
      </c>
      <c r="EY14" s="7">
        <f>COUNTIFS(Dosen!$P$4:$P$469,A14,Dosen!$D$4:$D$469,"DPK")</f>
        <v>0</v>
      </c>
      <c r="EZ14" s="7">
        <f>COUNTIFS(Dosen!$P$4:$P$469,A14,Dosen!$D$4:$D$469,"DLBK")</f>
        <v>0</v>
      </c>
      <c r="FA14" s="7">
        <f t="shared" si="5"/>
        <v>11</v>
      </c>
      <c r="FB14" s="7">
        <f>COUNTIFS(Dosen!$P$4:$P$469,A14,Dosen!$E$4:$E$469,"Belum")</f>
        <v>0</v>
      </c>
      <c r="FC14" s="7">
        <f>COUNTIFS(Dosen!$P$4:$P$469,$A14,Dosen!$E$4:$E$469,"Asisten Ahli")</f>
        <v>0</v>
      </c>
      <c r="FD14" s="7">
        <f>COUNTIFS(Dosen!$P$4:$P$469,$A14,Dosen!$E$4:$E$469,"Lektor")</f>
        <v>5</v>
      </c>
      <c r="FE14" s="7">
        <f>COUNTIFS(Dosen!$P$4:$P$469,$A14,Dosen!$E$4:$E$469,"Lektor Kepala")</f>
        <v>6</v>
      </c>
      <c r="FF14" s="7">
        <f>COUNTIFS(Dosen!$P$4:$P$469,$A14,Dosen!$E$4:$E$469,"Guru Besar")</f>
        <v>0</v>
      </c>
      <c r="FG14" s="7">
        <f>COUNTIFS(Dosen!$P$5:$P$449,$A14,Dosen!$I$5:$I$449,"Belum")</f>
        <v>1</v>
      </c>
      <c r="FH14" s="7">
        <f>COUNTIFS(Dosen!$P$5:$P$449,A14,Dosen!$I$5:$I$449,"SUDAH")</f>
        <v>10</v>
      </c>
      <c r="FI14" s="7">
        <f>COUNTIFS(Dosen!$P$4:$P$449,A14,Dosen!$H$4:$H$449,"s3")</f>
        <v>5</v>
      </c>
      <c r="FJ14" s="7">
        <f>COUNTIFS(Dosen!$P$4:$P$449,A14,Dosen!$H$4:$H$449,"s2")</f>
        <v>6</v>
      </c>
      <c r="FK14" s="7">
        <f>COUNTIFS(Dosen!$P$4:$P$449,A14,Dosen!$H$4:$H$449,"s1")</f>
        <v>0</v>
      </c>
      <c r="FL14" s="7">
        <f>COUNTIFS(Dosen!$P$4:$P$449,A14,Dosen!$H$4:$H$449,"sp.2")</f>
        <v>0</v>
      </c>
      <c r="FM14" s="7">
        <f>COUNTIFS(Dosen!$P$4:$P$449,A14,Dosen!$H$4:$H$449,"sp.1")</f>
        <v>0</v>
      </c>
      <c r="FN14" s="7">
        <f>COUNTIFS(Dosen!$P$4:$P$449,A14,Dosen!$K$4:$K$449,"NIDN")</f>
        <v>11</v>
      </c>
      <c r="FO14" s="7">
        <f>COUNTIFS(Dosen!$P$4:$P$449,A14,Dosen!$K$4:$K$449,"NIDk")</f>
        <v>0</v>
      </c>
      <c r="FP14" s="7">
        <f>COUNTIFS(Dosen!$P$4:$P$449,A14,Dosen!$K$4:$K$449,"belum")</f>
        <v>0</v>
      </c>
      <c r="FQ14" s="41">
        <f>COUNTIFS(Dosen!$P$4:$P$449,A14,Dosen!$K$4:$K$449,"NUPTK")</f>
        <v>0</v>
      </c>
      <c r="FR14" s="7">
        <v>42</v>
      </c>
      <c r="FS14" s="7">
        <f>COUNTIFS(Dosen!$P$4:$P$469,$A14,Dosen!$D$4:$D$469,"DT")</f>
        <v>11</v>
      </c>
      <c r="FT14" s="7">
        <f>COUNTIFS(Dosen!$P$4:$P$469,$A14,Dosen!$D$4:$D$469,"CDTP")</f>
        <v>0</v>
      </c>
      <c r="FU14" s="7">
        <f>COUNTIFS(Dosen!$P$4:$P$469,$A14,Dosen!$D$4:$D$469,"CDTSL")</f>
        <v>0</v>
      </c>
      <c r="FV14" s="7">
        <f>COUNTIFS(Dosen!$P$4:$P$469,$A14,Dosen!$D$4:$D$469,"dosen kopertis")</f>
        <v>0</v>
      </c>
      <c r="FW14" s="7">
        <f>COUNTIFS(Dosen!$P$4:$P$469,$A14,Dosen!$D$4:$D$469,"DBK")</f>
        <v>0</v>
      </c>
      <c r="FX14" s="7">
        <f>COUNTIFS(Dosen!$P$4:$P$469,$A14,Dosen!$D$4:$D$469,"DPK")</f>
        <v>0</v>
      </c>
      <c r="FY14" s="7">
        <f>COUNTIFS(Dosen!$P$4:$P$469,$A14,Dosen!$D$4:$D$469,"DLBK")</f>
        <v>0</v>
      </c>
      <c r="FZ14" s="7">
        <f t="shared" si="6"/>
        <v>11</v>
      </c>
      <c r="GA14" s="7">
        <f>COUNTIFS(Dosen!$P$4:$P$469,$A14,Dosen!$E$4:$E$469,"Belum")</f>
        <v>0</v>
      </c>
      <c r="GB14" s="7">
        <f>COUNTIFS(Dosen!$P$4:$P$469,$A14,Dosen!$E$4:$E$469,"Asisten Ahli")</f>
        <v>0</v>
      </c>
      <c r="GC14" s="7">
        <f>COUNTIFS(Dosen!$P$4:$P$469,$A14,Dosen!$E$4:$E$469,"Lektor")</f>
        <v>5</v>
      </c>
      <c r="GD14" s="7">
        <f>COUNTIFS(Dosen!$P$4:$P$469,$A14,Dosen!$E$4:$E$469,"Lektor Kepala")</f>
        <v>6</v>
      </c>
      <c r="GE14" s="7">
        <f>COUNTIFS(Dosen!$P$4:$P$469,$A14,Dosen!$E$4:$E$469,"Guru Besar")</f>
        <v>0</v>
      </c>
      <c r="GF14" s="7">
        <f>COUNTIFS(Dosen!$P$5:$P$449,$A14,Dosen!$I$5:$I$449,"Belum")</f>
        <v>1</v>
      </c>
      <c r="GG14" s="7">
        <f>COUNTIFS(Dosen!$P$5:$P$449,$A14,Dosen!$I$5:$I$449,"SUDAH")</f>
        <v>10</v>
      </c>
      <c r="GH14" s="7">
        <f>COUNTIFS(Dosen!$P$4:$P$449,$A14,Dosen!$H$4:$H$449,"s3")</f>
        <v>5</v>
      </c>
      <c r="GI14" s="7">
        <f>COUNTIFS(Dosen!$P$4:$P$449,$A14,Dosen!$H$4:$H$449,"s2")</f>
        <v>6</v>
      </c>
      <c r="GJ14" s="7">
        <f>COUNTIFS(Dosen!$P$4:$P$449,$A14,Dosen!$H$4:$H$449,"s1")</f>
        <v>0</v>
      </c>
      <c r="GK14" s="7">
        <f>COUNTIFS(Dosen!$P$4:$P$449,$A14,Dosen!$H$4:$H$449,"sp.2")</f>
        <v>0</v>
      </c>
      <c r="GL14" s="7">
        <f>COUNTIFS(Dosen!$P$4:$P$449,$A14,Dosen!$H$4:$H$449,"sp.1")</f>
        <v>0</v>
      </c>
      <c r="GM14" s="7">
        <f>COUNTIFS(Dosen!$P$4:$P$449,$A14,Dosen!$K$4:$K$449,"NIDN")</f>
        <v>11</v>
      </c>
      <c r="GN14" s="7">
        <f>COUNTIFS(Dosen!$P$4:$P$449,$A14,Dosen!$K$4:$K$449,"NIDk")</f>
        <v>0</v>
      </c>
      <c r="GO14" s="7">
        <f>COUNTIFS(Dosen!$P$4:$P$449,$A14,Dosen!$K$4:$K$449,"belum")</f>
        <v>0</v>
      </c>
      <c r="GP14" s="41">
        <f>COUNTIFS(Dosen!$P$4:$P$449,$A14,Dosen!$K$4:$K$449,"NUPTK")</f>
        <v>0</v>
      </c>
      <c r="GQ14" s="7">
        <v>42</v>
      </c>
      <c r="GR14" s="7">
        <v>12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12</v>
      </c>
      <c r="GZ14" s="7">
        <v>0</v>
      </c>
      <c r="HA14" s="7">
        <v>0</v>
      </c>
      <c r="HB14" s="7">
        <v>5</v>
      </c>
      <c r="HC14" s="7">
        <v>7</v>
      </c>
      <c r="HD14" s="7">
        <v>0</v>
      </c>
      <c r="HE14" s="7">
        <v>1</v>
      </c>
      <c r="HF14" s="7">
        <v>11</v>
      </c>
      <c r="HG14" s="7">
        <v>5</v>
      </c>
      <c r="HH14" s="7">
        <v>7</v>
      </c>
      <c r="HI14" s="7">
        <v>0</v>
      </c>
      <c r="HJ14" s="7">
        <v>0</v>
      </c>
      <c r="HK14" s="7">
        <v>0</v>
      </c>
      <c r="HL14" s="7">
        <v>12</v>
      </c>
      <c r="HM14" s="7">
        <v>0</v>
      </c>
      <c r="HN14" s="7">
        <v>0</v>
      </c>
      <c r="HO14" s="41">
        <v>0</v>
      </c>
      <c r="HP14" s="7">
        <v>42</v>
      </c>
      <c r="HQ14" s="7">
        <v>12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12</v>
      </c>
      <c r="HY14" s="7">
        <v>0</v>
      </c>
      <c r="HZ14" s="7">
        <v>0</v>
      </c>
      <c r="IA14" s="7">
        <v>5</v>
      </c>
      <c r="IB14" s="7">
        <v>7</v>
      </c>
      <c r="IC14" s="7">
        <v>0</v>
      </c>
      <c r="ID14" s="7">
        <v>1</v>
      </c>
      <c r="IE14" s="7">
        <v>11</v>
      </c>
      <c r="IF14" s="7">
        <v>5</v>
      </c>
      <c r="IG14" s="7">
        <v>7</v>
      </c>
      <c r="IH14" s="7">
        <v>0</v>
      </c>
      <c r="II14" s="7">
        <v>0</v>
      </c>
      <c r="IJ14" s="7">
        <v>0</v>
      </c>
      <c r="IK14" s="7">
        <v>12</v>
      </c>
      <c r="IL14" s="7">
        <v>0</v>
      </c>
      <c r="IM14" s="7">
        <v>0</v>
      </c>
      <c r="IN14" s="41">
        <v>0</v>
      </c>
      <c r="IO14" s="7">
        <v>42</v>
      </c>
      <c r="IP14" s="7">
        <v>12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12</v>
      </c>
      <c r="IX14" s="7">
        <v>0</v>
      </c>
      <c r="IY14" s="7">
        <v>0</v>
      </c>
      <c r="IZ14" s="7">
        <v>5</v>
      </c>
      <c r="JA14" s="7">
        <v>7</v>
      </c>
      <c r="JB14" s="7">
        <v>0</v>
      </c>
      <c r="JC14" s="7">
        <v>1</v>
      </c>
      <c r="JD14" s="7">
        <v>11</v>
      </c>
      <c r="JE14" s="7">
        <v>5</v>
      </c>
      <c r="JF14" s="7">
        <v>7</v>
      </c>
      <c r="JG14" s="7">
        <v>0</v>
      </c>
      <c r="JH14" s="7">
        <v>0</v>
      </c>
      <c r="JI14" s="7">
        <v>0</v>
      </c>
      <c r="JJ14" s="7">
        <v>12</v>
      </c>
      <c r="JK14" s="7">
        <v>0</v>
      </c>
      <c r="JL14" s="7">
        <v>0</v>
      </c>
      <c r="JM14" s="41">
        <v>0</v>
      </c>
      <c r="JN14" s="7">
        <v>42</v>
      </c>
      <c r="JO14" s="7">
        <v>12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12</v>
      </c>
      <c r="JW14" s="7">
        <v>0</v>
      </c>
      <c r="JX14" s="7">
        <v>0</v>
      </c>
      <c r="JY14" s="7">
        <v>5</v>
      </c>
      <c r="JZ14" s="7">
        <v>7</v>
      </c>
      <c r="KA14" s="7">
        <v>0</v>
      </c>
      <c r="KB14" s="7">
        <v>1</v>
      </c>
      <c r="KC14" s="7">
        <v>11</v>
      </c>
      <c r="KD14" s="7">
        <v>5</v>
      </c>
      <c r="KE14" s="7">
        <v>7</v>
      </c>
      <c r="KF14" s="7">
        <v>0</v>
      </c>
      <c r="KG14" s="7">
        <v>0</v>
      </c>
      <c r="KH14" s="7">
        <v>0</v>
      </c>
      <c r="KI14" s="7">
        <v>12</v>
      </c>
      <c r="KJ14" s="7">
        <v>0</v>
      </c>
      <c r="KK14" s="7">
        <v>0</v>
      </c>
      <c r="KL14" s="41">
        <v>0</v>
      </c>
      <c r="KM14" s="7">
        <v>60</v>
      </c>
      <c r="KN14" s="7">
        <f>COUNTIFS(Dosen!$P$4:$P$469,$A14,Dosen!$D$4:$D$469,"DT")</f>
        <v>11</v>
      </c>
      <c r="KO14" s="7">
        <f>COUNTIFS(Dosen!$P$4:$P$469,$A14,Dosen!$D$4:$D$469,"CDTP")</f>
        <v>0</v>
      </c>
      <c r="KP14" s="7">
        <f>COUNTIFS(Dosen!$P$4:$P$469,$A14,Dosen!$D$4:$D$469,"CDTSL")</f>
        <v>0</v>
      </c>
      <c r="KQ14" s="7">
        <f>COUNTIFS(Dosen!$P$4:$P$469,$A14,Dosen!$D$4:$D$469,"dosen kopertis")</f>
        <v>0</v>
      </c>
      <c r="KR14" s="7">
        <f>COUNTIFS(Dosen!$P$4:$P$469,$A14,Dosen!$D$4:$D$469,"DBK")</f>
        <v>0</v>
      </c>
      <c r="KS14" s="7">
        <f>COUNTIFS(Dosen!$P$4:$P$469,$A14,Dosen!$D$4:$D$469,"DPK")</f>
        <v>0</v>
      </c>
      <c r="KT14" s="7">
        <f>COUNTIFS(Dosen!$P$4:$P$469,$A14,Dosen!$D$4:$D$469,"DLBK")</f>
        <v>0</v>
      </c>
      <c r="KU14" s="7">
        <f t="shared" si="7"/>
        <v>11</v>
      </c>
      <c r="KV14" s="7">
        <f>COUNTIFS(Dosen!$P$4:$P$469,$A14,Dosen!$E$4:$E$469,"Belum")</f>
        <v>0</v>
      </c>
      <c r="KW14" s="7">
        <f>COUNTIFS(Dosen!$P$4:$P$469,$A14,Dosen!$E$4:$E$469,"Asisten Ahli")</f>
        <v>0</v>
      </c>
      <c r="KX14" s="7">
        <f>COUNTIFS(Dosen!$P$4:$P$469,$A14,Dosen!$E$4:$E$469,"Lektor")</f>
        <v>5</v>
      </c>
      <c r="KY14" s="7">
        <f>COUNTIFS(Dosen!$P$4:$P$469,$A14,Dosen!$E$4:$E$469,"Lektor Kepala")</f>
        <v>6</v>
      </c>
      <c r="KZ14" s="7">
        <f>COUNTIFS(Dosen!$P$4:$P$469,$A14,Dosen!$E$4:$E$469,"Guru Besar")</f>
        <v>0</v>
      </c>
      <c r="LA14" s="7">
        <f>COUNTIFS(Dosen!$P$5:$P$495,$A14,Dosen!$I$5:$I$495,"Belum")</f>
        <v>1</v>
      </c>
      <c r="LB14" s="7">
        <f>COUNTIFS(Dosen!$P$5:$P$495,$A14,Dosen!$I$5:$I$495,"SUDAH")</f>
        <v>10</v>
      </c>
      <c r="LC14" s="7">
        <f>COUNTIFS(Dosen!$P$4:$P$495,$A14,Dosen!$H$4:$H$495,"s3")</f>
        <v>5</v>
      </c>
      <c r="LD14" s="7">
        <f>COUNTIFS(Dosen!$P$4:$P$495,$A14,Dosen!$H$4:$H$495,"s2")</f>
        <v>6</v>
      </c>
      <c r="LE14" s="7">
        <f>COUNTIFS(Dosen!$P$4:$P$495,$A14,Dosen!$H$4:$H$495,"s1")</f>
        <v>0</v>
      </c>
      <c r="LF14" s="7">
        <f>COUNTIFS(Dosen!$P$4:$P$495,$A14,Dosen!$H$4:$H$495,"sp.2")</f>
        <v>0</v>
      </c>
      <c r="LG14" s="7">
        <f>COUNTIFS(Dosen!$P$4:$P$495,$A14,Dosen!$H$4:$H$495,"sp.1")</f>
        <v>0</v>
      </c>
      <c r="LH14" s="7">
        <f>COUNTIFS(Dosen!$P$4:$P$495,$A14,Dosen!$K$4:$K$495,"NIDN")</f>
        <v>11</v>
      </c>
      <c r="LI14" s="7">
        <f>COUNTIFS(Dosen!$P$4:$P$495,$A14,Dosen!$K$4:$K$495,"NIDk")</f>
        <v>0</v>
      </c>
      <c r="LJ14" s="7">
        <f>COUNTIFS(Dosen!$P$4:$P$495,$A14,Dosen!$K$4:$K$495,"belum")</f>
        <v>0</v>
      </c>
      <c r="LK14" s="41">
        <f>COUNTIFS(Dosen!$P$4:$P$495,$A14,Dosen!$K$4:$K$495,"NUPTK")</f>
        <v>0</v>
      </c>
    </row>
    <row r="15" spans="1:323" x14ac:dyDescent="0.25">
      <c r="A15" s="41" t="s">
        <v>630</v>
      </c>
      <c r="B15" s="7">
        <v>104</v>
      </c>
      <c r="C15" s="7">
        <v>19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19</v>
      </c>
      <c r="K15" s="7">
        <v>0</v>
      </c>
      <c r="L15" s="7">
        <v>2</v>
      </c>
      <c r="M15" s="7">
        <v>17</v>
      </c>
      <c r="N15" s="7">
        <v>0</v>
      </c>
      <c r="O15" s="7">
        <v>0</v>
      </c>
      <c r="P15" s="7">
        <v>1</v>
      </c>
      <c r="Q15" s="7">
        <v>18</v>
      </c>
      <c r="R15" s="7">
        <v>4</v>
      </c>
      <c r="S15" s="7">
        <v>15</v>
      </c>
      <c r="T15" s="7">
        <v>0</v>
      </c>
      <c r="U15" s="7">
        <v>0</v>
      </c>
      <c r="V15" s="7">
        <v>0</v>
      </c>
      <c r="W15" s="7">
        <v>19</v>
      </c>
      <c r="X15" s="7">
        <v>0</v>
      </c>
      <c r="Y15" s="7">
        <v>0</v>
      </c>
      <c r="Z15" s="7">
        <v>104</v>
      </c>
      <c r="AA15" s="7">
        <v>19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19</v>
      </c>
      <c r="AI15" s="7">
        <v>0</v>
      </c>
      <c r="AJ15" s="7">
        <v>2</v>
      </c>
      <c r="AK15" s="7">
        <v>17</v>
      </c>
      <c r="AL15" s="7">
        <v>0</v>
      </c>
      <c r="AM15" s="7">
        <v>0</v>
      </c>
      <c r="AN15" s="7">
        <v>1</v>
      </c>
      <c r="AO15" s="7">
        <v>18</v>
      </c>
      <c r="AP15" s="7">
        <v>4</v>
      </c>
      <c r="AQ15" s="7">
        <v>15</v>
      </c>
      <c r="AR15" s="7">
        <v>0</v>
      </c>
      <c r="AS15" s="7">
        <v>0</v>
      </c>
      <c r="AT15" s="7">
        <v>0</v>
      </c>
      <c r="AU15" s="7">
        <v>19</v>
      </c>
      <c r="AV15" s="7">
        <v>0</v>
      </c>
      <c r="AW15" s="7">
        <v>0</v>
      </c>
      <c r="AX15" s="7">
        <v>104</v>
      </c>
      <c r="AY15" s="7">
        <v>19</v>
      </c>
      <c r="AZ15" s="7">
        <v>0</v>
      </c>
      <c r="BA15" s="7">
        <v>0</v>
      </c>
      <c r="BB15" s="44">
        <v>0</v>
      </c>
      <c r="BC15" s="7">
        <v>0</v>
      </c>
      <c r="BD15" s="7">
        <v>0</v>
      </c>
      <c r="BE15" s="7">
        <v>0</v>
      </c>
      <c r="BF15" s="8">
        <v>19</v>
      </c>
      <c r="BG15" s="7">
        <v>0</v>
      </c>
      <c r="BH15" s="7">
        <v>2</v>
      </c>
      <c r="BI15" s="7">
        <v>17</v>
      </c>
      <c r="BJ15" s="7">
        <v>0</v>
      </c>
      <c r="BK15" s="7">
        <v>0</v>
      </c>
      <c r="BL15" s="7">
        <v>1</v>
      </c>
      <c r="BM15" s="7">
        <v>18</v>
      </c>
      <c r="BN15" s="7">
        <v>4</v>
      </c>
      <c r="BO15" s="7">
        <v>15</v>
      </c>
      <c r="BP15" s="7">
        <v>0</v>
      </c>
      <c r="BQ15" s="7">
        <v>0</v>
      </c>
      <c r="BR15" s="7">
        <v>0</v>
      </c>
      <c r="BS15" s="7">
        <v>19</v>
      </c>
      <c r="BT15" s="7">
        <v>0</v>
      </c>
      <c r="BU15" s="7">
        <v>0</v>
      </c>
      <c r="BV15" s="7">
        <v>104</v>
      </c>
      <c r="BW15" s="7">
        <v>19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19</v>
      </c>
      <c r="CE15" s="7">
        <v>0</v>
      </c>
      <c r="CF15" s="7">
        <v>2</v>
      </c>
      <c r="CG15" s="7">
        <v>17</v>
      </c>
      <c r="CH15" s="7">
        <v>0</v>
      </c>
      <c r="CI15" s="7">
        <v>0</v>
      </c>
      <c r="CJ15" s="7">
        <v>1</v>
      </c>
      <c r="CK15" s="7">
        <v>18</v>
      </c>
      <c r="CL15" s="7">
        <v>4</v>
      </c>
      <c r="CM15" s="7">
        <v>15</v>
      </c>
      <c r="CN15" s="7">
        <v>0</v>
      </c>
      <c r="CO15" s="7">
        <v>0</v>
      </c>
      <c r="CP15" s="7">
        <v>0</v>
      </c>
      <c r="CQ15" s="7">
        <v>19</v>
      </c>
      <c r="CR15" s="7">
        <v>0</v>
      </c>
      <c r="CS15" s="7">
        <v>0</v>
      </c>
      <c r="CT15" s="7">
        <v>0</v>
      </c>
      <c r="CU15" s="7">
        <v>104</v>
      </c>
      <c r="CV15" s="7">
        <v>19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19</v>
      </c>
      <c r="DD15" s="7">
        <v>0</v>
      </c>
      <c r="DE15" s="7">
        <v>1</v>
      </c>
      <c r="DF15" s="7">
        <v>18</v>
      </c>
      <c r="DG15" s="7">
        <v>0</v>
      </c>
      <c r="DH15" s="7">
        <v>0</v>
      </c>
      <c r="DI15" s="7">
        <v>1</v>
      </c>
      <c r="DJ15" s="7">
        <v>18</v>
      </c>
      <c r="DK15" s="7">
        <v>4</v>
      </c>
      <c r="DL15" s="7">
        <v>15</v>
      </c>
      <c r="DM15" s="7">
        <v>0</v>
      </c>
      <c r="DN15" s="7">
        <v>0</v>
      </c>
      <c r="DO15" s="7">
        <v>0</v>
      </c>
      <c r="DP15" s="7">
        <v>19</v>
      </c>
      <c r="DQ15" s="7">
        <v>0</v>
      </c>
      <c r="DR15" s="7">
        <v>0</v>
      </c>
      <c r="DS15" s="7">
        <v>0</v>
      </c>
      <c r="DT15" s="7">
        <v>84</v>
      </c>
      <c r="DU15" s="7">
        <f>COUNTIFS(Dosen!$P$4:$P$469,A15,Dosen!$D$4:$D$469,"DT")</f>
        <v>19</v>
      </c>
      <c r="DV15" s="7">
        <f>COUNTIFS(Dosen!$P$4:$P$469,A15,Dosen!$D$4:$D$469,"CDTP")</f>
        <v>0</v>
      </c>
      <c r="DW15" s="7">
        <f>COUNTIFS(Dosen!$P$4:$P$469,A15,Dosen!$D$4:$D$469,"CDTSL")</f>
        <v>0</v>
      </c>
      <c r="DX15" s="44">
        <f>COUNTIFS(Dosen!$P$4:$P$469,A15,Dosen!$D$4:$D$469,"dosen kopertis")</f>
        <v>0</v>
      </c>
      <c r="DY15" s="7">
        <f>COUNTIFS(Dosen!$P$4:$P$469,A15,Dosen!$D$4:$D$469,"DBK")</f>
        <v>0</v>
      </c>
      <c r="DZ15" s="7">
        <f>COUNTIFS(Dosen!$P$4:$P$469,A15,Dosen!$D$4:$D$469,"DPK")</f>
        <v>0</v>
      </c>
      <c r="EA15" s="7">
        <f>COUNTIFS(Dosen!$P$4:$P$469,A15,Dosen!$D$4:$D$469,"DLBK")</f>
        <v>0</v>
      </c>
      <c r="EB15" s="8">
        <f t="shared" si="0"/>
        <v>19</v>
      </c>
      <c r="EC15" s="7">
        <f>COUNTIFS(Dosen!$P$4:$P$469,A15,Dosen!$E$4:$E$469,"Belum")</f>
        <v>0</v>
      </c>
      <c r="ED15" s="7">
        <f>COUNTIFS(Dosen!$P$4:$P$469,$A15,Dosen!$E$4:$E$469,"Asisten Ahli")</f>
        <v>1</v>
      </c>
      <c r="EE15" s="7">
        <f>COUNTIFS(Dosen!$P$4:$P$469,$A15,Dosen!$E$4:$E$469,"Lektor")</f>
        <v>13</v>
      </c>
      <c r="EF15" s="7">
        <f>COUNTIFS(Dosen!$P$4:$P$469,$A15,Dosen!$E$4:$E$469,"Lektor Kepala")</f>
        <v>5</v>
      </c>
      <c r="EG15" s="7">
        <f>COUNTIFS(Dosen!$P$4:$P$469,$A15,Dosen!$E$4:$E$469,"Guru Besar")</f>
        <v>0</v>
      </c>
      <c r="EH15" s="7">
        <f>COUNTIFS(Dosen!$P$5:$P$449,A15,Dosen!$I$5:$I$449,"Belum")</f>
        <v>1</v>
      </c>
      <c r="EI15" s="7">
        <f>COUNTIFS(Dosen!$P$5:$P$449,A15,Dosen!$I$5:$I$449,"SUDAH")</f>
        <v>18</v>
      </c>
      <c r="EJ15" s="7">
        <f>COUNTIFS(Dosen!$P$4:$P$449,A15,Dosen!$H$4:$H$449,"s3")</f>
        <v>6</v>
      </c>
      <c r="EK15" s="7">
        <f>COUNTIFS(Dosen!$P$4:$P$449,A15,Dosen!$H$4:$H$449,"s2")</f>
        <v>13</v>
      </c>
      <c r="EL15" s="7">
        <f>COUNTIFS(Dosen!$P$4:$P$449,A15,Dosen!$H$4:$H$449,"s1")</f>
        <v>0</v>
      </c>
      <c r="EM15" s="7">
        <f>COUNTIFS(Dosen!$P$4:$P$449,A15,Dosen!$H$4:$H$449,"sp.2")</f>
        <v>0</v>
      </c>
      <c r="EN15" s="7">
        <f>COUNTIFS(Dosen!$P$4:$P$449,A15,Dosen!$H$4:$H$449,"sp.1")</f>
        <v>0</v>
      </c>
      <c r="EO15" s="7">
        <f>COUNTIFS(Dosen!$P$4:$P$449,A15,Dosen!$K$4:$K$449,"NIDN")</f>
        <v>19</v>
      </c>
      <c r="EP15" s="7">
        <f>COUNTIFS(Dosen!$P$4:$P$449,A15,Dosen!$K$4:$K$449,"NIDk")</f>
        <v>0</v>
      </c>
      <c r="EQ15" s="7">
        <f>COUNTIFS(Dosen!$P$4:$P$449,A15,Dosen!$K$4:$K$449,"belum")</f>
        <v>0</v>
      </c>
      <c r="ER15" s="41">
        <f>COUNTIFS(Dosen!$P$4:$P$449,A15,Dosen!$K$4:$K$449,"NUPTK")</f>
        <v>0</v>
      </c>
      <c r="ES15" s="7">
        <v>84</v>
      </c>
      <c r="ET15" s="7">
        <f>COUNTIFS(Dosen!$P$4:$P$469,A15,Dosen!$D$4:$D$469,"DT")</f>
        <v>19</v>
      </c>
      <c r="EU15" s="7">
        <f>COUNTIFS(Dosen!$P$4:$P$469,A15,Dosen!$D$4:$D$469,"CDTP")</f>
        <v>0</v>
      </c>
      <c r="EV15" s="7">
        <f>COUNTIFS(Dosen!$P$4:$P$469,A15,Dosen!$D$4:$D$469,"CDTSL")</f>
        <v>0</v>
      </c>
      <c r="EW15" s="7">
        <f>COUNTIFS(Dosen!$P$4:$P$469,A15,Dosen!$D$4:$D$469,"dosen kopertis")</f>
        <v>0</v>
      </c>
      <c r="EX15" s="7">
        <f>COUNTIFS(Dosen!$P$4:$P$469,A15,Dosen!$D$4:$D$469,"DBK")</f>
        <v>0</v>
      </c>
      <c r="EY15" s="7">
        <f>COUNTIFS(Dosen!$P$4:$P$469,A15,Dosen!$D$4:$D$469,"DPK")</f>
        <v>0</v>
      </c>
      <c r="EZ15" s="7">
        <f>COUNTIFS(Dosen!$P$4:$P$469,A15,Dosen!$D$4:$D$469,"DLBK")</f>
        <v>0</v>
      </c>
      <c r="FA15" s="7">
        <f t="shared" si="5"/>
        <v>19</v>
      </c>
      <c r="FB15" s="7">
        <f>COUNTIFS(Dosen!$P$4:$P$469,A15,Dosen!$E$4:$E$469,"Belum")</f>
        <v>0</v>
      </c>
      <c r="FC15" s="7">
        <f>COUNTIFS(Dosen!$P$4:$P$469,$A15,Dosen!$E$4:$E$469,"Asisten Ahli")</f>
        <v>1</v>
      </c>
      <c r="FD15" s="7">
        <f>COUNTIFS(Dosen!$P$4:$P$469,$A15,Dosen!$E$4:$E$469,"Lektor")</f>
        <v>13</v>
      </c>
      <c r="FE15" s="7">
        <f>COUNTIFS(Dosen!$P$4:$P$469,$A15,Dosen!$E$4:$E$469,"Lektor Kepala")</f>
        <v>5</v>
      </c>
      <c r="FF15" s="7">
        <f>COUNTIFS(Dosen!$P$4:$P$469,$A15,Dosen!$E$4:$E$469,"Guru Besar")</f>
        <v>0</v>
      </c>
      <c r="FG15" s="7">
        <f>COUNTIFS(Dosen!$P$5:$P$449,$A15,Dosen!$I$5:$I$449,"Belum")</f>
        <v>1</v>
      </c>
      <c r="FH15" s="7">
        <f>COUNTIFS(Dosen!$P$5:$P$449,A15,Dosen!$I$5:$I$449,"SUDAH")</f>
        <v>18</v>
      </c>
      <c r="FI15" s="7">
        <f>COUNTIFS(Dosen!$P$4:$P$449,A15,Dosen!$H$4:$H$449,"s3")</f>
        <v>6</v>
      </c>
      <c r="FJ15" s="7">
        <f>COUNTIFS(Dosen!$P$4:$P$449,A15,Dosen!$H$4:$H$449,"s2")</f>
        <v>13</v>
      </c>
      <c r="FK15" s="7">
        <f>COUNTIFS(Dosen!$P$4:$P$449,A15,Dosen!$H$4:$H$449,"s1")</f>
        <v>0</v>
      </c>
      <c r="FL15" s="7">
        <f>COUNTIFS(Dosen!$P$4:$P$449,A15,Dosen!$H$4:$H$449,"sp.2")</f>
        <v>0</v>
      </c>
      <c r="FM15" s="7">
        <f>COUNTIFS(Dosen!$P$4:$P$449,A15,Dosen!$H$4:$H$449,"sp.1")</f>
        <v>0</v>
      </c>
      <c r="FN15" s="7">
        <f>COUNTIFS(Dosen!$P$4:$P$449,A15,Dosen!$K$4:$K$449,"NIDN")</f>
        <v>19</v>
      </c>
      <c r="FO15" s="7">
        <f>COUNTIFS(Dosen!$P$4:$P$449,A15,Dosen!$K$4:$K$449,"NIDk")</f>
        <v>0</v>
      </c>
      <c r="FP15" s="7">
        <f>COUNTIFS(Dosen!$P$4:$P$449,A15,Dosen!$K$4:$K$449,"belum")</f>
        <v>0</v>
      </c>
      <c r="FQ15" s="41">
        <f>COUNTIFS(Dosen!$P$4:$P$449,A15,Dosen!$K$4:$K$449,"NUPTK")</f>
        <v>0</v>
      </c>
      <c r="FR15" s="7">
        <v>84</v>
      </c>
      <c r="FS15" s="7">
        <f>COUNTIFS(Dosen!$P$4:$P$469,$A15,Dosen!$D$4:$D$469,"DT")</f>
        <v>19</v>
      </c>
      <c r="FT15" s="7">
        <f>COUNTIFS(Dosen!$P$4:$P$469,$A15,Dosen!$D$4:$D$469,"CDTP")</f>
        <v>0</v>
      </c>
      <c r="FU15" s="7">
        <f>COUNTIFS(Dosen!$P$4:$P$469,$A15,Dosen!$D$4:$D$469,"CDTSL")</f>
        <v>0</v>
      </c>
      <c r="FV15" s="7">
        <f>COUNTIFS(Dosen!$P$4:$P$469,$A15,Dosen!$D$4:$D$469,"dosen kopertis")</f>
        <v>0</v>
      </c>
      <c r="FW15" s="7">
        <f>COUNTIFS(Dosen!$P$4:$P$469,$A15,Dosen!$D$4:$D$469,"DBK")</f>
        <v>0</v>
      </c>
      <c r="FX15" s="7">
        <f>COUNTIFS(Dosen!$P$4:$P$469,$A15,Dosen!$D$4:$D$469,"DPK")</f>
        <v>0</v>
      </c>
      <c r="FY15" s="7">
        <f>COUNTIFS(Dosen!$P$4:$P$469,$A15,Dosen!$D$4:$D$469,"DLBK")</f>
        <v>0</v>
      </c>
      <c r="FZ15" s="7">
        <f t="shared" si="6"/>
        <v>19</v>
      </c>
      <c r="GA15" s="7">
        <f>COUNTIFS(Dosen!$P$4:$P$469,$A15,Dosen!$E$4:$E$469,"Belum")</f>
        <v>0</v>
      </c>
      <c r="GB15" s="7">
        <f>COUNTIFS(Dosen!$P$4:$P$469,$A15,Dosen!$E$4:$E$469,"Asisten Ahli")</f>
        <v>1</v>
      </c>
      <c r="GC15" s="7">
        <f>COUNTIFS(Dosen!$P$4:$P$469,$A15,Dosen!$E$4:$E$469,"Lektor")</f>
        <v>13</v>
      </c>
      <c r="GD15" s="7">
        <f>COUNTIFS(Dosen!$P$4:$P$469,$A15,Dosen!$E$4:$E$469,"Lektor Kepala")</f>
        <v>5</v>
      </c>
      <c r="GE15" s="7">
        <f>COUNTIFS(Dosen!$P$4:$P$469,$A15,Dosen!$E$4:$E$469,"Guru Besar")</f>
        <v>0</v>
      </c>
      <c r="GF15" s="7">
        <f>COUNTIFS(Dosen!$P$5:$P$449,$A15,Dosen!$I$5:$I$449,"Belum")</f>
        <v>1</v>
      </c>
      <c r="GG15" s="7">
        <f>COUNTIFS(Dosen!$P$5:$P$449,$A15,Dosen!$I$5:$I$449,"SUDAH")</f>
        <v>18</v>
      </c>
      <c r="GH15" s="7">
        <f>COUNTIFS(Dosen!$P$4:$P$449,$A15,Dosen!$H$4:$H$449,"s3")</f>
        <v>6</v>
      </c>
      <c r="GI15" s="7">
        <f>COUNTIFS(Dosen!$P$4:$P$449,$A15,Dosen!$H$4:$H$449,"s2")</f>
        <v>13</v>
      </c>
      <c r="GJ15" s="7">
        <f>COUNTIFS(Dosen!$P$4:$P$449,$A15,Dosen!$H$4:$H$449,"s1")</f>
        <v>0</v>
      </c>
      <c r="GK15" s="7">
        <f>COUNTIFS(Dosen!$P$4:$P$449,$A15,Dosen!$H$4:$H$449,"sp.2")</f>
        <v>0</v>
      </c>
      <c r="GL15" s="7">
        <f>COUNTIFS(Dosen!$P$4:$P$449,$A15,Dosen!$H$4:$H$449,"sp.1")</f>
        <v>0</v>
      </c>
      <c r="GM15" s="7">
        <f>COUNTIFS(Dosen!$P$4:$P$449,$A15,Dosen!$K$4:$K$449,"NIDN")</f>
        <v>19</v>
      </c>
      <c r="GN15" s="7">
        <f>COUNTIFS(Dosen!$P$4:$P$449,$A15,Dosen!$K$4:$K$449,"NIDk")</f>
        <v>0</v>
      </c>
      <c r="GO15" s="7">
        <f>COUNTIFS(Dosen!$P$4:$P$449,$A15,Dosen!$K$4:$K$449,"belum")</f>
        <v>0</v>
      </c>
      <c r="GP15" s="41">
        <f>COUNTIFS(Dosen!$P$4:$P$449,$A15,Dosen!$K$4:$K$449,"NUPTK")</f>
        <v>0</v>
      </c>
      <c r="GQ15" s="7">
        <v>84</v>
      </c>
      <c r="GR15" s="7">
        <v>19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19</v>
      </c>
      <c r="GZ15" s="7">
        <v>0</v>
      </c>
      <c r="HA15" s="7">
        <v>1</v>
      </c>
      <c r="HB15" s="7">
        <v>18</v>
      </c>
      <c r="HC15" s="7">
        <v>0</v>
      </c>
      <c r="HD15" s="7">
        <v>0</v>
      </c>
      <c r="HE15" s="7">
        <v>1</v>
      </c>
      <c r="HF15" s="7">
        <v>18</v>
      </c>
      <c r="HG15" s="7">
        <v>4</v>
      </c>
      <c r="HH15" s="7">
        <v>15</v>
      </c>
      <c r="HI15" s="7">
        <v>0</v>
      </c>
      <c r="HJ15" s="7">
        <v>0</v>
      </c>
      <c r="HK15" s="7">
        <v>0</v>
      </c>
      <c r="HL15" s="7">
        <v>19</v>
      </c>
      <c r="HM15" s="7">
        <v>0</v>
      </c>
      <c r="HN15" s="7">
        <v>0</v>
      </c>
      <c r="HO15" s="41">
        <v>0</v>
      </c>
      <c r="HP15" s="7">
        <v>84</v>
      </c>
      <c r="HQ15" s="7">
        <v>19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19</v>
      </c>
      <c r="HY15" s="7">
        <v>0</v>
      </c>
      <c r="HZ15" s="7">
        <v>1</v>
      </c>
      <c r="IA15" s="7">
        <v>18</v>
      </c>
      <c r="IB15" s="7">
        <v>0</v>
      </c>
      <c r="IC15" s="7">
        <v>0</v>
      </c>
      <c r="ID15" s="7">
        <v>1</v>
      </c>
      <c r="IE15" s="7">
        <v>18</v>
      </c>
      <c r="IF15" s="7">
        <v>5</v>
      </c>
      <c r="IG15" s="7">
        <v>14</v>
      </c>
      <c r="IH15" s="7">
        <v>0</v>
      </c>
      <c r="II15" s="7">
        <v>0</v>
      </c>
      <c r="IJ15" s="7">
        <v>0</v>
      </c>
      <c r="IK15" s="7">
        <v>19</v>
      </c>
      <c r="IL15" s="7">
        <v>0</v>
      </c>
      <c r="IM15" s="7">
        <v>0</v>
      </c>
      <c r="IN15" s="41">
        <v>0</v>
      </c>
      <c r="IO15" s="7">
        <v>84</v>
      </c>
      <c r="IP15" s="7">
        <v>19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19</v>
      </c>
      <c r="IX15" s="7">
        <v>0</v>
      </c>
      <c r="IY15" s="7">
        <v>1</v>
      </c>
      <c r="IZ15" s="7">
        <v>18</v>
      </c>
      <c r="JA15" s="7">
        <v>0</v>
      </c>
      <c r="JB15" s="7">
        <v>0</v>
      </c>
      <c r="JC15" s="7">
        <v>1</v>
      </c>
      <c r="JD15" s="7">
        <v>18</v>
      </c>
      <c r="JE15" s="7">
        <v>6</v>
      </c>
      <c r="JF15" s="7">
        <v>13</v>
      </c>
      <c r="JG15" s="7">
        <v>0</v>
      </c>
      <c r="JH15" s="7">
        <v>0</v>
      </c>
      <c r="JI15" s="7">
        <v>0</v>
      </c>
      <c r="JJ15" s="7">
        <v>19</v>
      </c>
      <c r="JK15" s="7">
        <v>0</v>
      </c>
      <c r="JL15" s="7">
        <v>0</v>
      </c>
      <c r="JM15" s="41">
        <v>0</v>
      </c>
      <c r="JN15" s="7">
        <v>84</v>
      </c>
      <c r="JO15" s="7">
        <v>19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19</v>
      </c>
      <c r="JW15" s="7">
        <v>0</v>
      </c>
      <c r="JX15" s="7">
        <v>1</v>
      </c>
      <c r="JY15" s="7">
        <v>16</v>
      </c>
      <c r="JZ15" s="7">
        <v>2</v>
      </c>
      <c r="KA15" s="7">
        <v>0</v>
      </c>
      <c r="KB15" s="7">
        <v>1</v>
      </c>
      <c r="KC15" s="7">
        <v>18</v>
      </c>
      <c r="KD15" s="7">
        <v>6</v>
      </c>
      <c r="KE15" s="7">
        <v>13</v>
      </c>
      <c r="KF15" s="7">
        <v>0</v>
      </c>
      <c r="KG15" s="7">
        <v>0</v>
      </c>
      <c r="KH15" s="7">
        <v>0</v>
      </c>
      <c r="KI15" s="7">
        <v>19</v>
      </c>
      <c r="KJ15" s="7">
        <v>0</v>
      </c>
      <c r="KK15" s="7">
        <v>0</v>
      </c>
      <c r="KL15" s="41">
        <v>0</v>
      </c>
      <c r="KM15" s="7">
        <v>96</v>
      </c>
      <c r="KN15" s="7">
        <f>COUNTIFS(Dosen!$P$4:$P$469,$A15,Dosen!$D$4:$D$469,"DT")</f>
        <v>19</v>
      </c>
      <c r="KO15" s="7">
        <f>COUNTIFS(Dosen!$P$4:$P$469,$A15,Dosen!$D$4:$D$469,"CDTP")</f>
        <v>0</v>
      </c>
      <c r="KP15" s="7">
        <f>COUNTIFS(Dosen!$P$4:$P$469,$A15,Dosen!$D$4:$D$469,"CDTSL")</f>
        <v>0</v>
      </c>
      <c r="KQ15" s="7">
        <f>COUNTIFS(Dosen!$P$4:$P$469,$A15,Dosen!$D$4:$D$469,"dosen kopertis")</f>
        <v>0</v>
      </c>
      <c r="KR15" s="7">
        <f>COUNTIFS(Dosen!$P$4:$P$469,$A15,Dosen!$D$4:$D$469,"DBK")</f>
        <v>0</v>
      </c>
      <c r="KS15" s="7">
        <f>COUNTIFS(Dosen!$P$4:$P$469,$A15,Dosen!$D$4:$D$469,"DPK")</f>
        <v>0</v>
      </c>
      <c r="KT15" s="7">
        <f>COUNTIFS(Dosen!$P$4:$P$469,$A15,Dosen!$D$4:$D$469,"DLBK")</f>
        <v>0</v>
      </c>
      <c r="KU15" s="7">
        <f t="shared" si="7"/>
        <v>19</v>
      </c>
      <c r="KV15" s="7">
        <f>COUNTIFS(Dosen!$P$4:$P$469,$A15,Dosen!$E$4:$E$469,"Belum")</f>
        <v>0</v>
      </c>
      <c r="KW15" s="7">
        <f>COUNTIFS(Dosen!$P$4:$P$469,$A15,Dosen!$E$4:$E$469,"Asisten Ahli")</f>
        <v>1</v>
      </c>
      <c r="KX15" s="7">
        <f>COUNTIFS(Dosen!$P$4:$P$469,$A15,Dosen!$E$4:$E$469,"Lektor")</f>
        <v>13</v>
      </c>
      <c r="KY15" s="7">
        <f>COUNTIFS(Dosen!$P$4:$P$469,$A15,Dosen!$E$4:$E$469,"Lektor Kepala")</f>
        <v>5</v>
      </c>
      <c r="KZ15" s="7">
        <f>COUNTIFS(Dosen!$P$4:$P$469,$A15,Dosen!$E$4:$E$469,"Guru Besar")</f>
        <v>0</v>
      </c>
      <c r="LA15" s="7">
        <f>COUNTIFS(Dosen!$P$5:$P$495,$A15,Dosen!$I$5:$I$495,"Belum")</f>
        <v>1</v>
      </c>
      <c r="LB15" s="7">
        <f>COUNTIFS(Dosen!$P$5:$P$495,$A15,Dosen!$I$5:$I$495,"SUDAH")</f>
        <v>18</v>
      </c>
      <c r="LC15" s="7">
        <f>COUNTIFS(Dosen!$P$4:$P$495,$A15,Dosen!$H$4:$H$495,"s3")</f>
        <v>6</v>
      </c>
      <c r="LD15" s="7">
        <f>COUNTIFS(Dosen!$P$4:$P$495,$A15,Dosen!$H$4:$H$495,"s2")</f>
        <v>13</v>
      </c>
      <c r="LE15" s="7">
        <f>COUNTIFS(Dosen!$P$4:$P$495,$A15,Dosen!$H$4:$H$495,"s1")</f>
        <v>0</v>
      </c>
      <c r="LF15" s="7">
        <f>COUNTIFS(Dosen!$P$4:$P$495,$A15,Dosen!$H$4:$H$495,"sp.2")</f>
        <v>0</v>
      </c>
      <c r="LG15" s="7">
        <f>COUNTIFS(Dosen!$P$4:$P$495,$A15,Dosen!$H$4:$H$495,"sp.1")</f>
        <v>0</v>
      </c>
      <c r="LH15" s="7">
        <f>COUNTIFS(Dosen!$P$4:$P$495,$A15,Dosen!$K$4:$K$495,"NIDN")</f>
        <v>19</v>
      </c>
      <c r="LI15" s="7">
        <f>COUNTIFS(Dosen!$P$4:$P$495,$A15,Dosen!$K$4:$K$495,"NIDk")</f>
        <v>0</v>
      </c>
      <c r="LJ15" s="7">
        <f>COUNTIFS(Dosen!$P$4:$P$495,$A15,Dosen!$K$4:$K$495,"belum")</f>
        <v>0</v>
      </c>
      <c r="LK15" s="41">
        <f>COUNTIFS(Dosen!$P$4:$P$495,$A15,Dosen!$K$4:$K$495,"NUPTK")</f>
        <v>0</v>
      </c>
    </row>
    <row r="16" spans="1:323" x14ac:dyDescent="0.25">
      <c r="A16" s="41" t="s">
        <v>695</v>
      </c>
      <c r="B16" s="7">
        <v>47</v>
      </c>
      <c r="C16" s="7">
        <v>8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8</v>
      </c>
      <c r="K16" s="7">
        <v>0</v>
      </c>
      <c r="L16" s="7">
        <v>5</v>
      </c>
      <c r="M16" s="7">
        <v>2</v>
      </c>
      <c r="N16" s="7">
        <v>1</v>
      </c>
      <c r="O16" s="7">
        <v>0</v>
      </c>
      <c r="P16" s="7">
        <v>1</v>
      </c>
      <c r="Q16" s="7">
        <v>7</v>
      </c>
      <c r="R16" s="7">
        <v>1</v>
      </c>
      <c r="S16" s="7">
        <v>7</v>
      </c>
      <c r="T16" s="7">
        <v>0</v>
      </c>
      <c r="U16" s="7">
        <v>0</v>
      </c>
      <c r="V16" s="7">
        <v>0</v>
      </c>
      <c r="W16" s="7">
        <v>8</v>
      </c>
      <c r="X16" s="7">
        <v>0</v>
      </c>
      <c r="Y16" s="7">
        <v>0</v>
      </c>
      <c r="Z16" s="7">
        <v>47</v>
      </c>
      <c r="AA16" s="7">
        <v>8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8</v>
      </c>
      <c r="AI16" s="7">
        <v>0</v>
      </c>
      <c r="AJ16" s="7">
        <v>5</v>
      </c>
      <c r="AK16" s="7">
        <v>2</v>
      </c>
      <c r="AL16" s="7">
        <v>1</v>
      </c>
      <c r="AM16" s="7">
        <v>0</v>
      </c>
      <c r="AN16" s="7">
        <v>1</v>
      </c>
      <c r="AO16" s="7">
        <v>7</v>
      </c>
      <c r="AP16" s="7">
        <v>1</v>
      </c>
      <c r="AQ16" s="7">
        <v>7</v>
      </c>
      <c r="AR16" s="7">
        <v>0</v>
      </c>
      <c r="AS16" s="7">
        <v>0</v>
      </c>
      <c r="AT16" s="7">
        <v>0</v>
      </c>
      <c r="AU16" s="7">
        <v>8</v>
      </c>
      <c r="AV16" s="7">
        <v>0</v>
      </c>
      <c r="AW16" s="7">
        <v>0</v>
      </c>
      <c r="AX16" s="7">
        <v>47</v>
      </c>
      <c r="AY16" s="7">
        <v>8</v>
      </c>
      <c r="AZ16" s="7">
        <v>0</v>
      </c>
      <c r="BA16" s="7">
        <v>0</v>
      </c>
      <c r="BB16" s="44">
        <v>0</v>
      </c>
      <c r="BC16" s="7">
        <v>0</v>
      </c>
      <c r="BD16" s="7">
        <v>0</v>
      </c>
      <c r="BE16" s="7">
        <v>0</v>
      </c>
      <c r="BF16" s="8">
        <v>8</v>
      </c>
      <c r="BG16" s="7">
        <v>0</v>
      </c>
      <c r="BH16" s="7">
        <v>5</v>
      </c>
      <c r="BI16" s="7">
        <v>2</v>
      </c>
      <c r="BJ16" s="7">
        <v>1</v>
      </c>
      <c r="BK16" s="7">
        <v>0</v>
      </c>
      <c r="BL16" s="7">
        <v>1</v>
      </c>
      <c r="BM16" s="7">
        <v>7</v>
      </c>
      <c r="BN16" s="7">
        <v>1</v>
      </c>
      <c r="BO16" s="7">
        <v>7</v>
      </c>
      <c r="BP16" s="7">
        <v>0</v>
      </c>
      <c r="BQ16" s="7">
        <v>0</v>
      </c>
      <c r="BR16" s="7">
        <v>0</v>
      </c>
      <c r="BS16" s="7">
        <v>8</v>
      </c>
      <c r="BT16" s="7">
        <v>0</v>
      </c>
      <c r="BU16" s="7">
        <v>0</v>
      </c>
      <c r="BV16" s="7">
        <v>47</v>
      </c>
      <c r="BW16" s="7">
        <v>8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8</v>
      </c>
      <c r="CE16" s="7">
        <v>0</v>
      </c>
      <c r="CF16" s="7">
        <v>5</v>
      </c>
      <c r="CG16" s="7">
        <v>2</v>
      </c>
      <c r="CH16" s="7">
        <v>1</v>
      </c>
      <c r="CI16" s="7">
        <v>0</v>
      </c>
      <c r="CJ16" s="7">
        <v>1</v>
      </c>
      <c r="CK16" s="7">
        <v>7</v>
      </c>
      <c r="CL16" s="7">
        <v>1</v>
      </c>
      <c r="CM16" s="7">
        <v>7</v>
      </c>
      <c r="CN16" s="7">
        <v>0</v>
      </c>
      <c r="CO16" s="7">
        <v>0</v>
      </c>
      <c r="CP16" s="7">
        <v>0</v>
      </c>
      <c r="CQ16" s="7">
        <v>8</v>
      </c>
      <c r="CR16" s="7">
        <v>0</v>
      </c>
      <c r="CS16" s="7">
        <v>0</v>
      </c>
      <c r="CT16" s="7">
        <v>0</v>
      </c>
      <c r="CU16" s="7">
        <v>47</v>
      </c>
      <c r="CV16" s="7">
        <v>8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8</v>
      </c>
      <c r="DD16" s="7">
        <v>0</v>
      </c>
      <c r="DE16" s="7">
        <v>5</v>
      </c>
      <c r="DF16" s="7">
        <v>2</v>
      </c>
      <c r="DG16" s="7">
        <v>1</v>
      </c>
      <c r="DH16" s="7">
        <v>0</v>
      </c>
      <c r="DI16" s="7">
        <v>1</v>
      </c>
      <c r="DJ16" s="7">
        <v>7</v>
      </c>
      <c r="DK16" s="7">
        <v>1</v>
      </c>
      <c r="DL16" s="7">
        <v>7</v>
      </c>
      <c r="DM16" s="7">
        <v>0</v>
      </c>
      <c r="DN16" s="7">
        <v>0</v>
      </c>
      <c r="DO16" s="7">
        <v>0</v>
      </c>
      <c r="DP16" s="7">
        <v>8</v>
      </c>
      <c r="DQ16" s="7">
        <v>0</v>
      </c>
      <c r="DR16" s="7">
        <v>0</v>
      </c>
      <c r="DS16" s="7">
        <v>0</v>
      </c>
      <c r="DT16" s="7">
        <v>44</v>
      </c>
      <c r="DU16" s="7">
        <f>COUNTIFS(Dosen!$P$4:$P$469,A16,Dosen!$D$4:$D$469,"DT")</f>
        <v>8</v>
      </c>
      <c r="DV16" s="7">
        <f>COUNTIFS(Dosen!$P$4:$P$469,A16,Dosen!$D$4:$D$469,"CDTP")</f>
        <v>0</v>
      </c>
      <c r="DW16" s="7">
        <f>COUNTIFS(Dosen!$P$4:$P$469,A16,Dosen!$D$4:$D$469,"CDTSL")</f>
        <v>0</v>
      </c>
      <c r="DX16" s="44">
        <f>COUNTIFS(Dosen!$P$4:$P$469,A16,Dosen!$D$4:$D$469,"dosen kopertis")</f>
        <v>0</v>
      </c>
      <c r="DY16" s="7">
        <f>COUNTIFS(Dosen!$P$4:$P$469,A16,Dosen!$D$4:$D$469,"DBK")</f>
        <v>0</v>
      </c>
      <c r="DZ16" s="7">
        <f>COUNTIFS(Dosen!$P$4:$P$469,A16,Dosen!$D$4:$D$469,"DPK")</f>
        <v>0</v>
      </c>
      <c r="EA16" s="7">
        <f>COUNTIFS(Dosen!$P$4:$P$469,A16,Dosen!$D$4:$D$469,"DLBK")</f>
        <v>0</v>
      </c>
      <c r="EB16" s="8">
        <f t="shared" si="0"/>
        <v>8</v>
      </c>
      <c r="EC16" s="7">
        <f>COUNTIFS(Dosen!$P$4:$P$469,A16,Dosen!$E$4:$E$469,"Belum")</f>
        <v>0</v>
      </c>
      <c r="ED16" s="7">
        <f>COUNTIFS(Dosen!$P$4:$P$469,$A16,Dosen!$E$4:$E$469,"Asisten Ahli")</f>
        <v>3</v>
      </c>
      <c r="EE16" s="7">
        <f>COUNTIFS(Dosen!$P$4:$P$469,$A16,Dosen!$E$4:$E$469,"Lektor")</f>
        <v>3</v>
      </c>
      <c r="EF16" s="7">
        <f>COUNTIFS(Dosen!$P$4:$P$469,$A16,Dosen!$E$4:$E$469,"Lektor Kepala")</f>
        <v>2</v>
      </c>
      <c r="EG16" s="7">
        <f>COUNTIFS(Dosen!$P$4:$P$469,$A16,Dosen!$E$4:$E$469,"Guru Besar")</f>
        <v>0</v>
      </c>
      <c r="EH16" s="7">
        <f>COUNTIFS(Dosen!$P$5:$P$449,A16,Dosen!$I$5:$I$449,"Belum")</f>
        <v>1</v>
      </c>
      <c r="EI16" s="7">
        <f>COUNTIFS(Dosen!$P$5:$P$449,A16,Dosen!$I$5:$I$449,"SUDAH")</f>
        <v>7</v>
      </c>
      <c r="EJ16" s="7">
        <f>COUNTIFS(Dosen!$P$4:$P$449,A16,Dosen!$H$4:$H$449,"s3")</f>
        <v>1</v>
      </c>
      <c r="EK16" s="7">
        <f>COUNTIFS(Dosen!$P$4:$P$449,A16,Dosen!$H$4:$H$449,"s2")</f>
        <v>7</v>
      </c>
      <c r="EL16" s="7">
        <f>COUNTIFS(Dosen!$P$4:$P$449,A16,Dosen!$H$4:$H$449,"s1")</f>
        <v>0</v>
      </c>
      <c r="EM16" s="7">
        <f>COUNTIFS(Dosen!$P$4:$P$449,A16,Dosen!$H$4:$H$449,"sp.2")</f>
        <v>0</v>
      </c>
      <c r="EN16" s="7">
        <f>COUNTIFS(Dosen!$P$4:$P$449,A16,Dosen!$H$4:$H$449,"sp.1")</f>
        <v>0</v>
      </c>
      <c r="EO16" s="7">
        <f>COUNTIFS(Dosen!$P$4:$P$449,A16,Dosen!$K$4:$K$449,"NIDN")</f>
        <v>8</v>
      </c>
      <c r="EP16" s="7">
        <f>COUNTIFS(Dosen!$P$4:$P$449,A16,Dosen!$K$4:$K$449,"NIDk")</f>
        <v>0</v>
      </c>
      <c r="EQ16" s="7">
        <f>COUNTIFS(Dosen!$P$4:$P$449,A16,Dosen!$K$4:$K$449,"belum")</f>
        <v>0</v>
      </c>
      <c r="ER16" s="41">
        <f>COUNTIFS(Dosen!$P$4:$P$449,A16,Dosen!$K$4:$K$449,"NUPTK")</f>
        <v>0</v>
      </c>
      <c r="ES16" s="7">
        <v>44</v>
      </c>
      <c r="ET16" s="7">
        <f>COUNTIFS(Dosen!$P$4:$P$469,A16,Dosen!$D$4:$D$469,"DT")</f>
        <v>8</v>
      </c>
      <c r="EU16" s="7">
        <f>COUNTIFS(Dosen!$P$4:$P$469,A16,Dosen!$D$4:$D$469,"CDTP")</f>
        <v>0</v>
      </c>
      <c r="EV16" s="7">
        <f>COUNTIFS(Dosen!$P$4:$P$469,A16,Dosen!$D$4:$D$469,"CDTSL")</f>
        <v>0</v>
      </c>
      <c r="EW16" s="7">
        <f>COUNTIFS(Dosen!$P$4:$P$469,A16,Dosen!$D$4:$D$469,"dosen kopertis")</f>
        <v>0</v>
      </c>
      <c r="EX16" s="7">
        <f>COUNTIFS(Dosen!$P$4:$P$469,A16,Dosen!$D$4:$D$469,"DBK")</f>
        <v>0</v>
      </c>
      <c r="EY16" s="7">
        <f>COUNTIFS(Dosen!$P$4:$P$469,A16,Dosen!$D$4:$D$469,"DPK")</f>
        <v>0</v>
      </c>
      <c r="EZ16" s="7">
        <f>COUNTIFS(Dosen!$P$4:$P$469,A16,Dosen!$D$4:$D$469,"DLBK")</f>
        <v>0</v>
      </c>
      <c r="FA16" s="7">
        <f t="shared" si="5"/>
        <v>8</v>
      </c>
      <c r="FB16" s="7">
        <f>COUNTIFS(Dosen!$P$4:$P$469,A16,Dosen!$E$4:$E$469,"Belum")</f>
        <v>0</v>
      </c>
      <c r="FC16" s="7">
        <f>COUNTIFS(Dosen!$P$4:$P$469,$A16,Dosen!$E$4:$E$469,"Asisten Ahli")</f>
        <v>3</v>
      </c>
      <c r="FD16" s="7">
        <f>COUNTIFS(Dosen!$P$4:$P$469,$A16,Dosen!$E$4:$E$469,"Lektor")</f>
        <v>3</v>
      </c>
      <c r="FE16" s="7">
        <f>COUNTIFS(Dosen!$P$4:$P$469,$A16,Dosen!$E$4:$E$469,"Lektor Kepala")</f>
        <v>2</v>
      </c>
      <c r="FF16" s="7">
        <f>COUNTIFS(Dosen!$P$4:$P$469,$A16,Dosen!$E$4:$E$469,"Guru Besar")</f>
        <v>0</v>
      </c>
      <c r="FG16" s="7">
        <f>COUNTIFS(Dosen!$P$5:$P$449,$A16,Dosen!$I$5:$I$449,"Belum")</f>
        <v>1</v>
      </c>
      <c r="FH16" s="7">
        <f>COUNTIFS(Dosen!$P$5:$P$449,A16,Dosen!$I$5:$I$449,"SUDAH")</f>
        <v>7</v>
      </c>
      <c r="FI16" s="7">
        <f>COUNTIFS(Dosen!$P$4:$P$449,A16,Dosen!$H$4:$H$449,"s3")</f>
        <v>1</v>
      </c>
      <c r="FJ16" s="7">
        <f>COUNTIFS(Dosen!$P$4:$P$449,A16,Dosen!$H$4:$H$449,"s2")</f>
        <v>7</v>
      </c>
      <c r="FK16" s="7">
        <f>COUNTIFS(Dosen!$P$4:$P$449,A16,Dosen!$H$4:$H$449,"s1")</f>
        <v>0</v>
      </c>
      <c r="FL16" s="7">
        <f>COUNTIFS(Dosen!$P$4:$P$449,A16,Dosen!$H$4:$H$449,"sp.2")</f>
        <v>0</v>
      </c>
      <c r="FM16" s="7">
        <f>COUNTIFS(Dosen!$P$4:$P$449,A16,Dosen!$H$4:$H$449,"sp.1")</f>
        <v>0</v>
      </c>
      <c r="FN16" s="7">
        <f>COUNTIFS(Dosen!$P$4:$P$449,A16,Dosen!$K$4:$K$449,"NIDN")</f>
        <v>8</v>
      </c>
      <c r="FO16" s="7">
        <f>COUNTIFS(Dosen!$P$4:$P$449,A16,Dosen!$K$4:$K$449,"NIDk")</f>
        <v>0</v>
      </c>
      <c r="FP16" s="7">
        <f>COUNTIFS(Dosen!$P$4:$P$449,A16,Dosen!$K$4:$K$449,"belum")</f>
        <v>0</v>
      </c>
      <c r="FQ16" s="41">
        <f>COUNTIFS(Dosen!$P$4:$P$449,A16,Dosen!$K$4:$K$449,"NUPTK")</f>
        <v>0</v>
      </c>
      <c r="FR16" s="7">
        <v>44</v>
      </c>
      <c r="FS16" s="7">
        <f>COUNTIFS(Dosen!$P$4:$P$469,$A16,Dosen!$D$4:$D$469,"DT")</f>
        <v>8</v>
      </c>
      <c r="FT16" s="7">
        <f>COUNTIFS(Dosen!$P$4:$P$469,$A16,Dosen!$D$4:$D$469,"CDTP")</f>
        <v>0</v>
      </c>
      <c r="FU16" s="7">
        <f>COUNTIFS(Dosen!$P$4:$P$469,$A16,Dosen!$D$4:$D$469,"CDTSL")</f>
        <v>0</v>
      </c>
      <c r="FV16" s="7">
        <f>COUNTIFS(Dosen!$P$4:$P$469,$A16,Dosen!$D$4:$D$469,"dosen kopertis")</f>
        <v>0</v>
      </c>
      <c r="FW16" s="7">
        <f>COUNTIFS(Dosen!$P$4:$P$469,$A16,Dosen!$D$4:$D$469,"DBK")</f>
        <v>0</v>
      </c>
      <c r="FX16" s="7">
        <f>COUNTIFS(Dosen!$P$4:$P$469,$A16,Dosen!$D$4:$D$469,"DPK")</f>
        <v>0</v>
      </c>
      <c r="FY16" s="7">
        <f>COUNTIFS(Dosen!$P$4:$P$469,$A16,Dosen!$D$4:$D$469,"DLBK")</f>
        <v>0</v>
      </c>
      <c r="FZ16" s="7">
        <f t="shared" si="6"/>
        <v>8</v>
      </c>
      <c r="GA16" s="7">
        <f>COUNTIFS(Dosen!$P$4:$P$469,$A16,Dosen!$E$4:$E$469,"Belum")</f>
        <v>0</v>
      </c>
      <c r="GB16" s="7">
        <f>COUNTIFS(Dosen!$P$4:$P$469,$A16,Dosen!$E$4:$E$469,"Asisten Ahli")</f>
        <v>3</v>
      </c>
      <c r="GC16" s="7">
        <f>COUNTIFS(Dosen!$P$4:$P$469,$A16,Dosen!$E$4:$E$469,"Lektor")</f>
        <v>3</v>
      </c>
      <c r="GD16" s="7">
        <f>COUNTIFS(Dosen!$P$4:$P$469,$A16,Dosen!$E$4:$E$469,"Lektor Kepala")</f>
        <v>2</v>
      </c>
      <c r="GE16" s="7">
        <f>COUNTIFS(Dosen!$P$4:$P$469,$A16,Dosen!$E$4:$E$469,"Guru Besar")</f>
        <v>0</v>
      </c>
      <c r="GF16" s="7">
        <f>COUNTIFS(Dosen!$P$5:$P$449,$A16,Dosen!$I$5:$I$449,"Belum")</f>
        <v>1</v>
      </c>
      <c r="GG16" s="7">
        <f>COUNTIFS(Dosen!$P$5:$P$449,$A16,Dosen!$I$5:$I$449,"SUDAH")</f>
        <v>7</v>
      </c>
      <c r="GH16" s="7">
        <f>COUNTIFS(Dosen!$P$4:$P$449,$A16,Dosen!$H$4:$H$449,"s3")</f>
        <v>1</v>
      </c>
      <c r="GI16" s="7">
        <f>COUNTIFS(Dosen!$P$4:$P$449,$A16,Dosen!$H$4:$H$449,"s2")</f>
        <v>7</v>
      </c>
      <c r="GJ16" s="7">
        <f>COUNTIFS(Dosen!$P$4:$P$449,$A16,Dosen!$H$4:$H$449,"s1")</f>
        <v>0</v>
      </c>
      <c r="GK16" s="7">
        <f>COUNTIFS(Dosen!$P$4:$P$449,$A16,Dosen!$H$4:$H$449,"sp.2")</f>
        <v>0</v>
      </c>
      <c r="GL16" s="7">
        <f>COUNTIFS(Dosen!$P$4:$P$449,$A16,Dosen!$H$4:$H$449,"sp.1")</f>
        <v>0</v>
      </c>
      <c r="GM16" s="7">
        <f>COUNTIFS(Dosen!$P$4:$P$449,$A16,Dosen!$K$4:$K$449,"NIDN")</f>
        <v>8</v>
      </c>
      <c r="GN16" s="7">
        <f>COUNTIFS(Dosen!$P$4:$P$449,$A16,Dosen!$K$4:$K$449,"NIDk")</f>
        <v>0</v>
      </c>
      <c r="GO16" s="7">
        <f>COUNTIFS(Dosen!$P$4:$P$449,$A16,Dosen!$K$4:$K$449,"belum")</f>
        <v>0</v>
      </c>
      <c r="GP16" s="41">
        <f>COUNTIFS(Dosen!$P$4:$P$449,$A16,Dosen!$K$4:$K$449,"NUPTK")</f>
        <v>0</v>
      </c>
      <c r="GQ16" s="7">
        <v>44</v>
      </c>
      <c r="GR16" s="7">
        <v>8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8</v>
      </c>
      <c r="GZ16" s="7">
        <v>0</v>
      </c>
      <c r="HA16" s="7">
        <v>4</v>
      </c>
      <c r="HB16" s="7">
        <v>3</v>
      </c>
      <c r="HC16" s="7">
        <v>1</v>
      </c>
      <c r="HD16" s="7">
        <v>0</v>
      </c>
      <c r="HE16" s="7">
        <v>1</v>
      </c>
      <c r="HF16" s="7">
        <v>7</v>
      </c>
      <c r="HG16" s="7">
        <v>1</v>
      </c>
      <c r="HH16" s="7">
        <v>7</v>
      </c>
      <c r="HI16" s="7">
        <v>0</v>
      </c>
      <c r="HJ16" s="7">
        <v>0</v>
      </c>
      <c r="HK16" s="7">
        <v>0</v>
      </c>
      <c r="HL16" s="7">
        <v>8</v>
      </c>
      <c r="HM16" s="7">
        <v>0</v>
      </c>
      <c r="HN16" s="7">
        <v>0</v>
      </c>
      <c r="HO16" s="41">
        <v>0</v>
      </c>
      <c r="HP16" s="7">
        <v>44</v>
      </c>
      <c r="HQ16" s="7">
        <v>8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8</v>
      </c>
      <c r="HY16" s="7">
        <v>0</v>
      </c>
      <c r="HZ16" s="7">
        <v>4</v>
      </c>
      <c r="IA16" s="7">
        <v>3</v>
      </c>
      <c r="IB16" s="7">
        <v>1</v>
      </c>
      <c r="IC16" s="7">
        <v>0</v>
      </c>
      <c r="ID16" s="7">
        <v>1</v>
      </c>
      <c r="IE16" s="7">
        <v>7</v>
      </c>
      <c r="IF16" s="7">
        <v>1</v>
      </c>
      <c r="IG16" s="7">
        <v>7</v>
      </c>
      <c r="IH16" s="7">
        <v>0</v>
      </c>
      <c r="II16" s="7">
        <v>0</v>
      </c>
      <c r="IJ16" s="7">
        <v>0</v>
      </c>
      <c r="IK16" s="7">
        <v>8</v>
      </c>
      <c r="IL16" s="7">
        <v>0</v>
      </c>
      <c r="IM16" s="7">
        <v>0</v>
      </c>
      <c r="IN16" s="41">
        <v>0</v>
      </c>
      <c r="IO16" s="7">
        <v>44</v>
      </c>
      <c r="IP16" s="7">
        <v>8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8</v>
      </c>
      <c r="IX16" s="7">
        <v>0</v>
      </c>
      <c r="IY16" s="7">
        <v>3</v>
      </c>
      <c r="IZ16" s="7">
        <v>4</v>
      </c>
      <c r="JA16" s="7">
        <v>1</v>
      </c>
      <c r="JB16" s="7">
        <v>0</v>
      </c>
      <c r="JC16" s="7">
        <v>1</v>
      </c>
      <c r="JD16" s="7">
        <v>7</v>
      </c>
      <c r="JE16" s="7">
        <v>1</v>
      </c>
      <c r="JF16" s="7">
        <v>7</v>
      </c>
      <c r="JG16" s="7">
        <v>0</v>
      </c>
      <c r="JH16" s="7">
        <v>0</v>
      </c>
      <c r="JI16" s="7">
        <v>0</v>
      </c>
      <c r="JJ16" s="7">
        <v>8</v>
      </c>
      <c r="JK16" s="7">
        <v>0</v>
      </c>
      <c r="JL16" s="7">
        <v>0</v>
      </c>
      <c r="JM16" s="41">
        <v>0</v>
      </c>
      <c r="JN16" s="7">
        <v>44</v>
      </c>
      <c r="JO16" s="7">
        <v>8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8</v>
      </c>
      <c r="JW16" s="7">
        <v>0</v>
      </c>
      <c r="JX16" s="7">
        <v>3</v>
      </c>
      <c r="JY16" s="7">
        <v>4</v>
      </c>
      <c r="JZ16" s="7">
        <v>1</v>
      </c>
      <c r="KA16" s="7">
        <v>0</v>
      </c>
      <c r="KB16" s="7">
        <v>1</v>
      </c>
      <c r="KC16" s="7">
        <v>7</v>
      </c>
      <c r="KD16" s="7">
        <v>1</v>
      </c>
      <c r="KE16" s="7">
        <v>7</v>
      </c>
      <c r="KF16" s="7">
        <v>0</v>
      </c>
      <c r="KG16" s="7">
        <v>0</v>
      </c>
      <c r="KH16" s="7">
        <v>0</v>
      </c>
      <c r="KI16" s="7">
        <v>8</v>
      </c>
      <c r="KJ16" s="7">
        <v>0</v>
      </c>
      <c r="KK16" s="7">
        <v>0</v>
      </c>
      <c r="KL16" s="41">
        <v>0</v>
      </c>
      <c r="KM16" s="7">
        <v>55</v>
      </c>
      <c r="KN16" s="7">
        <f>COUNTIFS(Dosen!$P$4:$P$469,$A16,Dosen!$D$4:$D$469,"DT")</f>
        <v>8</v>
      </c>
      <c r="KO16" s="7">
        <f>COUNTIFS(Dosen!$P$4:$P$469,$A16,Dosen!$D$4:$D$469,"CDTP")</f>
        <v>0</v>
      </c>
      <c r="KP16" s="7">
        <f>COUNTIFS(Dosen!$P$4:$P$469,$A16,Dosen!$D$4:$D$469,"CDTSL")</f>
        <v>0</v>
      </c>
      <c r="KQ16" s="7">
        <f>COUNTIFS(Dosen!$P$4:$P$469,$A16,Dosen!$D$4:$D$469,"dosen kopertis")</f>
        <v>0</v>
      </c>
      <c r="KR16" s="7">
        <f>COUNTIFS(Dosen!$P$4:$P$469,$A16,Dosen!$D$4:$D$469,"DBK")</f>
        <v>0</v>
      </c>
      <c r="KS16" s="7">
        <f>COUNTIFS(Dosen!$P$4:$P$469,$A16,Dosen!$D$4:$D$469,"DPK")</f>
        <v>0</v>
      </c>
      <c r="KT16" s="7">
        <f>COUNTIFS(Dosen!$P$4:$P$469,$A16,Dosen!$D$4:$D$469,"DLBK")</f>
        <v>0</v>
      </c>
      <c r="KU16" s="7">
        <f t="shared" si="7"/>
        <v>8</v>
      </c>
      <c r="KV16" s="7">
        <f>COUNTIFS(Dosen!$P$4:$P$469,$A16,Dosen!$E$4:$E$469,"Belum")</f>
        <v>0</v>
      </c>
      <c r="KW16" s="7">
        <f>COUNTIFS(Dosen!$P$4:$P$469,$A16,Dosen!$E$4:$E$469,"Asisten Ahli")</f>
        <v>3</v>
      </c>
      <c r="KX16" s="7">
        <f>COUNTIFS(Dosen!$P$4:$P$469,$A16,Dosen!$E$4:$E$469,"Lektor")</f>
        <v>3</v>
      </c>
      <c r="KY16" s="7">
        <f>COUNTIFS(Dosen!$P$4:$P$469,$A16,Dosen!$E$4:$E$469,"Lektor Kepala")</f>
        <v>2</v>
      </c>
      <c r="KZ16" s="7">
        <f>COUNTIFS(Dosen!$P$4:$P$469,$A16,Dosen!$E$4:$E$469,"Guru Besar")</f>
        <v>0</v>
      </c>
      <c r="LA16" s="7">
        <f>COUNTIFS(Dosen!$P$5:$P$495,$A16,Dosen!$I$5:$I$495,"Belum")</f>
        <v>1</v>
      </c>
      <c r="LB16" s="7">
        <f>COUNTIFS(Dosen!$P$5:$P$495,$A16,Dosen!$I$5:$I$495,"SUDAH")</f>
        <v>7</v>
      </c>
      <c r="LC16" s="7">
        <f>COUNTIFS(Dosen!$P$4:$P$495,$A16,Dosen!$H$4:$H$495,"s3")</f>
        <v>1</v>
      </c>
      <c r="LD16" s="7">
        <f>COUNTIFS(Dosen!$P$4:$P$495,$A16,Dosen!$H$4:$H$495,"s2")</f>
        <v>7</v>
      </c>
      <c r="LE16" s="7">
        <f>COUNTIFS(Dosen!$P$4:$P$495,$A16,Dosen!$H$4:$H$495,"s1")</f>
        <v>0</v>
      </c>
      <c r="LF16" s="7">
        <f>COUNTIFS(Dosen!$P$4:$P$495,$A16,Dosen!$H$4:$H$495,"sp.2")</f>
        <v>0</v>
      </c>
      <c r="LG16" s="7">
        <f>COUNTIFS(Dosen!$P$4:$P$495,$A16,Dosen!$H$4:$H$495,"sp.1")</f>
        <v>0</v>
      </c>
      <c r="LH16" s="7">
        <f>COUNTIFS(Dosen!$P$4:$P$495,$A16,Dosen!$K$4:$K$495,"NIDN")</f>
        <v>8</v>
      </c>
      <c r="LI16" s="7">
        <f>COUNTIFS(Dosen!$P$4:$P$495,$A16,Dosen!$K$4:$K$495,"NIDk")</f>
        <v>0</v>
      </c>
      <c r="LJ16" s="7">
        <f>COUNTIFS(Dosen!$P$4:$P$495,$A16,Dosen!$K$4:$K$495,"belum")</f>
        <v>0</v>
      </c>
      <c r="LK16" s="41">
        <f>COUNTIFS(Dosen!$P$4:$P$495,$A16,Dosen!$K$4:$K$495,"NUPTK")</f>
        <v>0</v>
      </c>
    </row>
    <row r="17" spans="1:323" x14ac:dyDescent="0.25">
      <c r="A17" s="41" t="s">
        <v>724</v>
      </c>
      <c r="B17" s="7">
        <v>760</v>
      </c>
      <c r="C17" s="7">
        <v>20</v>
      </c>
      <c r="D17" s="7">
        <v>0</v>
      </c>
      <c r="E17" s="7">
        <v>0</v>
      </c>
      <c r="F17" s="7">
        <v>1</v>
      </c>
      <c r="G17" s="7">
        <v>0</v>
      </c>
      <c r="H17" s="7">
        <v>6</v>
      </c>
      <c r="I17" s="7">
        <v>0</v>
      </c>
      <c r="J17" s="7">
        <v>27</v>
      </c>
      <c r="K17" s="7">
        <v>5</v>
      </c>
      <c r="L17" s="7">
        <v>8</v>
      </c>
      <c r="M17" s="7">
        <v>12</v>
      </c>
      <c r="N17" s="7">
        <v>1</v>
      </c>
      <c r="O17" s="7">
        <v>1</v>
      </c>
      <c r="P17" s="7">
        <v>7</v>
      </c>
      <c r="Q17" s="7">
        <v>20</v>
      </c>
      <c r="R17" s="7">
        <v>5</v>
      </c>
      <c r="S17" s="7">
        <v>22</v>
      </c>
      <c r="T17" s="7">
        <v>0</v>
      </c>
      <c r="U17" s="7">
        <v>0</v>
      </c>
      <c r="V17" s="7">
        <v>0</v>
      </c>
      <c r="W17" s="7">
        <v>21</v>
      </c>
      <c r="X17" s="7">
        <v>4</v>
      </c>
      <c r="Y17" s="7">
        <v>2</v>
      </c>
      <c r="Z17" s="7">
        <v>760</v>
      </c>
      <c r="AA17" s="7">
        <v>20</v>
      </c>
      <c r="AB17" s="7">
        <v>0</v>
      </c>
      <c r="AC17" s="7">
        <v>0</v>
      </c>
      <c r="AD17" s="7">
        <v>1</v>
      </c>
      <c r="AE17" s="7">
        <v>0</v>
      </c>
      <c r="AF17" s="7">
        <v>6</v>
      </c>
      <c r="AG17" s="7">
        <v>0</v>
      </c>
      <c r="AH17" s="7">
        <v>27</v>
      </c>
      <c r="AI17" s="7">
        <v>5</v>
      </c>
      <c r="AJ17" s="7">
        <v>7</v>
      </c>
      <c r="AK17" s="7">
        <v>13</v>
      </c>
      <c r="AL17" s="7">
        <v>1</v>
      </c>
      <c r="AM17" s="7">
        <v>1</v>
      </c>
      <c r="AN17" s="7">
        <v>7</v>
      </c>
      <c r="AO17" s="7">
        <v>20</v>
      </c>
      <c r="AP17" s="7">
        <v>5</v>
      </c>
      <c r="AQ17" s="7">
        <v>22</v>
      </c>
      <c r="AR17" s="7">
        <v>0</v>
      </c>
      <c r="AS17" s="7">
        <v>0</v>
      </c>
      <c r="AT17" s="7">
        <v>0</v>
      </c>
      <c r="AU17" s="7">
        <v>21</v>
      </c>
      <c r="AV17" s="7">
        <v>4</v>
      </c>
      <c r="AW17" s="7">
        <v>2</v>
      </c>
      <c r="AX17" s="7">
        <v>760</v>
      </c>
      <c r="AY17" s="7">
        <v>20</v>
      </c>
      <c r="AZ17" s="7">
        <v>0</v>
      </c>
      <c r="BA17" s="7">
        <v>0</v>
      </c>
      <c r="BB17" s="44">
        <v>1</v>
      </c>
      <c r="BC17" s="7">
        <v>0</v>
      </c>
      <c r="BD17" s="7">
        <v>6</v>
      </c>
      <c r="BE17" s="7">
        <v>0</v>
      </c>
      <c r="BF17" s="8">
        <v>27</v>
      </c>
      <c r="BG17" s="7">
        <v>5</v>
      </c>
      <c r="BH17" s="7">
        <v>7</v>
      </c>
      <c r="BI17" s="7">
        <v>13</v>
      </c>
      <c r="BJ17" s="7">
        <v>1</v>
      </c>
      <c r="BK17" s="7">
        <v>1</v>
      </c>
      <c r="BL17" s="7">
        <v>7</v>
      </c>
      <c r="BM17" s="7">
        <v>20</v>
      </c>
      <c r="BN17" s="7">
        <v>5</v>
      </c>
      <c r="BO17" s="7">
        <v>22</v>
      </c>
      <c r="BP17" s="7">
        <v>0</v>
      </c>
      <c r="BQ17" s="7">
        <v>0</v>
      </c>
      <c r="BR17" s="7">
        <v>0</v>
      </c>
      <c r="BS17" s="7">
        <v>21</v>
      </c>
      <c r="BT17" s="7">
        <v>5</v>
      </c>
      <c r="BU17" s="7">
        <v>0</v>
      </c>
      <c r="BV17" s="7">
        <v>760</v>
      </c>
      <c r="BW17" s="7">
        <v>20</v>
      </c>
      <c r="BX17" s="7">
        <v>2</v>
      </c>
      <c r="BY17" s="7">
        <v>0</v>
      </c>
      <c r="BZ17" s="7">
        <v>1</v>
      </c>
      <c r="CA17" s="7">
        <v>0</v>
      </c>
      <c r="CB17" s="7">
        <v>6</v>
      </c>
      <c r="CC17" s="7">
        <v>0</v>
      </c>
      <c r="CD17" s="7">
        <v>29</v>
      </c>
      <c r="CE17" s="7">
        <v>7</v>
      </c>
      <c r="CF17" s="7">
        <v>7</v>
      </c>
      <c r="CG17" s="7">
        <v>13</v>
      </c>
      <c r="CH17" s="7">
        <v>1</v>
      </c>
      <c r="CI17" s="7">
        <v>1</v>
      </c>
      <c r="CJ17" s="7">
        <v>9</v>
      </c>
      <c r="CK17" s="7">
        <v>20</v>
      </c>
      <c r="CL17" s="7">
        <v>5</v>
      </c>
      <c r="CM17" s="7">
        <v>24</v>
      </c>
      <c r="CN17" s="7">
        <v>0</v>
      </c>
      <c r="CO17" s="7">
        <v>0</v>
      </c>
      <c r="CP17" s="7">
        <v>0</v>
      </c>
      <c r="CQ17" s="7">
        <v>21</v>
      </c>
      <c r="CR17" s="7">
        <v>5</v>
      </c>
      <c r="CS17" s="7">
        <v>2</v>
      </c>
      <c r="CT17" s="7">
        <v>1</v>
      </c>
      <c r="CU17" s="7">
        <v>760</v>
      </c>
      <c r="CV17" s="7">
        <v>20</v>
      </c>
      <c r="CW17" s="7">
        <v>2</v>
      </c>
      <c r="CX17" s="7">
        <v>0</v>
      </c>
      <c r="CY17" s="7">
        <v>1</v>
      </c>
      <c r="CZ17" s="7">
        <v>0</v>
      </c>
      <c r="DA17" s="7">
        <v>6</v>
      </c>
      <c r="DB17" s="7">
        <v>0</v>
      </c>
      <c r="DC17" s="7">
        <v>29</v>
      </c>
      <c r="DD17" s="7">
        <v>7</v>
      </c>
      <c r="DE17" s="7">
        <v>4</v>
      </c>
      <c r="DF17" s="7">
        <v>16</v>
      </c>
      <c r="DG17" s="7">
        <v>1</v>
      </c>
      <c r="DH17" s="7">
        <v>1</v>
      </c>
      <c r="DI17" s="7">
        <v>8</v>
      </c>
      <c r="DJ17" s="7">
        <v>21</v>
      </c>
      <c r="DK17" s="7">
        <v>5</v>
      </c>
      <c r="DL17" s="7">
        <v>24</v>
      </c>
      <c r="DM17" s="7">
        <v>0</v>
      </c>
      <c r="DN17" s="7">
        <v>0</v>
      </c>
      <c r="DO17" s="7">
        <v>0</v>
      </c>
      <c r="DP17" s="7">
        <v>21</v>
      </c>
      <c r="DQ17" s="7">
        <v>5</v>
      </c>
      <c r="DR17" s="7">
        <v>2</v>
      </c>
      <c r="DS17" s="7">
        <v>1</v>
      </c>
      <c r="DT17" s="7">
        <v>711</v>
      </c>
      <c r="DU17" s="7">
        <f>COUNTIFS(Dosen!$P$4:$P$469,A17,Dosen!$D$4:$D$469,"DT")</f>
        <v>20</v>
      </c>
      <c r="DV17" s="7">
        <f>COUNTIFS(Dosen!$P$4:$P$469,A17,Dosen!$D$4:$D$469,"CDTP")</f>
        <v>0</v>
      </c>
      <c r="DW17" s="7">
        <f>COUNTIFS(Dosen!$P$4:$P$469,A17,Dosen!$D$4:$D$469,"CDTSL")</f>
        <v>0</v>
      </c>
      <c r="DX17" s="44">
        <f>COUNTIFS(Dosen!$P$4:$P$469,A17,Dosen!$D$4:$D$469,"dosen kopertis")</f>
        <v>1</v>
      </c>
      <c r="DY17" s="7">
        <f>COUNTIFS(Dosen!$P$4:$P$469,A17,Dosen!$D$4:$D$469,"DBK")</f>
        <v>0</v>
      </c>
      <c r="DZ17" s="7">
        <f>COUNTIFS(Dosen!$P$4:$P$469,A17,Dosen!$D$4:$D$469,"DPK")</f>
        <v>7</v>
      </c>
      <c r="EA17" s="7">
        <f>COUNTIFS(Dosen!$P$4:$P$469,A17,Dosen!$D$4:$D$469,"DLBK")</f>
        <v>0</v>
      </c>
      <c r="EB17" s="8">
        <f t="shared" si="0"/>
        <v>28</v>
      </c>
      <c r="EC17" s="7">
        <f>COUNTIFS(Dosen!$P$4:$P$469,A17,Dosen!$E$4:$E$469,"Belum")</f>
        <v>5</v>
      </c>
      <c r="ED17" s="7">
        <f>COUNTIFS(Dosen!$P$4:$P$469,$A17,Dosen!$E$4:$E$469,"Asisten Ahli")</f>
        <v>6</v>
      </c>
      <c r="EE17" s="7">
        <f>COUNTIFS(Dosen!$P$4:$P$469,$A17,Dosen!$E$4:$E$469,"Lektor")</f>
        <v>13</v>
      </c>
      <c r="EF17" s="7">
        <f>COUNTIFS(Dosen!$P$4:$P$469,$A17,Dosen!$E$4:$E$469,"Lektor Kepala")</f>
        <v>3</v>
      </c>
      <c r="EG17" s="7">
        <f>COUNTIFS(Dosen!$P$4:$P$469,$A17,Dosen!$E$4:$E$469,"Guru Besar")</f>
        <v>1</v>
      </c>
      <c r="EH17" s="7">
        <f>COUNTIFS(Dosen!$P$5:$P$449,A17,Dosen!$I$5:$I$449,"Belum")</f>
        <v>8</v>
      </c>
      <c r="EI17" s="7">
        <f>COUNTIFS(Dosen!$P$5:$P$449,A17,Dosen!$I$5:$I$449,"SUDAH")</f>
        <v>20</v>
      </c>
      <c r="EJ17" s="7">
        <f>COUNTIFS(Dosen!$P$4:$P$449,A17,Dosen!$H$4:$H$449,"s3")</f>
        <v>6</v>
      </c>
      <c r="EK17" s="7">
        <f>COUNTIFS(Dosen!$P$4:$P$449,A17,Dosen!$H$4:$H$449,"s2")</f>
        <v>22</v>
      </c>
      <c r="EL17" s="7">
        <f>COUNTIFS(Dosen!$P$4:$P$449,A17,Dosen!$H$4:$H$449,"s1")</f>
        <v>0</v>
      </c>
      <c r="EM17" s="7">
        <f>COUNTIFS(Dosen!$P$4:$P$449,A17,Dosen!$H$4:$H$449,"sp.2")</f>
        <v>0</v>
      </c>
      <c r="EN17" s="7">
        <f>COUNTIFS(Dosen!$P$4:$P$449,A17,Dosen!$H$4:$H$449,"sp.1")</f>
        <v>0</v>
      </c>
      <c r="EO17" s="7">
        <f>COUNTIFS(Dosen!$P$4:$P$449,A17,Dosen!$K$4:$K$449,"NIDN")</f>
        <v>21</v>
      </c>
      <c r="EP17" s="7">
        <f>COUNTIFS(Dosen!$P$4:$P$449,A17,Dosen!$K$4:$K$449,"NIDk")</f>
        <v>4</v>
      </c>
      <c r="EQ17" s="7">
        <f>COUNTIFS(Dosen!$P$4:$P$449,A17,Dosen!$K$4:$K$449,"belum")</f>
        <v>2</v>
      </c>
      <c r="ER17" s="41">
        <f>COUNTIFS(Dosen!$P$4:$P$449,A17,Dosen!$K$4:$K$449,"NUPTK")</f>
        <v>1</v>
      </c>
      <c r="ES17" s="7">
        <v>711</v>
      </c>
      <c r="ET17" s="7">
        <f>COUNTIFS(Dosen!$P$4:$P$469,A17,Dosen!$D$4:$D$469,"DT")</f>
        <v>20</v>
      </c>
      <c r="EU17" s="7">
        <f>COUNTIFS(Dosen!$P$4:$P$469,A17,Dosen!$D$4:$D$469,"CDTP")</f>
        <v>0</v>
      </c>
      <c r="EV17" s="7">
        <f>COUNTIFS(Dosen!$P$4:$P$469,A17,Dosen!$D$4:$D$469,"CDTSL")</f>
        <v>0</v>
      </c>
      <c r="EW17" s="7">
        <f>COUNTIFS(Dosen!$P$4:$P$469,A17,Dosen!$D$4:$D$469,"dosen kopertis")</f>
        <v>1</v>
      </c>
      <c r="EX17" s="7">
        <f>COUNTIFS(Dosen!$P$4:$P$469,A17,Dosen!$D$4:$D$469,"DBK")</f>
        <v>0</v>
      </c>
      <c r="EY17" s="7">
        <f>COUNTIFS(Dosen!$P$4:$P$469,A17,Dosen!$D$4:$D$469,"DPK")</f>
        <v>7</v>
      </c>
      <c r="EZ17" s="7">
        <f>COUNTIFS(Dosen!$P$4:$P$469,A17,Dosen!$D$4:$D$469,"DLBK")</f>
        <v>0</v>
      </c>
      <c r="FA17" s="7">
        <f t="shared" si="5"/>
        <v>28</v>
      </c>
      <c r="FB17" s="7">
        <f>COUNTIFS(Dosen!$P$4:$P$469,A17,Dosen!$E$4:$E$469,"Belum")</f>
        <v>5</v>
      </c>
      <c r="FC17" s="7">
        <f>COUNTIFS(Dosen!$P$4:$P$469,$A17,Dosen!$E$4:$E$469,"Asisten Ahli")</f>
        <v>6</v>
      </c>
      <c r="FD17" s="7">
        <f>COUNTIFS(Dosen!$P$4:$P$469,$A17,Dosen!$E$4:$E$469,"Lektor")</f>
        <v>13</v>
      </c>
      <c r="FE17" s="7">
        <f>COUNTIFS(Dosen!$P$4:$P$469,$A17,Dosen!$E$4:$E$469,"Lektor Kepala")</f>
        <v>3</v>
      </c>
      <c r="FF17" s="7">
        <f>COUNTIFS(Dosen!$P$4:$P$469,$A17,Dosen!$E$4:$E$469,"Guru Besar")</f>
        <v>1</v>
      </c>
      <c r="FG17" s="7">
        <f>COUNTIFS(Dosen!$P$5:$P$449,$A17,Dosen!$I$5:$I$449,"Belum")</f>
        <v>8</v>
      </c>
      <c r="FH17" s="7">
        <f>COUNTIFS(Dosen!$P$5:$P$449,A17,Dosen!$I$5:$I$449,"SUDAH")</f>
        <v>20</v>
      </c>
      <c r="FI17" s="7">
        <f>COUNTIFS(Dosen!$P$4:$P$449,A17,Dosen!$H$4:$H$449,"s3")</f>
        <v>6</v>
      </c>
      <c r="FJ17" s="7">
        <f>COUNTIFS(Dosen!$P$4:$P$449,A17,Dosen!$H$4:$H$449,"s2")</f>
        <v>22</v>
      </c>
      <c r="FK17" s="7">
        <f>COUNTIFS(Dosen!$P$4:$P$449,A17,Dosen!$H$4:$H$449,"s1")</f>
        <v>0</v>
      </c>
      <c r="FL17" s="7">
        <f>COUNTIFS(Dosen!$P$4:$P$449,A17,Dosen!$H$4:$H$449,"sp.2")</f>
        <v>0</v>
      </c>
      <c r="FM17" s="7">
        <f>COUNTIFS(Dosen!$P$4:$P$449,A17,Dosen!$H$4:$H$449,"sp.1")</f>
        <v>0</v>
      </c>
      <c r="FN17" s="7">
        <f>COUNTIFS(Dosen!$P$4:$P$449,A17,Dosen!$K$4:$K$449,"NIDN")</f>
        <v>21</v>
      </c>
      <c r="FO17" s="7">
        <f>COUNTIFS(Dosen!$P$4:$P$449,A17,Dosen!$K$4:$K$449,"NIDk")</f>
        <v>4</v>
      </c>
      <c r="FP17" s="7">
        <f>COUNTIFS(Dosen!$P$4:$P$449,A17,Dosen!$K$4:$K$449,"belum")</f>
        <v>2</v>
      </c>
      <c r="FQ17" s="41">
        <f>COUNTIFS(Dosen!$P$4:$P$449,A17,Dosen!$K$4:$K$449,"NUPTK")</f>
        <v>1</v>
      </c>
      <c r="FR17" s="7">
        <v>711</v>
      </c>
      <c r="FS17" s="7">
        <f>COUNTIFS(Dosen!$P$4:$P$469,$A17,Dosen!$D$4:$D$469,"DT")</f>
        <v>20</v>
      </c>
      <c r="FT17" s="7">
        <f>COUNTIFS(Dosen!$P$4:$P$469,$A17,Dosen!$D$4:$D$469,"CDTP")</f>
        <v>0</v>
      </c>
      <c r="FU17" s="7">
        <f>COUNTIFS(Dosen!$P$4:$P$469,$A17,Dosen!$D$4:$D$469,"CDTSL")</f>
        <v>0</v>
      </c>
      <c r="FV17" s="7">
        <f>COUNTIFS(Dosen!$P$4:$P$469,$A17,Dosen!$D$4:$D$469,"dosen kopertis")</f>
        <v>1</v>
      </c>
      <c r="FW17" s="7">
        <f>COUNTIFS(Dosen!$P$4:$P$469,$A17,Dosen!$D$4:$D$469,"DBK")</f>
        <v>0</v>
      </c>
      <c r="FX17" s="7">
        <f>COUNTIFS(Dosen!$P$4:$P$469,$A17,Dosen!$D$4:$D$469,"DPK")</f>
        <v>7</v>
      </c>
      <c r="FY17" s="7">
        <f>COUNTIFS(Dosen!$P$4:$P$469,$A17,Dosen!$D$4:$D$469,"DLBK")</f>
        <v>0</v>
      </c>
      <c r="FZ17" s="7">
        <f t="shared" si="6"/>
        <v>28</v>
      </c>
      <c r="GA17" s="7">
        <f>COUNTIFS(Dosen!$P$4:$P$469,$A17,Dosen!$E$4:$E$469,"Belum")</f>
        <v>5</v>
      </c>
      <c r="GB17" s="7">
        <f>COUNTIFS(Dosen!$P$4:$P$469,$A17,Dosen!$E$4:$E$469,"Asisten Ahli")</f>
        <v>6</v>
      </c>
      <c r="GC17" s="7">
        <f>COUNTIFS(Dosen!$P$4:$P$469,$A17,Dosen!$E$4:$E$469,"Lektor")</f>
        <v>13</v>
      </c>
      <c r="GD17" s="7">
        <f>COUNTIFS(Dosen!$P$4:$P$469,$A17,Dosen!$E$4:$E$469,"Lektor Kepala")</f>
        <v>3</v>
      </c>
      <c r="GE17" s="7">
        <f>COUNTIFS(Dosen!$P$4:$P$469,$A17,Dosen!$E$4:$E$469,"Guru Besar")</f>
        <v>1</v>
      </c>
      <c r="GF17" s="7">
        <f>COUNTIFS(Dosen!$P$5:$P$449,$A17,Dosen!$I$5:$I$449,"Belum")</f>
        <v>8</v>
      </c>
      <c r="GG17" s="7">
        <f>COUNTIFS(Dosen!$P$5:$P$449,$A17,Dosen!$I$5:$I$449,"SUDAH")</f>
        <v>20</v>
      </c>
      <c r="GH17" s="7">
        <f>COUNTIFS(Dosen!$P$4:$P$449,$A17,Dosen!$H$4:$H$449,"s3")</f>
        <v>6</v>
      </c>
      <c r="GI17" s="7">
        <f>COUNTIFS(Dosen!$P$4:$P$449,$A17,Dosen!$H$4:$H$449,"s2")</f>
        <v>22</v>
      </c>
      <c r="GJ17" s="7">
        <f>COUNTIFS(Dosen!$P$4:$P$449,$A17,Dosen!$H$4:$H$449,"s1")</f>
        <v>0</v>
      </c>
      <c r="GK17" s="7">
        <f>COUNTIFS(Dosen!$P$4:$P$449,$A17,Dosen!$H$4:$H$449,"sp.2")</f>
        <v>0</v>
      </c>
      <c r="GL17" s="7">
        <f>COUNTIFS(Dosen!$P$4:$P$449,$A17,Dosen!$H$4:$H$449,"sp.1")</f>
        <v>0</v>
      </c>
      <c r="GM17" s="7">
        <f>COUNTIFS(Dosen!$P$4:$P$449,$A17,Dosen!$K$4:$K$449,"NIDN")</f>
        <v>21</v>
      </c>
      <c r="GN17" s="7">
        <f>COUNTIFS(Dosen!$P$4:$P$449,$A17,Dosen!$K$4:$K$449,"NIDk")</f>
        <v>4</v>
      </c>
      <c r="GO17" s="7">
        <f>COUNTIFS(Dosen!$P$4:$P$449,$A17,Dosen!$K$4:$K$449,"belum")</f>
        <v>2</v>
      </c>
      <c r="GP17" s="41">
        <f>COUNTIFS(Dosen!$P$4:$P$449,$A17,Dosen!$K$4:$K$449,"NUPTK")</f>
        <v>1</v>
      </c>
      <c r="GQ17" s="7">
        <v>711</v>
      </c>
      <c r="GR17" s="7">
        <v>20</v>
      </c>
      <c r="GS17" s="7">
        <v>2</v>
      </c>
      <c r="GT17" s="7">
        <v>0</v>
      </c>
      <c r="GU17" s="7">
        <v>1</v>
      </c>
      <c r="GV17" s="7">
        <v>0</v>
      </c>
      <c r="GW17" s="7">
        <v>5</v>
      </c>
      <c r="GX17" s="7">
        <v>0</v>
      </c>
      <c r="GY17" s="7">
        <v>28</v>
      </c>
      <c r="GZ17" s="7">
        <v>6</v>
      </c>
      <c r="HA17" s="7">
        <v>5</v>
      </c>
      <c r="HB17" s="7">
        <v>15</v>
      </c>
      <c r="HC17" s="7">
        <v>1</v>
      </c>
      <c r="HD17" s="7">
        <v>1</v>
      </c>
      <c r="HE17" s="7">
        <v>9</v>
      </c>
      <c r="HF17" s="7">
        <v>19</v>
      </c>
      <c r="HG17" s="7">
        <v>6</v>
      </c>
      <c r="HH17" s="7">
        <v>22</v>
      </c>
      <c r="HI17" s="7">
        <v>0</v>
      </c>
      <c r="HJ17" s="7">
        <v>0</v>
      </c>
      <c r="HK17" s="7">
        <v>0</v>
      </c>
      <c r="HL17" s="7">
        <v>21</v>
      </c>
      <c r="HM17" s="7">
        <v>4</v>
      </c>
      <c r="HN17" s="7">
        <v>2</v>
      </c>
      <c r="HO17" s="41">
        <v>1</v>
      </c>
      <c r="HP17" s="7">
        <v>711</v>
      </c>
      <c r="HQ17" s="7">
        <v>20</v>
      </c>
      <c r="HR17" s="7">
        <v>2</v>
      </c>
      <c r="HS17" s="7">
        <v>0</v>
      </c>
      <c r="HT17" s="7">
        <v>1</v>
      </c>
      <c r="HU17" s="7">
        <v>0</v>
      </c>
      <c r="HV17" s="7">
        <v>5</v>
      </c>
      <c r="HW17" s="7">
        <v>0</v>
      </c>
      <c r="HX17" s="7">
        <v>28</v>
      </c>
      <c r="HY17" s="7">
        <v>5</v>
      </c>
      <c r="HZ17" s="7">
        <v>6</v>
      </c>
      <c r="IA17" s="7">
        <v>15</v>
      </c>
      <c r="IB17" s="7">
        <v>1</v>
      </c>
      <c r="IC17" s="7">
        <v>1</v>
      </c>
      <c r="ID17" s="7">
        <v>9</v>
      </c>
      <c r="IE17" s="7">
        <v>19</v>
      </c>
      <c r="IF17" s="7">
        <v>6</v>
      </c>
      <c r="IG17" s="7">
        <v>22</v>
      </c>
      <c r="IH17" s="7">
        <v>0</v>
      </c>
      <c r="II17" s="7">
        <v>0</v>
      </c>
      <c r="IJ17" s="7">
        <v>0</v>
      </c>
      <c r="IK17" s="7">
        <v>21</v>
      </c>
      <c r="IL17" s="7">
        <v>4</v>
      </c>
      <c r="IM17" s="7">
        <v>2</v>
      </c>
      <c r="IN17" s="41">
        <v>1</v>
      </c>
      <c r="IO17" s="7">
        <v>711</v>
      </c>
      <c r="IP17" s="7">
        <v>20</v>
      </c>
      <c r="IQ17" s="7">
        <v>2</v>
      </c>
      <c r="IR17" s="7">
        <v>0</v>
      </c>
      <c r="IS17" s="7">
        <v>1</v>
      </c>
      <c r="IT17" s="7">
        <v>0</v>
      </c>
      <c r="IU17" s="7">
        <v>5</v>
      </c>
      <c r="IV17" s="7">
        <v>0</v>
      </c>
      <c r="IW17" s="7">
        <v>28</v>
      </c>
      <c r="IX17" s="7">
        <v>5</v>
      </c>
      <c r="IY17" s="7">
        <v>6</v>
      </c>
      <c r="IZ17" s="7">
        <v>15</v>
      </c>
      <c r="JA17" s="7">
        <v>1</v>
      </c>
      <c r="JB17" s="7">
        <v>1</v>
      </c>
      <c r="JC17" s="7">
        <v>9</v>
      </c>
      <c r="JD17" s="7">
        <v>19</v>
      </c>
      <c r="JE17" s="7">
        <v>6</v>
      </c>
      <c r="JF17" s="7">
        <v>22</v>
      </c>
      <c r="JG17" s="7">
        <v>0</v>
      </c>
      <c r="JH17" s="7">
        <v>0</v>
      </c>
      <c r="JI17" s="7">
        <v>0</v>
      </c>
      <c r="JJ17" s="7">
        <v>21</v>
      </c>
      <c r="JK17" s="7">
        <v>4</v>
      </c>
      <c r="JL17" s="7">
        <v>2</v>
      </c>
      <c r="JM17" s="41">
        <v>1</v>
      </c>
      <c r="JN17" s="7">
        <v>711</v>
      </c>
      <c r="JO17" s="7">
        <v>20</v>
      </c>
      <c r="JP17" s="7">
        <v>0</v>
      </c>
      <c r="JQ17" s="7">
        <v>0</v>
      </c>
      <c r="JR17" s="7">
        <v>1</v>
      </c>
      <c r="JS17" s="7">
        <v>0</v>
      </c>
      <c r="JT17" s="7">
        <v>7</v>
      </c>
      <c r="JU17" s="7">
        <v>0</v>
      </c>
      <c r="JV17" s="7">
        <v>28</v>
      </c>
      <c r="JW17" s="7">
        <v>5</v>
      </c>
      <c r="JX17" s="7">
        <v>6</v>
      </c>
      <c r="JY17" s="7">
        <v>13</v>
      </c>
      <c r="JZ17" s="7">
        <v>3</v>
      </c>
      <c r="KA17" s="7">
        <v>1</v>
      </c>
      <c r="KB17" s="7">
        <v>8</v>
      </c>
      <c r="KC17" s="7">
        <v>20</v>
      </c>
      <c r="KD17" s="7">
        <v>6</v>
      </c>
      <c r="KE17" s="7">
        <v>22</v>
      </c>
      <c r="KF17" s="7">
        <v>0</v>
      </c>
      <c r="KG17" s="7">
        <v>0</v>
      </c>
      <c r="KH17" s="7">
        <v>0</v>
      </c>
      <c r="KI17" s="7">
        <v>21</v>
      </c>
      <c r="KJ17" s="7">
        <v>4</v>
      </c>
      <c r="KK17" s="7">
        <v>2</v>
      </c>
      <c r="KL17" s="41">
        <v>1</v>
      </c>
      <c r="KM17" s="7">
        <v>702</v>
      </c>
      <c r="KN17" s="7">
        <f>COUNTIFS(Dosen!$P$4:$P$469,$A17,Dosen!$D$4:$D$469,"DT")</f>
        <v>20</v>
      </c>
      <c r="KO17" s="7">
        <f>COUNTIFS(Dosen!$P$4:$P$469,$A17,Dosen!$D$4:$D$469,"CDTP")</f>
        <v>0</v>
      </c>
      <c r="KP17" s="7">
        <f>COUNTIFS(Dosen!$P$4:$P$469,$A17,Dosen!$D$4:$D$469,"CDTSL")</f>
        <v>0</v>
      </c>
      <c r="KQ17" s="7">
        <f>COUNTIFS(Dosen!$P$4:$P$469,$A17,Dosen!$D$4:$D$469,"dosen kopertis")</f>
        <v>1</v>
      </c>
      <c r="KR17" s="7">
        <f>COUNTIFS(Dosen!$P$4:$P$469,$A17,Dosen!$D$4:$D$469,"DBK")</f>
        <v>0</v>
      </c>
      <c r="KS17" s="7">
        <f>COUNTIFS(Dosen!$P$4:$P$469,$A17,Dosen!$D$4:$D$469,"DPK")</f>
        <v>7</v>
      </c>
      <c r="KT17" s="7">
        <f>COUNTIFS(Dosen!$P$4:$P$469,$A17,Dosen!$D$4:$D$469,"DLBK")</f>
        <v>0</v>
      </c>
      <c r="KU17" s="7">
        <f t="shared" si="7"/>
        <v>28</v>
      </c>
      <c r="KV17" s="7">
        <f>COUNTIFS(Dosen!$P$4:$P$469,$A17,Dosen!$E$4:$E$469,"Belum")</f>
        <v>5</v>
      </c>
      <c r="KW17" s="7">
        <f>COUNTIFS(Dosen!$P$4:$P$469,$A17,Dosen!$E$4:$E$469,"Asisten Ahli")</f>
        <v>6</v>
      </c>
      <c r="KX17" s="7">
        <f>COUNTIFS(Dosen!$P$4:$P$469,$A17,Dosen!$E$4:$E$469,"Lektor")</f>
        <v>13</v>
      </c>
      <c r="KY17" s="7">
        <f>COUNTIFS(Dosen!$P$4:$P$469,$A17,Dosen!$E$4:$E$469,"Lektor Kepala")</f>
        <v>3</v>
      </c>
      <c r="KZ17" s="7">
        <f>COUNTIFS(Dosen!$P$4:$P$469,$A17,Dosen!$E$4:$E$469,"Guru Besar")</f>
        <v>1</v>
      </c>
      <c r="LA17" s="7">
        <f>COUNTIFS(Dosen!$P$5:$P$495,$A17,Dosen!$I$5:$I$495,"Belum")</f>
        <v>8</v>
      </c>
      <c r="LB17" s="7">
        <f>COUNTIFS(Dosen!$P$5:$P$495,$A17,Dosen!$I$5:$I$495,"SUDAH")</f>
        <v>20</v>
      </c>
      <c r="LC17" s="7">
        <f>COUNTIFS(Dosen!$P$4:$P$495,$A17,Dosen!$H$4:$H$495,"s3")</f>
        <v>6</v>
      </c>
      <c r="LD17" s="7">
        <f>COUNTIFS(Dosen!$P$4:$P$495,$A17,Dosen!$H$4:$H$495,"s2")</f>
        <v>22</v>
      </c>
      <c r="LE17" s="7">
        <f>COUNTIFS(Dosen!$P$4:$P$495,$A17,Dosen!$H$4:$H$495,"s1")</f>
        <v>0</v>
      </c>
      <c r="LF17" s="7">
        <f>COUNTIFS(Dosen!$P$4:$P$495,$A17,Dosen!$H$4:$H$495,"sp.2")</f>
        <v>0</v>
      </c>
      <c r="LG17" s="7">
        <f>COUNTIFS(Dosen!$P$4:$P$495,$A17,Dosen!$H$4:$H$495,"sp.1")</f>
        <v>0</v>
      </c>
      <c r="LH17" s="7">
        <f>COUNTIFS(Dosen!$P$4:$P$495,$A17,Dosen!$K$4:$K$495,"NIDN")</f>
        <v>21</v>
      </c>
      <c r="LI17" s="7">
        <f>COUNTIFS(Dosen!$P$4:$P$495,$A17,Dosen!$K$4:$K$495,"NIDk")</f>
        <v>4</v>
      </c>
      <c r="LJ17" s="7">
        <f>COUNTIFS(Dosen!$P$4:$P$495,$A17,Dosen!$K$4:$K$495,"belum")</f>
        <v>2</v>
      </c>
      <c r="LK17" s="41">
        <f>COUNTIFS(Dosen!$P$4:$P$495,$A17,Dosen!$K$4:$K$495,"NUPTK")</f>
        <v>1</v>
      </c>
    </row>
    <row r="18" spans="1:323" x14ac:dyDescent="0.25">
      <c r="A18" s="41" t="s">
        <v>737</v>
      </c>
      <c r="B18" s="7">
        <v>85</v>
      </c>
      <c r="C18" s="7">
        <v>5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5</v>
      </c>
      <c r="K18" s="7">
        <v>0</v>
      </c>
      <c r="L18" s="7">
        <v>0</v>
      </c>
      <c r="M18" s="7">
        <v>3</v>
      </c>
      <c r="N18" s="7">
        <v>1</v>
      </c>
      <c r="O18" s="7">
        <v>1</v>
      </c>
      <c r="P18" s="7">
        <v>1</v>
      </c>
      <c r="Q18" s="7">
        <v>4</v>
      </c>
      <c r="R18" s="7">
        <v>5</v>
      </c>
      <c r="S18" s="7">
        <v>0</v>
      </c>
      <c r="T18" s="7">
        <v>0</v>
      </c>
      <c r="U18" s="7">
        <v>0</v>
      </c>
      <c r="V18" s="7">
        <v>0</v>
      </c>
      <c r="W18" s="7">
        <v>5</v>
      </c>
      <c r="X18" s="7">
        <v>0</v>
      </c>
      <c r="Y18" s="7">
        <v>0</v>
      </c>
      <c r="Z18" s="7">
        <v>85</v>
      </c>
      <c r="AA18" s="7">
        <v>5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5</v>
      </c>
      <c r="AI18" s="7">
        <v>0</v>
      </c>
      <c r="AJ18" s="7">
        <v>0</v>
      </c>
      <c r="AK18" s="7">
        <v>3</v>
      </c>
      <c r="AL18" s="7">
        <v>1</v>
      </c>
      <c r="AM18" s="7">
        <v>1</v>
      </c>
      <c r="AN18" s="7">
        <v>1</v>
      </c>
      <c r="AO18" s="7">
        <v>4</v>
      </c>
      <c r="AP18" s="7">
        <v>5</v>
      </c>
      <c r="AQ18" s="7">
        <v>0</v>
      </c>
      <c r="AR18" s="7">
        <v>0</v>
      </c>
      <c r="AS18" s="7">
        <v>0</v>
      </c>
      <c r="AT18" s="7">
        <v>0</v>
      </c>
      <c r="AU18" s="7">
        <v>5</v>
      </c>
      <c r="AV18" s="7">
        <v>0</v>
      </c>
      <c r="AW18" s="7">
        <v>0</v>
      </c>
      <c r="AX18" s="7">
        <v>85</v>
      </c>
      <c r="AY18" s="7">
        <v>5</v>
      </c>
      <c r="AZ18" s="7">
        <v>0</v>
      </c>
      <c r="BA18" s="7">
        <v>0</v>
      </c>
      <c r="BB18" s="44">
        <v>0</v>
      </c>
      <c r="BC18" s="7">
        <v>0</v>
      </c>
      <c r="BD18" s="7">
        <v>0</v>
      </c>
      <c r="BE18" s="7">
        <v>0</v>
      </c>
      <c r="BF18" s="8">
        <v>5</v>
      </c>
      <c r="BG18" s="7">
        <v>0</v>
      </c>
      <c r="BH18" s="7">
        <v>0</v>
      </c>
      <c r="BI18" s="7">
        <v>3</v>
      </c>
      <c r="BJ18" s="7">
        <v>1</v>
      </c>
      <c r="BK18" s="7">
        <v>1</v>
      </c>
      <c r="BL18" s="7">
        <v>1</v>
      </c>
      <c r="BM18" s="7">
        <v>4</v>
      </c>
      <c r="BN18" s="7">
        <v>5</v>
      </c>
      <c r="BO18" s="7">
        <v>0</v>
      </c>
      <c r="BP18" s="7">
        <v>0</v>
      </c>
      <c r="BQ18" s="7">
        <v>0</v>
      </c>
      <c r="BR18" s="7">
        <v>0</v>
      </c>
      <c r="BS18" s="7">
        <v>5</v>
      </c>
      <c r="BT18" s="7">
        <v>0</v>
      </c>
      <c r="BU18" s="7">
        <v>0</v>
      </c>
      <c r="BV18" s="7">
        <v>85</v>
      </c>
      <c r="BW18" s="7">
        <v>5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5</v>
      </c>
      <c r="CE18" s="7">
        <v>0</v>
      </c>
      <c r="CF18" s="7">
        <v>0</v>
      </c>
      <c r="CG18" s="7">
        <v>3</v>
      </c>
      <c r="CH18" s="7">
        <v>1</v>
      </c>
      <c r="CI18" s="7">
        <v>1</v>
      </c>
      <c r="CJ18" s="7">
        <v>1</v>
      </c>
      <c r="CK18" s="7">
        <v>4</v>
      </c>
      <c r="CL18" s="7">
        <v>5</v>
      </c>
      <c r="CM18" s="7">
        <v>0</v>
      </c>
      <c r="CN18" s="7">
        <v>0</v>
      </c>
      <c r="CO18" s="7">
        <v>0</v>
      </c>
      <c r="CP18" s="7">
        <v>0</v>
      </c>
      <c r="CQ18" s="7">
        <v>5</v>
      </c>
      <c r="CR18" s="7">
        <v>0</v>
      </c>
      <c r="CS18" s="7">
        <v>0</v>
      </c>
      <c r="CT18" s="7">
        <v>0</v>
      </c>
      <c r="CU18" s="7">
        <v>85</v>
      </c>
      <c r="CV18" s="7">
        <v>5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5</v>
      </c>
      <c r="DD18" s="7">
        <v>0</v>
      </c>
      <c r="DE18" s="7">
        <v>0</v>
      </c>
      <c r="DF18" s="7">
        <v>3</v>
      </c>
      <c r="DG18" s="7">
        <v>1</v>
      </c>
      <c r="DH18" s="7">
        <v>1</v>
      </c>
      <c r="DI18" s="7">
        <v>0</v>
      </c>
      <c r="DJ18" s="7">
        <v>5</v>
      </c>
      <c r="DK18" s="7">
        <v>5</v>
      </c>
      <c r="DL18" s="7">
        <v>0</v>
      </c>
      <c r="DM18" s="7">
        <v>0</v>
      </c>
      <c r="DN18" s="7">
        <v>0</v>
      </c>
      <c r="DO18" s="7">
        <v>0</v>
      </c>
      <c r="DP18" s="7">
        <v>5</v>
      </c>
      <c r="DQ18" s="7">
        <v>0</v>
      </c>
      <c r="DR18" s="7">
        <v>0</v>
      </c>
      <c r="DS18" s="7">
        <v>0</v>
      </c>
      <c r="DT18" s="7">
        <v>81</v>
      </c>
      <c r="DU18" s="7">
        <f>COUNTIFS(Dosen!$P$4:$P$469,A18,Dosen!$D$4:$D$469,"DT")</f>
        <v>4</v>
      </c>
      <c r="DV18" s="7">
        <f>COUNTIFS(Dosen!$P$4:$P$469,A18,Dosen!$D$4:$D$469,"CDTP")</f>
        <v>0</v>
      </c>
      <c r="DW18" s="7">
        <f>COUNTIFS(Dosen!$P$4:$P$469,A18,Dosen!$D$4:$D$469,"CDTSL")</f>
        <v>0</v>
      </c>
      <c r="DX18" s="44">
        <f>COUNTIFS(Dosen!$P$4:$P$469,A18,Dosen!$D$4:$D$469,"dosen kopertis")</f>
        <v>0</v>
      </c>
      <c r="DY18" s="7">
        <f>COUNTIFS(Dosen!$P$4:$P$469,A18,Dosen!$D$4:$D$469,"DBK")</f>
        <v>0</v>
      </c>
      <c r="DZ18" s="7">
        <f>COUNTIFS(Dosen!$P$4:$P$469,A18,Dosen!$D$4:$D$469,"DPK")</f>
        <v>1</v>
      </c>
      <c r="EA18" s="7">
        <f>COUNTIFS(Dosen!$P$4:$P$469,A18,Dosen!$D$4:$D$469,"DLBK")</f>
        <v>0</v>
      </c>
      <c r="EB18" s="8">
        <f t="shared" si="0"/>
        <v>5</v>
      </c>
      <c r="EC18" s="7">
        <f>COUNTIFS(Dosen!$P$4:$P$469,A18,Dosen!$E$4:$E$469,"Belum")</f>
        <v>0</v>
      </c>
      <c r="ED18" s="7">
        <f>COUNTIFS(Dosen!$P$4:$P$469,$A18,Dosen!$E$4:$E$469,"Asisten Ahli")</f>
        <v>0</v>
      </c>
      <c r="EE18" s="7">
        <f>COUNTIFS(Dosen!$P$4:$P$469,$A18,Dosen!$E$4:$E$469,"Lektor")</f>
        <v>3</v>
      </c>
      <c r="EF18" s="7">
        <f>COUNTIFS(Dosen!$P$4:$P$469,$A18,Dosen!$E$4:$E$469,"Lektor Kepala")</f>
        <v>1</v>
      </c>
      <c r="EG18" s="7">
        <f>COUNTIFS(Dosen!$P$4:$P$469,$A18,Dosen!$E$4:$E$469,"Guru Besar")</f>
        <v>1</v>
      </c>
      <c r="EH18" s="7">
        <f>COUNTIFS(Dosen!$P$5:$P$449,A18,Dosen!$I$5:$I$449,"Belum")</f>
        <v>0</v>
      </c>
      <c r="EI18" s="7">
        <f>COUNTIFS(Dosen!$P$5:$P$449,A18,Dosen!$I$5:$I$449,"SUDAH")</f>
        <v>5</v>
      </c>
      <c r="EJ18" s="7">
        <f>COUNTIFS(Dosen!$P$4:$P$449,A18,Dosen!$H$4:$H$449,"s3")</f>
        <v>5</v>
      </c>
      <c r="EK18" s="7">
        <f>COUNTIFS(Dosen!$P$4:$P$449,A18,Dosen!$H$4:$H$449,"s2")</f>
        <v>0</v>
      </c>
      <c r="EL18" s="7">
        <f>COUNTIFS(Dosen!$P$4:$P$449,A18,Dosen!$H$4:$H$449,"s1")</f>
        <v>0</v>
      </c>
      <c r="EM18" s="7">
        <f>COUNTIFS(Dosen!$P$4:$P$449,A18,Dosen!$H$4:$H$449,"sp.2")</f>
        <v>0</v>
      </c>
      <c r="EN18" s="7">
        <f>COUNTIFS(Dosen!$P$4:$P$449,A18,Dosen!$H$4:$H$449,"sp.1")</f>
        <v>0</v>
      </c>
      <c r="EO18" s="7">
        <f>COUNTIFS(Dosen!$P$4:$P$449,A18,Dosen!$K$4:$K$449,"NIDN")</f>
        <v>4</v>
      </c>
      <c r="EP18" s="7">
        <f>COUNTIFS(Dosen!$P$4:$P$449,A18,Dosen!$K$4:$K$449,"NIDk")</f>
        <v>0</v>
      </c>
      <c r="EQ18" s="7">
        <f>COUNTIFS(Dosen!$P$4:$P$449,A18,Dosen!$K$4:$K$449,"belum")</f>
        <v>0</v>
      </c>
      <c r="ER18" s="41">
        <f>COUNTIFS(Dosen!$P$4:$P$449,A18,Dosen!$K$4:$K$449,"NUPTK")</f>
        <v>1</v>
      </c>
      <c r="ES18" s="7">
        <v>81</v>
      </c>
      <c r="ET18" s="7">
        <f>COUNTIFS(Dosen!$P$4:$P$469,A18,Dosen!$D$4:$D$469,"DT")</f>
        <v>4</v>
      </c>
      <c r="EU18" s="7">
        <f>COUNTIFS(Dosen!$P$4:$P$469,A18,Dosen!$D$4:$D$469,"CDTP")</f>
        <v>0</v>
      </c>
      <c r="EV18" s="7">
        <f>COUNTIFS(Dosen!$P$4:$P$469,A18,Dosen!$D$4:$D$469,"CDTSL")</f>
        <v>0</v>
      </c>
      <c r="EW18" s="7">
        <f>COUNTIFS(Dosen!$P$4:$P$469,A18,Dosen!$D$4:$D$469,"dosen kopertis")</f>
        <v>0</v>
      </c>
      <c r="EX18" s="7">
        <f>COUNTIFS(Dosen!$P$4:$P$469,A18,Dosen!$D$4:$D$469,"DBK")</f>
        <v>0</v>
      </c>
      <c r="EY18" s="7">
        <f>COUNTIFS(Dosen!$P$4:$P$469,A18,Dosen!$D$4:$D$469,"DPK")</f>
        <v>1</v>
      </c>
      <c r="EZ18" s="7">
        <f>COUNTIFS(Dosen!$P$4:$P$469,A18,Dosen!$D$4:$D$469,"DLBK")</f>
        <v>0</v>
      </c>
      <c r="FA18" s="7">
        <f t="shared" si="5"/>
        <v>5</v>
      </c>
      <c r="FB18" s="7">
        <f>COUNTIFS(Dosen!$P$4:$P$469,A18,Dosen!$E$4:$E$469,"Belum")</f>
        <v>0</v>
      </c>
      <c r="FC18" s="7">
        <f>COUNTIFS(Dosen!$P$4:$P$469,$A18,Dosen!$E$4:$E$469,"Asisten Ahli")</f>
        <v>0</v>
      </c>
      <c r="FD18" s="7">
        <f>COUNTIFS(Dosen!$P$4:$P$469,$A18,Dosen!$E$4:$E$469,"Lektor")</f>
        <v>3</v>
      </c>
      <c r="FE18" s="7">
        <f>COUNTIFS(Dosen!$P$4:$P$469,$A18,Dosen!$E$4:$E$469,"Lektor Kepala")</f>
        <v>1</v>
      </c>
      <c r="FF18" s="7">
        <f>COUNTIFS(Dosen!$P$4:$P$469,$A18,Dosen!$E$4:$E$469,"Guru Besar")</f>
        <v>1</v>
      </c>
      <c r="FG18" s="7">
        <f>COUNTIFS(Dosen!$P$5:$P$449,$A18,Dosen!$I$5:$I$449,"Belum")</f>
        <v>0</v>
      </c>
      <c r="FH18" s="7">
        <f>COUNTIFS(Dosen!$P$5:$P$449,A18,Dosen!$I$5:$I$449,"SUDAH")</f>
        <v>5</v>
      </c>
      <c r="FI18" s="7">
        <f>COUNTIFS(Dosen!$P$4:$P$449,A18,Dosen!$H$4:$H$449,"s3")</f>
        <v>5</v>
      </c>
      <c r="FJ18" s="7">
        <f>COUNTIFS(Dosen!$P$4:$P$449,A18,Dosen!$H$4:$H$449,"s2")</f>
        <v>0</v>
      </c>
      <c r="FK18" s="7">
        <f>COUNTIFS(Dosen!$P$4:$P$449,A18,Dosen!$H$4:$H$449,"s1")</f>
        <v>0</v>
      </c>
      <c r="FL18" s="7">
        <f>COUNTIFS(Dosen!$P$4:$P$449,A18,Dosen!$H$4:$H$449,"sp.2")</f>
        <v>0</v>
      </c>
      <c r="FM18" s="7">
        <f>COUNTIFS(Dosen!$P$4:$P$449,A18,Dosen!$H$4:$H$449,"sp.1")</f>
        <v>0</v>
      </c>
      <c r="FN18" s="7">
        <f>COUNTIFS(Dosen!$P$4:$P$449,A18,Dosen!$K$4:$K$449,"NIDN")</f>
        <v>4</v>
      </c>
      <c r="FO18" s="7">
        <f>COUNTIFS(Dosen!$P$4:$P$449,A18,Dosen!$K$4:$K$449,"NIDk")</f>
        <v>0</v>
      </c>
      <c r="FP18" s="7">
        <f>COUNTIFS(Dosen!$P$4:$P$449,A18,Dosen!$K$4:$K$449,"belum")</f>
        <v>0</v>
      </c>
      <c r="FQ18" s="41">
        <f>COUNTIFS(Dosen!$P$4:$P$449,A18,Dosen!$K$4:$K$449,"NUPTK")</f>
        <v>1</v>
      </c>
      <c r="FR18" s="7">
        <v>81</v>
      </c>
      <c r="FS18" s="7">
        <f>COUNTIFS(Dosen!$P$4:$P$469,$A18,Dosen!$D$4:$D$469,"DT")</f>
        <v>4</v>
      </c>
      <c r="FT18" s="7">
        <f>COUNTIFS(Dosen!$P$4:$P$469,$A18,Dosen!$D$4:$D$469,"CDTP")</f>
        <v>0</v>
      </c>
      <c r="FU18" s="7">
        <f>COUNTIFS(Dosen!$P$4:$P$469,$A18,Dosen!$D$4:$D$469,"CDTSL")</f>
        <v>0</v>
      </c>
      <c r="FV18" s="7">
        <f>COUNTIFS(Dosen!$P$4:$P$469,$A18,Dosen!$D$4:$D$469,"dosen kopertis")</f>
        <v>0</v>
      </c>
      <c r="FW18" s="7">
        <f>COUNTIFS(Dosen!$P$4:$P$469,$A18,Dosen!$D$4:$D$469,"DBK")</f>
        <v>0</v>
      </c>
      <c r="FX18" s="7">
        <f>COUNTIFS(Dosen!$P$4:$P$469,$A18,Dosen!$D$4:$D$469,"DPK")</f>
        <v>1</v>
      </c>
      <c r="FY18" s="7">
        <f>COUNTIFS(Dosen!$P$4:$P$469,$A18,Dosen!$D$4:$D$469,"DLBK")</f>
        <v>0</v>
      </c>
      <c r="FZ18" s="7">
        <f t="shared" si="6"/>
        <v>5</v>
      </c>
      <c r="GA18" s="7">
        <f>COUNTIFS(Dosen!$P$4:$P$469,$A18,Dosen!$E$4:$E$469,"Belum")</f>
        <v>0</v>
      </c>
      <c r="GB18" s="7">
        <f>COUNTIFS(Dosen!$P$4:$P$469,$A18,Dosen!$E$4:$E$469,"Asisten Ahli")</f>
        <v>0</v>
      </c>
      <c r="GC18" s="7">
        <f>COUNTIFS(Dosen!$P$4:$P$469,$A18,Dosen!$E$4:$E$469,"Lektor")</f>
        <v>3</v>
      </c>
      <c r="GD18" s="7">
        <f>COUNTIFS(Dosen!$P$4:$P$469,$A18,Dosen!$E$4:$E$469,"Lektor Kepala")</f>
        <v>1</v>
      </c>
      <c r="GE18" s="7">
        <f>COUNTIFS(Dosen!$P$4:$P$469,$A18,Dosen!$E$4:$E$469,"Guru Besar")</f>
        <v>1</v>
      </c>
      <c r="GF18" s="7">
        <f>COUNTIFS(Dosen!$P$5:$P$449,$A18,Dosen!$I$5:$I$449,"Belum")</f>
        <v>0</v>
      </c>
      <c r="GG18" s="7">
        <f>COUNTIFS(Dosen!$P$5:$P$449,$A18,Dosen!$I$5:$I$449,"SUDAH")</f>
        <v>5</v>
      </c>
      <c r="GH18" s="7">
        <f>COUNTIFS(Dosen!$P$4:$P$449,$A18,Dosen!$H$4:$H$449,"s3")</f>
        <v>5</v>
      </c>
      <c r="GI18" s="7">
        <f>COUNTIFS(Dosen!$P$4:$P$449,$A18,Dosen!$H$4:$H$449,"s2")</f>
        <v>0</v>
      </c>
      <c r="GJ18" s="7">
        <f>COUNTIFS(Dosen!$P$4:$P$449,$A18,Dosen!$H$4:$H$449,"s1")</f>
        <v>0</v>
      </c>
      <c r="GK18" s="7">
        <f>COUNTIFS(Dosen!$P$4:$P$449,$A18,Dosen!$H$4:$H$449,"sp.2")</f>
        <v>0</v>
      </c>
      <c r="GL18" s="7">
        <f>COUNTIFS(Dosen!$P$4:$P$449,$A18,Dosen!$H$4:$H$449,"sp.1")</f>
        <v>0</v>
      </c>
      <c r="GM18" s="7">
        <f>COUNTIFS(Dosen!$P$4:$P$449,$A18,Dosen!$K$4:$K$449,"NIDN")</f>
        <v>4</v>
      </c>
      <c r="GN18" s="7">
        <f>COUNTIFS(Dosen!$P$4:$P$449,$A18,Dosen!$K$4:$K$449,"NIDk")</f>
        <v>0</v>
      </c>
      <c r="GO18" s="7">
        <f>COUNTIFS(Dosen!$P$4:$P$449,$A18,Dosen!$K$4:$K$449,"belum")</f>
        <v>0</v>
      </c>
      <c r="GP18" s="41">
        <f>COUNTIFS(Dosen!$P$4:$P$449,$A18,Dosen!$K$4:$K$449,"NUPTK")</f>
        <v>1</v>
      </c>
      <c r="GQ18" s="7">
        <v>81</v>
      </c>
      <c r="GR18" s="7">
        <v>5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5</v>
      </c>
      <c r="GZ18" s="7">
        <v>0</v>
      </c>
      <c r="HA18" s="7">
        <v>0</v>
      </c>
      <c r="HB18" s="7">
        <v>3</v>
      </c>
      <c r="HC18" s="7">
        <v>1</v>
      </c>
      <c r="HD18" s="7">
        <v>1</v>
      </c>
      <c r="HE18" s="7">
        <v>0</v>
      </c>
      <c r="HF18" s="7">
        <v>5</v>
      </c>
      <c r="HG18" s="7">
        <v>5</v>
      </c>
      <c r="HH18" s="7">
        <v>0</v>
      </c>
      <c r="HI18" s="7">
        <v>0</v>
      </c>
      <c r="HJ18" s="7">
        <v>0</v>
      </c>
      <c r="HK18" s="7">
        <v>0</v>
      </c>
      <c r="HL18" s="7">
        <v>5</v>
      </c>
      <c r="HM18" s="7">
        <v>0</v>
      </c>
      <c r="HN18" s="7">
        <v>0</v>
      </c>
      <c r="HO18" s="41">
        <v>0</v>
      </c>
      <c r="HP18" s="7">
        <v>81</v>
      </c>
      <c r="HQ18" s="7">
        <v>5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5</v>
      </c>
      <c r="HY18" s="7">
        <v>0</v>
      </c>
      <c r="HZ18" s="7">
        <v>0</v>
      </c>
      <c r="IA18" s="7">
        <v>3</v>
      </c>
      <c r="IB18" s="7">
        <v>1</v>
      </c>
      <c r="IC18" s="7">
        <v>1</v>
      </c>
      <c r="ID18" s="7">
        <v>0</v>
      </c>
      <c r="IE18" s="7">
        <v>5</v>
      </c>
      <c r="IF18" s="7">
        <v>5</v>
      </c>
      <c r="IG18" s="7">
        <v>0</v>
      </c>
      <c r="IH18" s="7">
        <v>0</v>
      </c>
      <c r="II18" s="7">
        <v>0</v>
      </c>
      <c r="IJ18" s="7">
        <v>0</v>
      </c>
      <c r="IK18" s="7">
        <v>5</v>
      </c>
      <c r="IL18" s="7">
        <v>0</v>
      </c>
      <c r="IM18" s="7">
        <v>0</v>
      </c>
      <c r="IN18" s="41">
        <v>0</v>
      </c>
      <c r="IO18" s="7">
        <v>81</v>
      </c>
      <c r="IP18" s="7">
        <v>4</v>
      </c>
      <c r="IQ18" s="7">
        <v>0</v>
      </c>
      <c r="IR18" s="7">
        <v>0</v>
      </c>
      <c r="IS18" s="7">
        <v>0</v>
      </c>
      <c r="IT18" s="7">
        <v>0</v>
      </c>
      <c r="IU18" s="7">
        <v>1</v>
      </c>
      <c r="IV18" s="7">
        <v>0</v>
      </c>
      <c r="IW18" s="7">
        <v>5</v>
      </c>
      <c r="IX18" s="7">
        <v>0</v>
      </c>
      <c r="IY18" s="7">
        <v>0</v>
      </c>
      <c r="IZ18" s="7">
        <v>3</v>
      </c>
      <c r="JA18" s="7">
        <v>1</v>
      </c>
      <c r="JB18" s="7">
        <v>1</v>
      </c>
      <c r="JC18" s="7">
        <v>0</v>
      </c>
      <c r="JD18" s="7">
        <v>5</v>
      </c>
      <c r="JE18" s="7">
        <v>5</v>
      </c>
      <c r="JF18" s="7">
        <v>0</v>
      </c>
      <c r="JG18" s="7">
        <v>0</v>
      </c>
      <c r="JH18" s="7">
        <v>0</v>
      </c>
      <c r="JI18" s="7">
        <v>0</v>
      </c>
      <c r="JJ18" s="7">
        <v>4</v>
      </c>
      <c r="JK18" s="7">
        <v>0</v>
      </c>
      <c r="JL18" s="7">
        <v>0</v>
      </c>
      <c r="JM18" s="41">
        <v>1</v>
      </c>
      <c r="JN18" s="7">
        <v>81</v>
      </c>
      <c r="JO18" s="7">
        <v>4</v>
      </c>
      <c r="JP18" s="7">
        <v>0</v>
      </c>
      <c r="JQ18" s="7">
        <v>0</v>
      </c>
      <c r="JR18" s="7">
        <v>0</v>
      </c>
      <c r="JS18" s="7">
        <v>0</v>
      </c>
      <c r="JT18" s="7">
        <v>1</v>
      </c>
      <c r="JU18" s="7">
        <v>0</v>
      </c>
      <c r="JV18" s="7">
        <v>5</v>
      </c>
      <c r="JW18" s="7">
        <v>0</v>
      </c>
      <c r="JX18" s="7">
        <v>0</v>
      </c>
      <c r="JY18" s="7">
        <v>3</v>
      </c>
      <c r="JZ18" s="7">
        <v>1</v>
      </c>
      <c r="KA18" s="7">
        <v>1</v>
      </c>
      <c r="KB18" s="7">
        <v>0</v>
      </c>
      <c r="KC18" s="7">
        <v>5</v>
      </c>
      <c r="KD18" s="7">
        <v>5</v>
      </c>
      <c r="KE18" s="7">
        <v>0</v>
      </c>
      <c r="KF18" s="7">
        <v>0</v>
      </c>
      <c r="KG18" s="7">
        <v>0</v>
      </c>
      <c r="KH18" s="7">
        <v>0</v>
      </c>
      <c r="KI18" s="7">
        <v>4</v>
      </c>
      <c r="KJ18" s="7">
        <v>0</v>
      </c>
      <c r="KK18" s="7">
        <v>0</v>
      </c>
      <c r="KL18" s="41">
        <v>1</v>
      </c>
      <c r="KM18" s="7">
        <v>46</v>
      </c>
      <c r="KN18" s="7">
        <f>COUNTIFS(Dosen!$P$4:$P$469,$A18,Dosen!$D$4:$D$469,"DT")</f>
        <v>4</v>
      </c>
      <c r="KO18" s="7">
        <f>COUNTIFS(Dosen!$P$4:$P$469,$A18,Dosen!$D$4:$D$469,"CDTP")</f>
        <v>0</v>
      </c>
      <c r="KP18" s="7">
        <f>COUNTIFS(Dosen!$P$4:$P$469,$A18,Dosen!$D$4:$D$469,"CDTSL")</f>
        <v>0</v>
      </c>
      <c r="KQ18" s="7">
        <f>COUNTIFS(Dosen!$P$4:$P$469,$A18,Dosen!$D$4:$D$469,"dosen kopertis")</f>
        <v>0</v>
      </c>
      <c r="KR18" s="7">
        <f>COUNTIFS(Dosen!$P$4:$P$469,$A18,Dosen!$D$4:$D$469,"DBK")</f>
        <v>0</v>
      </c>
      <c r="KS18" s="7">
        <f>COUNTIFS(Dosen!$P$4:$P$469,$A18,Dosen!$D$4:$D$469,"DPK")</f>
        <v>1</v>
      </c>
      <c r="KT18" s="7">
        <f>COUNTIFS(Dosen!$P$4:$P$469,$A18,Dosen!$D$4:$D$469,"DLBK")</f>
        <v>0</v>
      </c>
      <c r="KU18" s="7">
        <f t="shared" si="7"/>
        <v>5</v>
      </c>
      <c r="KV18" s="7">
        <f>COUNTIFS(Dosen!$P$4:$P$469,$A18,Dosen!$E$4:$E$469,"Belum")</f>
        <v>0</v>
      </c>
      <c r="KW18" s="7">
        <f>COUNTIFS(Dosen!$P$4:$P$469,$A18,Dosen!$E$4:$E$469,"Asisten Ahli")</f>
        <v>0</v>
      </c>
      <c r="KX18" s="7">
        <f>COUNTIFS(Dosen!$P$4:$P$469,$A18,Dosen!$E$4:$E$469,"Lektor")</f>
        <v>3</v>
      </c>
      <c r="KY18" s="7">
        <f>COUNTIFS(Dosen!$P$4:$P$469,$A18,Dosen!$E$4:$E$469,"Lektor Kepala")</f>
        <v>1</v>
      </c>
      <c r="KZ18" s="7">
        <f>COUNTIFS(Dosen!$P$4:$P$469,$A18,Dosen!$E$4:$E$469,"Guru Besar")</f>
        <v>1</v>
      </c>
      <c r="LA18" s="7">
        <f>COUNTIFS(Dosen!$P$5:$P$495,$A18,Dosen!$I$5:$I$495,"Belum")</f>
        <v>0</v>
      </c>
      <c r="LB18" s="7">
        <f>COUNTIFS(Dosen!$P$5:$P$495,$A18,Dosen!$I$5:$I$495,"SUDAH")</f>
        <v>5</v>
      </c>
      <c r="LC18" s="7">
        <f>COUNTIFS(Dosen!$P$4:$P$495,$A18,Dosen!$H$4:$H$495,"s3")</f>
        <v>5</v>
      </c>
      <c r="LD18" s="7">
        <f>COUNTIFS(Dosen!$P$4:$P$495,$A18,Dosen!$H$4:$H$495,"s2")</f>
        <v>0</v>
      </c>
      <c r="LE18" s="7">
        <f>COUNTIFS(Dosen!$P$4:$P$495,$A18,Dosen!$H$4:$H$495,"s1")</f>
        <v>0</v>
      </c>
      <c r="LF18" s="7">
        <f>COUNTIFS(Dosen!$P$4:$P$495,$A18,Dosen!$H$4:$H$495,"sp.2")</f>
        <v>0</v>
      </c>
      <c r="LG18" s="7">
        <f>COUNTIFS(Dosen!$P$4:$P$495,$A18,Dosen!$H$4:$H$495,"sp.1")</f>
        <v>0</v>
      </c>
      <c r="LH18" s="7">
        <f>COUNTIFS(Dosen!$P$4:$P$495,$A18,Dosen!$K$4:$K$495,"NIDN")</f>
        <v>4</v>
      </c>
      <c r="LI18" s="7">
        <f>COUNTIFS(Dosen!$P$4:$P$495,$A18,Dosen!$K$4:$K$495,"NIDk")</f>
        <v>0</v>
      </c>
      <c r="LJ18" s="7">
        <f>COUNTIFS(Dosen!$P$4:$P$495,$A18,Dosen!$K$4:$K$495,"belum")</f>
        <v>0</v>
      </c>
      <c r="LK18" s="41">
        <f>COUNTIFS(Dosen!$P$4:$P$495,$A18,Dosen!$K$4:$K$495,"NUPTK")</f>
        <v>1</v>
      </c>
    </row>
    <row r="19" spans="1:323" x14ac:dyDescent="0.25">
      <c r="A19" s="41" t="s">
        <v>729</v>
      </c>
      <c r="B19" s="7">
        <v>94</v>
      </c>
      <c r="C19" s="7">
        <v>5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5</v>
      </c>
      <c r="K19" s="7">
        <v>0</v>
      </c>
      <c r="L19" s="7">
        <v>1</v>
      </c>
      <c r="M19" s="7">
        <v>1</v>
      </c>
      <c r="N19" s="7">
        <v>2</v>
      </c>
      <c r="O19" s="7">
        <v>1</v>
      </c>
      <c r="P19" s="7">
        <v>0</v>
      </c>
      <c r="Q19" s="7">
        <v>5</v>
      </c>
      <c r="R19" s="7">
        <v>5</v>
      </c>
      <c r="S19" s="7">
        <v>0</v>
      </c>
      <c r="T19" s="7">
        <v>0</v>
      </c>
      <c r="U19" s="7">
        <v>0</v>
      </c>
      <c r="V19" s="7">
        <v>0</v>
      </c>
      <c r="W19" s="7">
        <v>5</v>
      </c>
      <c r="X19" s="7">
        <v>0</v>
      </c>
      <c r="Y19" s="7">
        <v>0</v>
      </c>
      <c r="Z19" s="7">
        <v>94</v>
      </c>
      <c r="AA19" s="7">
        <v>5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5</v>
      </c>
      <c r="AI19" s="7">
        <v>0</v>
      </c>
      <c r="AJ19" s="7">
        <v>1</v>
      </c>
      <c r="AK19" s="7">
        <v>1</v>
      </c>
      <c r="AL19" s="7">
        <v>2</v>
      </c>
      <c r="AM19" s="7">
        <v>1</v>
      </c>
      <c r="AN19" s="7">
        <v>0</v>
      </c>
      <c r="AO19" s="7">
        <v>5</v>
      </c>
      <c r="AP19" s="7">
        <v>5</v>
      </c>
      <c r="AQ19" s="7">
        <v>0</v>
      </c>
      <c r="AR19" s="7">
        <v>0</v>
      </c>
      <c r="AS19" s="7">
        <v>0</v>
      </c>
      <c r="AT19" s="7">
        <v>0</v>
      </c>
      <c r="AU19" s="7">
        <v>5</v>
      </c>
      <c r="AV19" s="7">
        <v>0</v>
      </c>
      <c r="AW19" s="7">
        <v>0</v>
      </c>
      <c r="AX19" s="7">
        <v>94</v>
      </c>
      <c r="AY19" s="7">
        <v>5</v>
      </c>
      <c r="AZ19" s="7">
        <v>0</v>
      </c>
      <c r="BA19" s="7">
        <v>0</v>
      </c>
      <c r="BB19" s="44">
        <v>0</v>
      </c>
      <c r="BC19" s="7">
        <v>0</v>
      </c>
      <c r="BD19" s="7">
        <v>0</v>
      </c>
      <c r="BE19" s="7">
        <v>0</v>
      </c>
      <c r="BF19" s="8">
        <v>5</v>
      </c>
      <c r="BG19" s="7">
        <v>0</v>
      </c>
      <c r="BH19" s="7">
        <v>1</v>
      </c>
      <c r="BI19" s="7">
        <v>1</v>
      </c>
      <c r="BJ19" s="7">
        <v>2</v>
      </c>
      <c r="BK19" s="7">
        <v>1</v>
      </c>
      <c r="BL19" s="7">
        <v>0</v>
      </c>
      <c r="BM19" s="7">
        <v>5</v>
      </c>
      <c r="BN19" s="7">
        <v>5</v>
      </c>
      <c r="BO19" s="7">
        <v>0</v>
      </c>
      <c r="BP19" s="7">
        <v>0</v>
      </c>
      <c r="BQ19" s="7">
        <v>0</v>
      </c>
      <c r="BR19" s="7">
        <v>0</v>
      </c>
      <c r="BS19" s="7">
        <v>5</v>
      </c>
      <c r="BT19" s="7">
        <v>0</v>
      </c>
      <c r="BU19" s="7">
        <v>0</v>
      </c>
      <c r="BV19" s="7">
        <v>94</v>
      </c>
      <c r="BW19" s="7">
        <v>4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4</v>
      </c>
      <c r="CE19" s="7">
        <v>0</v>
      </c>
      <c r="CF19" s="7">
        <v>1</v>
      </c>
      <c r="CG19" s="7">
        <v>1</v>
      </c>
      <c r="CH19" s="7">
        <v>1</v>
      </c>
      <c r="CI19" s="7">
        <v>1</v>
      </c>
      <c r="CJ19" s="7">
        <v>0</v>
      </c>
      <c r="CK19" s="7">
        <v>4</v>
      </c>
      <c r="CL19" s="7">
        <v>4</v>
      </c>
      <c r="CM19" s="7">
        <v>0</v>
      </c>
      <c r="CN19" s="7">
        <v>0</v>
      </c>
      <c r="CO19" s="7">
        <v>0</v>
      </c>
      <c r="CP19" s="7">
        <v>0</v>
      </c>
      <c r="CQ19" s="7">
        <v>4</v>
      </c>
      <c r="CR19" s="7">
        <v>0</v>
      </c>
      <c r="CS19" s="7">
        <v>0</v>
      </c>
      <c r="CT19" s="7">
        <v>0</v>
      </c>
      <c r="CU19" s="7">
        <v>94</v>
      </c>
      <c r="CV19" s="7">
        <v>4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4</v>
      </c>
      <c r="DD19" s="7">
        <v>0</v>
      </c>
      <c r="DE19" s="7">
        <v>1</v>
      </c>
      <c r="DF19" s="7">
        <v>1</v>
      </c>
      <c r="DG19" s="7">
        <v>1</v>
      </c>
      <c r="DH19" s="7">
        <v>1</v>
      </c>
      <c r="DI19" s="7">
        <v>0</v>
      </c>
      <c r="DJ19" s="7">
        <v>4</v>
      </c>
      <c r="DK19" s="7">
        <v>4</v>
      </c>
      <c r="DL19" s="7">
        <v>0</v>
      </c>
      <c r="DM19" s="7">
        <v>0</v>
      </c>
      <c r="DN19" s="7">
        <v>0</v>
      </c>
      <c r="DO19" s="7">
        <v>0</v>
      </c>
      <c r="DP19" s="7">
        <v>4</v>
      </c>
      <c r="DQ19" s="7">
        <v>0</v>
      </c>
      <c r="DR19" s="7">
        <v>0</v>
      </c>
      <c r="DS19" s="7">
        <v>0</v>
      </c>
      <c r="DT19" s="7">
        <v>89</v>
      </c>
      <c r="DU19" s="7">
        <f>COUNTIFS(Dosen!$P$4:$P$469,A19,Dosen!$D$4:$D$469,"DT")</f>
        <v>4</v>
      </c>
      <c r="DV19" s="7">
        <f>COUNTIFS(Dosen!$P$4:$P$469,A19,Dosen!$D$4:$D$469,"CDTP")</f>
        <v>0</v>
      </c>
      <c r="DW19" s="7">
        <f>COUNTIFS(Dosen!$P$4:$P$469,A19,Dosen!$D$4:$D$469,"CDTSL")</f>
        <v>0</v>
      </c>
      <c r="DX19" s="44">
        <f>COUNTIFS(Dosen!$P$4:$P$469,A19,Dosen!$D$4:$D$469,"dosen kopertis")</f>
        <v>0</v>
      </c>
      <c r="DY19" s="7">
        <f>COUNTIFS(Dosen!$P$4:$P$469,A19,Dosen!$D$4:$D$469,"DBK")</f>
        <v>0</v>
      </c>
      <c r="DZ19" s="7">
        <f>COUNTIFS(Dosen!$P$4:$P$469,A19,Dosen!$D$4:$D$469,"DPK")</f>
        <v>1</v>
      </c>
      <c r="EA19" s="7">
        <f>COUNTIFS(Dosen!$P$4:$P$469,A19,Dosen!$D$4:$D$469,"DLBK")</f>
        <v>0</v>
      </c>
      <c r="EB19" s="8">
        <f t="shared" si="0"/>
        <v>5</v>
      </c>
      <c r="EC19" s="7">
        <f>COUNTIFS(Dosen!$P$4:$P$469,A19,Dosen!$E$4:$E$469,"Belum")</f>
        <v>0</v>
      </c>
      <c r="ED19" s="7">
        <f>COUNTIFS(Dosen!$P$4:$P$469,$A19,Dosen!$E$4:$E$469,"Asisten Ahli")</f>
        <v>1</v>
      </c>
      <c r="EE19" s="7">
        <f>COUNTIFS(Dosen!$P$4:$P$469,$A19,Dosen!$E$4:$E$469,"Lektor")</f>
        <v>1</v>
      </c>
      <c r="EF19" s="7">
        <f>COUNTIFS(Dosen!$P$4:$P$469,$A19,Dosen!$E$4:$E$469,"Lektor Kepala")</f>
        <v>2</v>
      </c>
      <c r="EG19" s="7">
        <f>COUNTIFS(Dosen!$P$4:$P$469,$A19,Dosen!$E$4:$E$469,"Guru Besar")</f>
        <v>1</v>
      </c>
      <c r="EH19" s="7">
        <f>COUNTIFS(Dosen!$P$5:$P$449,A19,Dosen!$I$5:$I$449,"Belum")</f>
        <v>0</v>
      </c>
      <c r="EI19" s="7">
        <f>COUNTIFS(Dosen!$P$5:$P$449,A19,Dosen!$I$5:$I$449,"SUDAH")</f>
        <v>5</v>
      </c>
      <c r="EJ19" s="7">
        <f>COUNTIFS(Dosen!$P$4:$P$449,A19,Dosen!$H$4:$H$449,"s3")</f>
        <v>5</v>
      </c>
      <c r="EK19" s="7">
        <f>COUNTIFS(Dosen!$P$4:$P$449,A19,Dosen!$H$4:$H$449,"s2")</f>
        <v>0</v>
      </c>
      <c r="EL19" s="7">
        <f>COUNTIFS(Dosen!$P$4:$P$449,A19,Dosen!$H$4:$H$449,"s1")</f>
        <v>0</v>
      </c>
      <c r="EM19" s="7">
        <f>COUNTIFS(Dosen!$P$4:$P$449,A19,Dosen!$H$4:$H$449,"sp.2")</f>
        <v>0</v>
      </c>
      <c r="EN19" s="7">
        <f>COUNTIFS(Dosen!$P$4:$P$449,A19,Dosen!$H$4:$H$449,"sp.1")</f>
        <v>0</v>
      </c>
      <c r="EO19" s="7">
        <f>COUNTIFS(Dosen!$P$4:$P$449,A19,Dosen!$K$4:$K$449,"NIDN")</f>
        <v>4</v>
      </c>
      <c r="EP19" s="7">
        <f>COUNTIFS(Dosen!$P$4:$P$449,A19,Dosen!$K$4:$K$449,"NIDk")</f>
        <v>0</v>
      </c>
      <c r="EQ19" s="7">
        <f>COUNTIFS(Dosen!$P$4:$P$449,A19,Dosen!$K$4:$K$449,"belum")</f>
        <v>0</v>
      </c>
      <c r="ER19" s="41">
        <f>COUNTIFS(Dosen!$P$4:$P$449,A19,Dosen!$K$4:$K$449,"NUPTK")</f>
        <v>1</v>
      </c>
      <c r="ES19" s="7">
        <v>89</v>
      </c>
      <c r="ET19" s="7">
        <f>COUNTIFS(Dosen!$P$4:$P$469,A19,Dosen!$D$4:$D$469,"DT")</f>
        <v>4</v>
      </c>
      <c r="EU19" s="7">
        <f>COUNTIFS(Dosen!$P$4:$P$469,A19,Dosen!$D$4:$D$469,"CDTP")</f>
        <v>0</v>
      </c>
      <c r="EV19" s="7">
        <f>COUNTIFS(Dosen!$P$4:$P$469,A19,Dosen!$D$4:$D$469,"CDTSL")</f>
        <v>0</v>
      </c>
      <c r="EW19" s="7">
        <f>COUNTIFS(Dosen!$P$4:$P$469,A19,Dosen!$D$4:$D$469,"dosen kopertis")</f>
        <v>0</v>
      </c>
      <c r="EX19" s="7">
        <f>COUNTIFS(Dosen!$P$4:$P$469,A19,Dosen!$D$4:$D$469,"DBK")</f>
        <v>0</v>
      </c>
      <c r="EY19" s="7">
        <f>COUNTIFS(Dosen!$P$4:$P$469,A19,Dosen!$D$4:$D$469,"DPK")</f>
        <v>1</v>
      </c>
      <c r="EZ19" s="7">
        <f>COUNTIFS(Dosen!$P$4:$P$469,A19,Dosen!$D$4:$D$469,"DLBK")</f>
        <v>0</v>
      </c>
      <c r="FA19" s="7">
        <f t="shared" si="5"/>
        <v>5</v>
      </c>
      <c r="FB19" s="7">
        <f>COUNTIFS(Dosen!$P$4:$P$469,A19,Dosen!$E$4:$E$469,"Belum")</f>
        <v>0</v>
      </c>
      <c r="FC19" s="7">
        <f>COUNTIFS(Dosen!$P$4:$P$469,$A19,Dosen!$E$4:$E$469,"Asisten Ahli")</f>
        <v>1</v>
      </c>
      <c r="FD19" s="7">
        <f>COUNTIFS(Dosen!$P$4:$P$469,$A19,Dosen!$E$4:$E$469,"Lektor")</f>
        <v>1</v>
      </c>
      <c r="FE19" s="7">
        <f>COUNTIFS(Dosen!$P$4:$P$469,$A19,Dosen!$E$4:$E$469,"Lektor Kepala")</f>
        <v>2</v>
      </c>
      <c r="FF19" s="7">
        <f>COUNTIFS(Dosen!$P$4:$P$469,$A19,Dosen!$E$4:$E$469,"Guru Besar")</f>
        <v>1</v>
      </c>
      <c r="FG19" s="7">
        <f>COUNTIFS(Dosen!$P$5:$P$449,$A19,Dosen!$I$5:$I$449,"Belum")</f>
        <v>0</v>
      </c>
      <c r="FH19" s="7">
        <f>COUNTIFS(Dosen!$P$5:$P$449,A19,Dosen!$I$5:$I$449,"SUDAH")</f>
        <v>5</v>
      </c>
      <c r="FI19" s="7">
        <f>COUNTIFS(Dosen!$P$4:$P$449,A19,Dosen!$H$4:$H$449,"s3")</f>
        <v>5</v>
      </c>
      <c r="FJ19" s="7">
        <f>COUNTIFS(Dosen!$P$4:$P$449,A19,Dosen!$H$4:$H$449,"s2")</f>
        <v>0</v>
      </c>
      <c r="FK19" s="7">
        <f>COUNTIFS(Dosen!$P$4:$P$449,A19,Dosen!$H$4:$H$449,"s1")</f>
        <v>0</v>
      </c>
      <c r="FL19" s="7">
        <f>COUNTIFS(Dosen!$P$4:$P$449,A19,Dosen!$H$4:$H$449,"sp.2")</f>
        <v>0</v>
      </c>
      <c r="FM19" s="7">
        <f>COUNTIFS(Dosen!$P$4:$P$449,A19,Dosen!$H$4:$H$449,"sp.1")</f>
        <v>0</v>
      </c>
      <c r="FN19" s="7">
        <f>COUNTIFS(Dosen!$P$4:$P$449,A19,Dosen!$K$4:$K$449,"NIDN")</f>
        <v>4</v>
      </c>
      <c r="FO19" s="7">
        <f>COUNTIFS(Dosen!$P$4:$P$449,A19,Dosen!$K$4:$K$449,"NIDk")</f>
        <v>0</v>
      </c>
      <c r="FP19" s="7">
        <f>COUNTIFS(Dosen!$P$4:$P$449,A19,Dosen!$K$4:$K$449,"belum")</f>
        <v>0</v>
      </c>
      <c r="FQ19" s="41">
        <f>COUNTIFS(Dosen!$P$4:$P$449,A19,Dosen!$K$4:$K$449,"NUPTK")</f>
        <v>1</v>
      </c>
      <c r="FR19" s="7">
        <v>89</v>
      </c>
      <c r="FS19" s="7">
        <f>COUNTIFS(Dosen!$P$4:$P$469,$A19,Dosen!$D$4:$D$469,"DT")</f>
        <v>4</v>
      </c>
      <c r="FT19" s="7">
        <f>COUNTIFS(Dosen!$P$4:$P$469,$A19,Dosen!$D$4:$D$469,"CDTP")</f>
        <v>0</v>
      </c>
      <c r="FU19" s="7">
        <f>COUNTIFS(Dosen!$P$4:$P$469,$A19,Dosen!$D$4:$D$469,"CDTSL")</f>
        <v>0</v>
      </c>
      <c r="FV19" s="7">
        <f>COUNTIFS(Dosen!$P$4:$P$469,$A19,Dosen!$D$4:$D$469,"dosen kopertis")</f>
        <v>0</v>
      </c>
      <c r="FW19" s="7">
        <f>COUNTIFS(Dosen!$P$4:$P$469,$A19,Dosen!$D$4:$D$469,"DBK")</f>
        <v>0</v>
      </c>
      <c r="FX19" s="7">
        <f>COUNTIFS(Dosen!$P$4:$P$469,$A19,Dosen!$D$4:$D$469,"DPK")</f>
        <v>1</v>
      </c>
      <c r="FY19" s="7">
        <f>COUNTIFS(Dosen!$P$4:$P$469,$A19,Dosen!$D$4:$D$469,"DLBK")</f>
        <v>0</v>
      </c>
      <c r="FZ19" s="7">
        <f t="shared" si="6"/>
        <v>5</v>
      </c>
      <c r="GA19" s="7">
        <f>COUNTIFS(Dosen!$P$4:$P$469,$A19,Dosen!$E$4:$E$469,"Belum")</f>
        <v>0</v>
      </c>
      <c r="GB19" s="7">
        <f>COUNTIFS(Dosen!$P$4:$P$469,$A19,Dosen!$E$4:$E$469,"Asisten Ahli")</f>
        <v>1</v>
      </c>
      <c r="GC19" s="7">
        <f>COUNTIFS(Dosen!$P$4:$P$469,$A19,Dosen!$E$4:$E$469,"Lektor")</f>
        <v>1</v>
      </c>
      <c r="GD19" s="7">
        <f>COUNTIFS(Dosen!$P$4:$P$469,$A19,Dosen!$E$4:$E$469,"Lektor Kepala")</f>
        <v>2</v>
      </c>
      <c r="GE19" s="7">
        <f>COUNTIFS(Dosen!$P$4:$P$469,$A19,Dosen!$E$4:$E$469,"Guru Besar")</f>
        <v>1</v>
      </c>
      <c r="GF19" s="7">
        <f>COUNTIFS(Dosen!$P$5:$P$449,$A19,Dosen!$I$5:$I$449,"Belum")</f>
        <v>0</v>
      </c>
      <c r="GG19" s="7">
        <f>COUNTIFS(Dosen!$P$5:$P$449,$A19,Dosen!$I$5:$I$449,"SUDAH")</f>
        <v>5</v>
      </c>
      <c r="GH19" s="7">
        <f>COUNTIFS(Dosen!$P$4:$P$449,$A19,Dosen!$H$4:$H$449,"s3")</f>
        <v>5</v>
      </c>
      <c r="GI19" s="7">
        <f>COUNTIFS(Dosen!$P$4:$P$449,$A19,Dosen!$H$4:$H$449,"s2")</f>
        <v>0</v>
      </c>
      <c r="GJ19" s="7">
        <f>COUNTIFS(Dosen!$P$4:$P$449,$A19,Dosen!$H$4:$H$449,"s1")</f>
        <v>0</v>
      </c>
      <c r="GK19" s="7">
        <f>COUNTIFS(Dosen!$P$4:$P$449,$A19,Dosen!$H$4:$H$449,"sp.2")</f>
        <v>0</v>
      </c>
      <c r="GL19" s="7">
        <f>COUNTIFS(Dosen!$P$4:$P$449,$A19,Dosen!$H$4:$H$449,"sp.1")</f>
        <v>0</v>
      </c>
      <c r="GM19" s="7">
        <f>COUNTIFS(Dosen!$P$4:$P$449,$A19,Dosen!$K$4:$K$449,"NIDN")</f>
        <v>4</v>
      </c>
      <c r="GN19" s="7">
        <f>COUNTIFS(Dosen!$P$4:$P$449,$A19,Dosen!$K$4:$K$449,"NIDk")</f>
        <v>0</v>
      </c>
      <c r="GO19" s="7">
        <f>COUNTIFS(Dosen!$P$4:$P$449,$A19,Dosen!$K$4:$K$449,"belum")</f>
        <v>0</v>
      </c>
      <c r="GP19" s="41">
        <f>COUNTIFS(Dosen!$P$4:$P$449,$A19,Dosen!$K$4:$K$449,"NUPTK")</f>
        <v>1</v>
      </c>
      <c r="GQ19" s="7">
        <v>89</v>
      </c>
      <c r="GR19" s="7">
        <v>4</v>
      </c>
      <c r="GS19" s="7">
        <v>0</v>
      </c>
      <c r="GT19" s="7">
        <v>0</v>
      </c>
      <c r="GU19" s="7">
        <v>0</v>
      </c>
      <c r="GV19" s="7">
        <v>0</v>
      </c>
      <c r="GW19" s="7">
        <v>1</v>
      </c>
      <c r="GX19" s="7">
        <v>0</v>
      </c>
      <c r="GY19" s="7">
        <v>5</v>
      </c>
      <c r="GZ19" s="7">
        <v>0</v>
      </c>
      <c r="HA19" s="7">
        <v>1</v>
      </c>
      <c r="HB19" s="7">
        <v>1</v>
      </c>
      <c r="HC19" s="7">
        <v>2</v>
      </c>
      <c r="HD19" s="7">
        <v>1</v>
      </c>
      <c r="HE19" s="7">
        <v>0</v>
      </c>
      <c r="HF19" s="7">
        <v>5</v>
      </c>
      <c r="HG19" s="7">
        <v>5</v>
      </c>
      <c r="HH19" s="7">
        <v>0</v>
      </c>
      <c r="HI19" s="7">
        <v>0</v>
      </c>
      <c r="HJ19" s="7">
        <v>0</v>
      </c>
      <c r="HK19" s="7">
        <v>0</v>
      </c>
      <c r="HL19" s="7">
        <v>4</v>
      </c>
      <c r="HM19" s="7">
        <v>0</v>
      </c>
      <c r="HN19" s="7">
        <v>1</v>
      </c>
      <c r="HO19" s="41">
        <v>0</v>
      </c>
      <c r="HP19" s="7">
        <v>89</v>
      </c>
      <c r="HQ19" s="7">
        <v>4</v>
      </c>
      <c r="HR19" s="7">
        <v>0</v>
      </c>
      <c r="HS19" s="7">
        <v>0</v>
      </c>
      <c r="HT19" s="7">
        <v>0</v>
      </c>
      <c r="HU19" s="7">
        <v>0</v>
      </c>
      <c r="HV19" s="7">
        <v>1</v>
      </c>
      <c r="HW19" s="7">
        <v>0</v>
      </c>
      <c r="HX19" s="7">
        <v>5</v>
      </c>
      <c r="HY19" s="7">
        <v>0</v>
      </c>
      <c r="HZ19" s="7">
        <v>1</v>
      </c>
      <c r="IA19" s="7">
        <v>1</v>
      </c>
      <c r="IB19" s="7">
        <v>2</v>
      </c>
      <c r="IC19" s="7">
        <v>1</v>
      </c>
      <c r="ID19" s="7">
        <v>0</v>
      </c>
      <c r="IE19" s="7">
        <v>5</v>
      </c>
      <c r="IF19" s="7">
        <v>5</v>
      </c>
      <c r="IG19" s="7">
        <v>0</v>
      </c>
      <c r="IH19" s="7">
        <v>0</v>
      </c>
      <c r="II19" s="7">
        <v>0</v>
      </c>
      <c r="IJ19" s="7">
        <v>0</v>
      </c>
      <c r="IK19" s="7">
        <v>4</v>
      </c>
      <c r="IL19" s="7">
        <v>0</v>
      </c>
      <c r="IM19" s="7">
        <v>1</v>
      </c>
      <c r="IN19" s="41">
        <v>0</v>
      </c>
      <c r="IO19" s="7">
        <v>89</v>
      </c>
      <c r="IP19" s="7">
        <v>4</v>
      </c>
      <c r="IQ19" s="7">
        <v>0</v>
      </c>
      <c r="IR19" s="7">
        <v>0</v>
      </c>
      <c r="IS19" s="7">
        <v>0</v>
      </c>
      <c r="IT19" s="7">
        <v>0</v>
      </c>
      <c r="IU19" s="7">
        <v>1</v>
      </c>
      <c r="IV19" s="7">
        <v>0</v>
      </c>
      <c r="IW19" s="7">
        <v>5</v>
      </c>
      <c r="IX19" s="7">
        <v>0</v>
      </c>
      <c r="IY19" s="7">
        <v>1</v>
      </c>
      <c r="IZ19" s="7">
        <v>1</v>
      </c>
      <c r="JA19" s="7">
        <v>2</v>
      </c>
      <c r="JB19" s="7">
        <v>1</v>
      </c>
      <c r="JC19" s="7">
        <v>0</v>
      </c>
      <c r="JD19" s="7">
        <v>5</v>
      </c>
      <c r="JE19" s="7">
        <v>5</v>
      </c>
      <c r="JF19" s="7">
        <v>0</v>
      </c>
      <c r="JG19" s="7">
        <v>0</v>
      </c>
      <c r="JH19" s="7">
        <v>0</v>
      </c>
      <c r="JI19" s="7">
        <v>0</v>
      </c>
      <c r="JJ19" s="7">
        <v>4</v>
      </c>
      <c r="JK19" s="7">
        <v>0</v>
      </c>
      <c r="JL19" s="7">
        <v>1</v>
      </c>
      <c r="JM19" s="41">
        <v>0</v>
      </c>
      <c r="JN19" s="7">
        <v>89</v>
      </c>
      <c r="JO19" s="7">
        <v>4</v>
      </c>
      <c r="JP19" s="7">
        <v>0</v>
      </c>
      <c r="JQ19" s="7">
        <v>0</v>
      </c>
      <c r="JR19" s="7">
        <v>0</v>
      </c>
      <c r="JS19" s="7">
        <v>0</v>
      </c>
      <c r="JT19" s="7">
        <v>1</v>
      </c>
      <c r="JU19" s="7">
        <v>0</v>
      </c>
      <c r="JV19" s="7">
        <v>5</v>
      </c>
      <c r="JW19" s="7">
        <v>0</v>
      </c>
      <c r="JX19" s="7">
        <v>1</v>
      </c>
      <c r="JY19" s="7">
        <v>1</v>
      </c>
      <c r="JZ19" s="7">
        <v>2</v>
      </c>
      <c r="KA19" s="7">
        <v>1</v>
      </c>
      <c r="KB19" s="7">
        <v>0</v>
      </c>
      <c r="KC19" s="7">
        <v>5</v>
      </c>
      <c r="KD19" s="7">
        <v>5</v>
      </c>
      <c r="KE19" s="7">
        <v>0</v>
      </c>
      <c r="KF19" s="7">
        <v>0</v>
      </c>
      <c r="KG19" s="7">
        <v>0</v>
      </c>
      <c r="KH19" s="7">
        <v>0</v>
      </c>
      <c r="KI19" s="7">
        <v>4</v>
      </c>
      <c r="KJ19" s="7">
        <v>0</v>
      </c>
      <c r="KK19" s="7">
        <v>1</v>
      </c>
      <c r="KL19" s="41">
        <v>0</v>
      </c>
      <c r="KM19" s="7">
        <v>108</v>
      </c>
      <c r="KN19" s="7">
        <f>COUNTIFS(Dosen!$P$4:$P$469,$A19,Dosen!$D$4:$D$469,"DT")</f>
        <v>4</v>
      </c>
      <c r="KO19" s="7">
        <f>COUNTIFS(Dosen!$P$4:$P$469,$A19,Dosen!$D$4:$D$469,"CDTP")</f>
        <v>0</v>
      </c>
      <c r="KP19" s="7">
        <f>COUNTIFS(Dosen!$P$4:$P$469,$A19,Dosen!$D$4:$D$469,"CDTSL")</f>
        <v>0</v>
      </c>
      <c r="KQ19" s="7">
        <f>COUNTIFS(Dosen!$P$4:$P$469,$A19,Dosen!$D$4:$D$469,"dosen kopertis")</f>
        <v>0</v>
      </c>
      <c r="KR19" s="7">
        <f>COUNTIFS(Dosen!$P$4:$P$469,$A19,Dosen!$D$4:$D$469,"DBK")</f>
        <v>0</v>
      </c>
      <c r="KS19" s="7">
        <f>COUNTIFS(Dosen!$P$4:$P$469,$A19,Dosen!$D$4:$D$469,"DPK")</f>
        <v>1</v>
      </c>
      <c r="KT19" s="7">
        <f>COUNTIFS(Dosen!$P$4:$P$469,$A19,Dosen!$D$4:$D$469,"DLBK")</f>
        <v>0</v>
      </c>
      <c r="KU19" s="7">
        <f t="shared" si="7"/>
        <v>5</v>
      </c>
      <c r="KV19" s="7">
        <f>COUNTIFS(Dosen!$P$4:$P$469,$A19,Dosen!$E$4:$E$469,"Belum")</f>
        <v>0</v>
      </c>
      <c r="KW19" s="7">
        <f>COUNTIFS(Dosen!$P$4:$P$469,$A19,Dosen!$E$4:$E$469,"Asisten Ahli")</f>
        <v>1</v>
      </c>
      <c r="KX19" s="7">
        <f>COUNTIFS(Dosen!$P$4:$P$469,$A19,Dosen!$E$4:$E$469,"Lektor")</f>
        <v>1</v>
      </c>
      <c r="KY19" s="7">
        <f>COUNTIFS(Dosen!$P$4:$P$469,$A19,Dosen!$E$4:$E$469,"Lektor Kepala")</f>
        <v>2</v>
      </c>
      <c r="KZ19" s="7">
        <f>COUNTIFS(Dosen!$P$4:$P$469,$A19,Dosen!$E$4:$E$469,"Guru Besar")</f>
        <v>1</v>
      </c>
      <c r="LA19" s="7">
        <f>COUNTIFS(Dosen!$P$5:$P$495,$A19,Dosen!$I$5:$I$495,"Belum")</f>
        <v>0</v>
      </c>
      <c r="LB19" s="7">
        <f>COUNTIFS(Dosen!$P$5:$P$495,$A19,Dosen!$I$5:$I$495,"SUDAH")</f>
        <v>5</v>
      </c>
      <c r="LC19" s="7">
        <f>COUNTIFS(Dosen!$P$4:$P$495,$A19,Dosen!$H$4:$H$495,"s3")</f>
        <v>5</v>
      </c>
      <c r="LD19" s="7">
        <f>COUNTIFS(Dosen!$P$4:$P$495,$A19,Dosen!$H$4:$H$495,"s2")</f>
        <v>0</v>
      </c>
      <c r="LE19" s="7">
        <f>COUNTIFS(Dosen!$P$4:$P$495,$A19,Dosen!$H$4:$H$495,"s1")</f>
        <v>0</v>
      </c>
      <c r="LF19" s="7">
        <f>COUNTIFS(Dosen!$P$4:$P$495,$A19,Dosen!$H$4:$H$495,"sp.2")</f>
        <v>0</v>
      </c>
      <c r="LG19" s="7">
        <f>COUNTIFS(Dosen!$P$4:$P$495,$A19,Dosen!$H$4:$H$495,"sp.1")</f>
        <v>0</v>
      </c>
      <c r="LH19" s="7">
        <f>COUNTIFS(Dosen!$P$4:$P$495,$A19,Dosen!$K$4:$K$495,"NIDN")</f>
        <v>4</v>
      </c>
      <c r="LI19" s="7">
        <f>COUNTIFS(Dosen!$P$4:$P$495,$A19,Dosen!$K$4:$K$495,"NIDk")</f>
        <v>0</v>
      </c>
      <c r="LJ19" s="7">
        <f>COUNTIFS(Dosen!$P$4:$P$495,$A19,Dosen!$K$4:$K$495,"belum")</f>
        <v>0</v>
      </c>
      <c r="LK19" s="41">
        <f>COUNTIFS(Dosen!$P$4:$P$495,$A19,Dosen!$K$4:$K$495,"NUPTK")</f>
        <v>1</v>
      </c>
    </row>
    <row r="20" spans="1:323" x14ac:dyDescent="0.25">
      <c r="A20" s="58" t="s">
        <v>755</v>
      </c>
      <c r="B20" s="7">
        <v>108</v>
      </c>
      <c r="C20" s="7">
        <v>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8">
        <v>5</v>
      </c>
      <c r="K20" s="7">
        <v>0</v>
      </c>
      <c r="L20" s="7">
        <v>3</v>
      </c>
      <c r="M20" s="7">
        <v>2</v>
      </c>
      <c r="N20" s="7">
        <v>0</v>
      </c>
      <c r="O20" s="7">
        <v>0</v>
      </c>
      <c r="P20" s="7">
        <v>2</v>
      </c>
      <c r="Q20" s="7">
        <v>3</v>
      </c>
      <c r="R20" s="7">
        <v>0</v>
      </c>
      <c r="S20" s="7">
        <v>5</v>
      </c>
      <c r="T20" s="7">
        <v>0</v>
      </c>
      <c r="U20" s="7">
        <v>0</v>
      </c>
      <c r="V20" s="7">
        <v>0</v>
      </c>
      <c r="W20" s="7">
        <v>5</v>
      </c>
      <c r="X20" s="7">
        <v>0</v>
      </c>
      <c r="Y20" s="7">
        <v>0</v>
      </c>
      <c r="Z20" s="7">
        <v>108</v>
      </c>
      <c r="AA20" s="7">
        <v>5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5</v>
      </c>
      <c r="AI20" s="7">
        <v>0</v>
      </c>
      <c r="AJ20" s="7">
        <v>2</v>
      </c>
      <c r="AK20" s="7">
        <v>3</v>
      </c>
      <c r="AL20" s="7">
        <v>0</v>
      </c>
      <c r="AM20" s="7">
        <v>0</v>
      </c>
      <c r="AN20" s="7">
        <v>2</v>
      </c>
      <c r="AO20" s="7">
        <v>3</v>
      </c>
      <c r="AP20" s="7">
        <v>0</v>
      </c>
      <c r="AQ20" s="7">
        <v>5</v>
      </c>
      <c r="AR20" s="7">
        <v>0</v>
      </c>
      <c r="AS20" s="7">
        <v>0</v>
      </c>
      <c r="AT20" s="7">
        <v>0</v>
      </c>
      <c r="AU20" s="7">
        <v>5</v>
      </c>
      <c r="AV20" s="7">
        <v>0</v>
      </c>
      <c r="AW20" s="7">
        <v>0</v>
      </c>
      <c r="AX20" s="7">
        <v>108</v>
      </c>
      <c r="AY20" s="7">
        <v>5</v>
      </c>
      <c r="AZ20" s="7">
        <v>0</v>
      </c>
      <c r="BA20" s="7">
        <v>0</v>
      </c>
      <c r="BB20" s="44">
        <v>0</v>
      </c>
      <c r="BC20" s="7">
        <v>0</v>
      </c>
      <c r="BD20" s="7">
        <v>0</v>
      </c>
      <c r="BE20" s="7">
        <v>0</v>
      </c>
      <c r="BF20" s="8">
        <v>5</v>
      </c>
      <c r="BG20" s="7">
        <v>0</v>
      </c>
      <c r="BH20" s="7">
        <v>2</v>
      </c>
      <c r="BI20" s="7">
        <v>3</v>
      </c>
      <c r="BJ20" s="7">
        <v>0</v>
      </c>
      <c r="BK20" s="7">
        <v>0</v>
      </c>
      <c r="BL20" s="7">
        <v>2</v>
      </c>
      <c r="BM20" s="7">
        <v>3</v>
      </c>
      <c r="BN20" s="7">
        <v>0</v>
      </c>
      <c r="BO20" s="7">
        <v>5</v>
      </c>
      <c r="BP20" s="7">
        <v>0</v>
      </c>
      <c r="BQ20" s="7">
        <v>0</v>
      </c>
      <c r="BR20" s="7">
        <v>0</v>
      </c>
      <c r="BS20" s="7">
        <v>5</v>
      </c>
      <c r="BT20" s="7">
        <v>0</v>
      </c>
      <c r="BU20" s="7">
        <v>0</v>
      </c>
      <c r="BV20" s="7">
        <v>108</v>
      </c>
      <c r="BW20" s="7">
        <v>5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5</v>
      </c>
      <c r="CE20" s="7">
        <v>0</v>
      </c>
      <c r="CF20" s="7">
        <v>2</v>
      </c>
      <c r="CG20" s="7">
        <v>3</v>
      </c>
      <c r="CH20" s="7">
        <v>0</v>
      </c>
      <c r="CI20" s="7">
        <v>0</v>
      </c>
      <c r="CJ20" s="7">
        <v>2</v>
      </c>
      <c r="CK20" s="7">
        <v>3</v>
      </c>
      <c r="CL20" s="7">
        <v>0</v>
      </c>
      <c r="CM20" s="7">
        <v>5</v>
      </c>
      <c r="CN20" s="7">
        <v>0</v>
      </c>
      <c r="CO20" s="7">
        <v>0</v>
      </c>
      <c r="CP20" s="7">
        <v>0</v>
      </c>
      <c r="CQ20" s="7">
        <v>5</v>
      </c>
      <c r="CR20" s="7">
        <v>0</v>
      </c>
      <c r="CS20" s="7">
        <v>0</v>
      </c>
      <c r="CT20" s="7">
        <v>0</v>
      </c>
      <c r="CU20" s="7">
        <v>108</v>
      </c>
      <c r="CV20" s="7">
        <v>5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5</v>
      </c>
      <c r="DD20" s="7">
        <v>0</v>
      </c>
      <c r="DE20" s="7">
        <v>1</v>
      </c>
      <c r="DF20" s="7">
        <v>4</v>
      </c>
      <c r="DG20" s="7">
        <v>0</v>
      </c>
      <c r="DH20" s="7">
        <v>0</v>
      </c>
      <c r="DI20" s="7">
        <v>1</v>
      </c>
      <c r="DJ20" s="7">
        <v>4</v>
      </c>
      <c r="DK20" s="7">
        <v>0</v>
      </c>
      <c r="DL20" s="7">
        <v>5</v>
      </c>
      <c r="DM20" s="7">
        <v>0</v>
      </c>
      <c r="DN20" s="7">
        <v>0</v>
      </c>
      <c r="DO20" s="7">
        <v>0</v>
      </c>
      <c r="DP20" s="7">
        <v>5</v>
      </c>
      <c r="DQ20" s="7">
        <v>0</v>
      </c>
      <c r="DR20" s="7">
        <v>0</v>
      </c>
      <c r="DS20" s="7">
        <v>0</v>
      </c>
      <c r="DT20" s="7">
        <v>103</v>
      </c>
      <c r="DU20" s="7">
        <f>COUNTIFS(Dosen!$P$4:$P$469,A20,Dosen!$D$4:$D$469,"DT")</f>
        <v>5</v>
      </c>
      <c r="DV20" s="7">
        <f>COUNTIFS(Dosen!$P$4:$P$469,A20,Dosen!$D$4:$D$469,"CDTP")</f>
        <v>0</v>
      </c>
      <c r="DW20" s="7">
        <f>COUNTIFS(Dosen!$P$4:$P$469,A20,Dosen!$D$4:$D$469,"CDTSL")</f>
        <v>0</v>
      </c>
      <c r="DX20" s="44">
        <f>COUNTIFS(Dosen!$P$4:$P$469,A20,Dosen!$D$4:$D$469,"dosen kopertis")</f>
        <v>0</v>
      </c>
      <c r="DY20" s="7">
        <f>COUNTIFS(Dosen!$P$4:$P$469,A20,Dosen!$D$4:$D$469,"DBK")</f>
        <v>0</v>
      </c>
      <c r="DZ20" s="7">
        <f>COUNTIFS(Dosen!$P$4:$P$469,A20,Dosen!$D$4:$D$469,"DPK")</f>
        <v>1</v>
      </c>
      <c r="EA20" s="7">
        <f>COUNTIFS(Dosen!$P$4:$P$469,A20,Dosen!$D$4:$D$469,"DLBK")</f>
        <v>0</v>
      </c>
      <c r="EB20" s="8">
        <f t="shared" ref="EB20" si="8">SUM(DU20:EA20)</f>
        <v>6</v>
      </c>
      <c r="EC20" s="7">
        <f>COUNTIFS(Dosen!$P$4:$P$469,A20,Dosen!$E$4:$E$469,"Belum")</f>
        <v>1</v>
      </c>
      <c r="ED20" s="7">
        <f>COUNTIFS(Dosen!$P$4:$P$469,$A20,Dosen!$E$4:$E$469,"Asisten Ahli")</f>
        <v>1</v>
      </c>
      <c r="EE20" s="7">
        <f>COUNTIFS(Dosen!$P$4:$P$469,$A20,Dosen!$E$4:$E$469,"Lektor")</f>
        <v>4</v>
      </c>
      <c r="EF20" s="7">
        <f>COUNTIFS(Dosen!$P$4:$P$469,$A20,Dosen!$E$4:$E$469,"Lektor Kepala")</f>
        <v>0</v>
      </c>
      <c r="EG20" s="7">
        <f>COUNTIFS(Dosen!$P$4:$P$469,$A20,Dosen!$E$4:$E$469,"Guru Besar")</f>
        <v>0</v>
      </c>
      <c r="EH20" s="7">
        <f>COUNTIFS(Dosen!$P$5:$P$449,A20,Dosen!$I$5:$I$449,"Belum")</f>
        <v>2</v>
      </c>
      <c r="EI20" s="7">
        <f>COUNTIFS(Dosen!$P$5:$P$449,A20,Dosen!$I$5:$I$449,"SUDAH")</f>
        <v>4</v>
      </c>
      <c r="EJ20" s="7">
        <f>COUNTIFS(Dosen!$P$4:$P$449,A20,Dosen!$H$4:$H$449,"s3")</f>
        <v>0</v>
      </c>
      <c r="EK20" s="7">
        <f>COUNTIFS(Dosen!$P$4:$P$449,A20,Dosen!$H$4:$H$449,"s2")</f>
        <v>6</v>
      </c>
      <c r="EL20" s="7">
        <f>COUNTIFS(Dosen!$P$4:$P$449,A20,Dosen!$H$4:$H$449,"s1")</f>
        <v>0</v>
      </c>
      <c r="EM20" s="7">
        <f>COUNTIFS(Dosen!$P$4:$P$449,A20,Dosen!$H$4:$H$449,"sp.2")</f>
        <v>0</v>
      </c>
      <c r="EN20" s="7">
        <f>COUNTIFS(Dosen!$P$4:$P$449,A20,Dosen!$H$4:$H$449,"sp.1")</f>
        <v>0</v>
      </c>
      <c r="EO20" s="7">
        <f>COUNTIFS(Dosen!$P$4:$P$449,A20,Dosen!$K$4:$K$449,"NIDN")</f>
        <v>5</v>
      </c>
      <c r="EP20" s="7">
        <f>COUNTIFS(Dosen!$P$4:$P$449,A20,Dosen!$K$4:$K$449,"NIDk")</f>
        <v>0</v>
      </c>
      <c r="EQ20" s="7">
        <f>COUNTIFS(Dosen!$P$4:$P$449,A20,Dosen!$K$4:$K$449,"belum")</f>
        <v>1</v>
      </c>
      <c r="ER20" s="41">
        <f>COUNTIFS(Dosen!$P$4:$P$449,A20,Dosen!$K$4:$K$449,"NUPTK")</f>
        <v>0</v>
      </c>
      <c r="ES20" s="7">
        <v>103</v>
      </c>
      <c r="ET20" s="7">
        <f>COUNTIFS(Dosen!$P$4:$P$469,A20,Dosen!$D$4:$D$469,"DT")</f>
        <v>5</v>
      </c>
      <c r="EU20" s="7">
        <f>COUNTIFS(Dosen!$P$4:$P$469,A20,Dosen!$D$4:$D$469,"CDTP")</f>
        <v>0</v>
      </c>
      <c r="EV20" s="7">
        <f>COUNTIFS(Dosen!$P$4:$P$469,A20,Dosen!$D$4:$D$469,"CDTSL")</f>
        <v>0</v>
      </c>
      <c r="EW20" s="7">
        <f>COUNTIFS(Dosen!$P$4:$P$469,A20,Dosen!$D$4:$D$469,"dosen kopertis")</f>
        <v>0</v>
      </c>
      <c r="EX20" s="7">
        <f>COUNTIFS(Dosen!$P$4:$P$469,A20,Dosen!$D$4:$D$469,"DBK")</f>
        <v>0</v>
      </c>
      <c r="EY20" s="7">
        <f>COUNTIFS(Dosen!$P$4:$P$469,A20,Dosen!$D$4:$D$469,"DPK")</f>
        <v>1</v>
      </c>
      <c r="EZ20" s="7">
        <f>COUNTIFS(Dosen!$P$4:$P$469,A20,Dosen!$D$4:$D$469,"DLBK")</f>
        <v>0</v>
      </c>
      <c r="FA20" s="7">
        <f t="shared" ref="FA20" si="9">SUM(ET20:EZ20)</f>
        <v>6</v>
      </c>
      <c r="FB20" s="7">
        <f>COUNTIFS(Dosen!$P$4:$P$469,A20,Dosen!$E$4:$E$469,"Belum")</f>
        <v>1</v>
      </c>
      <c r="FC20" s="7">
        <f>COUNTIFS(Dosen!$P$4:$P$469,$A20,Dosen!$E$4:$E$469,"Asisten Ahli")</f>
        <v>1</v>
      </c>
      <c r="FD20" s="7">
        <f>COUNTIFS(Dosen!$P$4:$P$469,$A20,Dosen!$E$4:$E$469,"Lektor")</f>
        <v>4</v>
      </c>
      <c r="FE20" s="7">
        <f>COUNTIFS(Dosen!$P$4:$P$469,$A20,Dosen!$E$4:$E$469,"Lektor Kepala")</f>
        <v>0</v>
      </c>
      <c r="FF20" s="7">
        <f>COUNTIFS(Dosen!$P$4:$P$469,$A20,Dosen!$E$4:$E$469,"Guru Besar")</f>
        <v>0</v>
      </c>
      <c r="FG20" s="7">
        <f>COUNTIFS(Dosen!$P$5:$P$449,$A20,Dosen!$I$5:$I$449,"Belum")</f>
        <v>2</v>
      </c>
      <c r="FH20" s="7">
        <f>COUNTIFS(Dosen!$P$5:$P$449,A20,Dosen!$I$5:$I$449,"SUDAH")</f>
        <v>4</v>
      </c>
      <c r="FI20" s="7">
        <f>COUNTIFS(Dosen!$P$4:$P$449,A20,Dosen!$H$4:$H$449,"s3")</f>
        <v>0</v>
      </c>
      <c r="FJ20" s="7">
        <f>COUNTIFS(Dosen!$P$4:$P$449,A20,Dosen!$H$4:$H$449,"s2")</f>
        <v>6</v>
      </c>
      <c r="FK20" s="7">
        <f>COUNTIFS(Dosen!$P$4:$P$449,A20,Dosen!$H$4:$H$449,"s1")</f>
        <v>0</v>
      </c>
      <c r="FL20" s="7">
        <f>COUNTIFS(Dosen!$P$4:$P$449,A20,Dosen!$H$4:$H$449,"sp.2")</f>
        <v>0</v>
      </c>
      <c r="FM20" s="7">
        <f>COUNTIFS(Dosen!$P$4:$P$449,A20,Dosen!$H$4:$H$449,"sp.1")</f>
        <v>0</v>
      </c>
      <c r="FN20" s="7">
        <f>COUNTIFS(Dosen!$P$4:$P$449,A20,Dosen!$K$4:$K$449,"NIDN")</f>
        <v>5</v>
      </c>
      <c r="FO20" s="7">
        <f>COUNTIFS(Dosen!$P$4:$P$449,A20,Dosen!$K$4:$K$449,"NIDk")</f>
        <v>0</v>
      </c>
      <c r="FP20" s="7">
        <f>COUNTIFS(Dosen!$P$4:$P$449,A20,Dosen!$K$4:$K$449,"belum")</f>
        <v>1</v>
      </c>
      <c r="FQ20" s="41">
        <f>COUNTIFS(Dosen!$P$4:$P$449,A20,Dosen!$K$4:$K$449,"NUPTK")</f>
        <v>0</v>
      </c>
      <c r="FR20" s="7">
        <v>103</v>
      </c>
      <c r="FS20" s="7">
        <f>COUNTIFS(Dosen!$P$4:$P$469,$A20,Dosen!$D$4:$D$469,"DT")</f>
        <v>5</v>
      </c>
      <c r="FT20" s="7">
        <f>COUNTIFS(Dosen!$P$4:$P$469,$A20,Dosen!$D$4:$D$469,"CDTP")</f>
        <v>0</v>
      </c>
      <c r="FU20" s="7">
        <f>COUNTIFS(Dosen!$P$4:$P$469,$A20,Dosen!$D$4:$D$469,"CDTSL")</f>
        <v>0</v>
      </c>
      <c r="FV20" s="7">
        <f>COUNTIFS(Dosen!$P$4:$P$469,$A20,Dosen!$D$4:$D$469,"dosen kopertis")</f>
        <v>0</v>
      </c>
      <c r="FW20" s="7">
        <f>COUNTIFS(Dosen!$P$4:$P$469,$A20,Dosen!$D$4:$D$469,"DBK")</f>
        <v>0</v>
      </c>
      <c r="FX20" s="7">
        <f>COUNTIFS(Dosen!$P$4:$P$469,$A20,Dosen!$D$4:$D$469,"DPK")</f>
        <v>1</v>
      </c>
      <c r="FY20" s="7">
        <f>COUNTIFS(Dosen!$P$4:$P$469,$A20,Dosen!$D$4:$D$469,"DLBK")</f>
        <v>0</v>
      </c>
      <c r="FZ20" s="7">
        <f t="shared" ref="FZ20" si="10">SUM(FS20:FY20)</f>
        <v>6</v>
      </c>
      <c r="GA20" s="7">
        <f>COUNTIFS(Dosen!$P$4:$P$469,$A20,Dosen!$E$4:$E$469,"Belum")</f>
        <v>1</v>
      </c>
      <c r="GB20" s="7">
        <f>COUNTIFS(Dosen!$P$4:$P$469,$A20,Dosen!$E$4:$E$469,"Asisten Ahli")</f>
        <v>1</v>
      </c>
      <c r="GC20" s="7">
        <f>COUNTIFS(Dosen!$P$4:$P$469,$A20,Dosen!$E$4:$E$469,"Lektor")</f>
        <v>4</v>
      </c>
      <c r="GD20" s="7">
        <f>COUNTIFS(Dosen!$P$4:$P$469,$A20,Dosen!$E$4:$E$469,"Lektor Kepala")</f>
        <v>0</v>
      </c>
      <c r="GE20" s="7">
        <f>COUNTIFS(Dosen!$P$4:$P$469,$A20,Dosen!$E$4:$E$469,"Guru Besar")</f>
        <v>0</v>
      </c>
      <c r="GF20" s="7">
        <f>COUNTIFS(Dosen!$P$5:$P$449,$A20,Dosen!$I$5:$I$449,"Belum")</f>
        <v>2</v>
      </c>
      <c r="GG20" s="7">
        <f>COUNTIFS(Dosen!$P$5:$P$449,$A20,Dosen!$I$5:$I$449,"SUDAH")</f>
        <v>4</v>
      </c>
      <c r="GH20" s="7">
        <f>COUNTIFS(Dosen!$P$4:$P$449,$A20,Dosen!$H$4:$H$449,"s3")</f>
        <v>0</v>
      </c>
      <c r="GI20" s="7">
        <f>COUNTIFS(Dosen!$P$4:$P$449,$A20,Dosen!$H$4:$H$449,"s2")</f>
        <v>6</v>
      </c>
      <c r="GJ20" s="7">
        <f>COUNTIFS(Dosen!$P$4:$P$449,$A20,Dosen!$H$4:$H$449,"s1")</f>
        <v>0</v>
      </c>
      <c r="GK20" s="7">
        <f>COUNTIFS(Dosen!$P$4:$P$449,$A20,Dosen!$H$4:$H$449,"sp.2")</f>
        <v>0</v>
      </c>
      <c r="GL20" s="7">
        <f>COUNTIFS(Dosen!$P$4:$P$449,$A20,Dosen!$H$4:$H$449,"sp.1")</f>
        <v>0</v>
      </c>
      <c r="GM20" s="7">
        <f>COUNTIFS(Dosen!$P$4:$P$449,$A20,Dosen!$K$4:$K$449,"NIDN")</f>
        <v>5</v>
      </c>
      <c r="GN20" s="7">
        <f>COUNTIFS(Dosen!$P$4:$P$449,$A20,Dosen!$K$4:$K$449,"NIDk")</f>
        <v>0</v>
      </c>
      <c r="GO20" s="7">
        <f>COUNTIFS(Dosen!$P$4:$P$449,$A20,Dosen!$K$4:$K$449,"belum")</f>
        <v>1</v>
      </c>
      <c r="GP20" s="41">
        <f>COUNTIFS(Dosen!$P$4:$P$449,$A20,Dosen!$K$4:$K$449,"NUPTK")</f>
        <v>0</v>
      </c>
      <c r="GQ20" s="7">
        <v>103</v>
      </c>
      <c r="GR20" s="7">
        <v>5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5</v>
      </c>
      <c r="GZ20" s="7">
        <v>0</v>
      </c>
      <c r="HA20" s="7">
        <v>1</v>
      </c>
      <c r="HB20" s="7">
        <v>4</v>
      </c>
      <c r="HC20" s="7">
        <v>0</v>
      </c>
      <c r="HD20" s="7">
        <v>0</v>
      </c>
      <c r="HE20" s="7">
        <v>0</v>
      </c>
      <c r="HF20" s="7">
        <v>5</v>
      </c>
      <c r="HG20" s="7">
        <v>0</v>
      </c>
      <c r="HH20" s="7">
        <v>5</v>
      </c>
      <c r="HI20" s="7">
        <v>0</v>
      </c>
      <c r="HJ20" s="7">
        <v>0</v>
      </c>
      <c r="HK20" s="7">
        <v>0</v>
      </c>
      <c r="HL20" s="7">
        <v>5</v>
      </c>
      <c r="HM20" s="7">
        <v>0</v>
      </c>
      <c r="HN20" s="7">
        <v>0</v>
      </c>
      <c r="HO20" s="41">
        <v>0</v>
      </c>
      <c r="HP20" s="7">
        <v>103</v>
      </c>
      <c r="HQ20" s="7">
        <v>5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5</v>
      </c>
      <c r="HY20" s="7">
        <v>0</v>
      </c>
      <c r="HZ20" s="7">
        <v>1</v>
      </c>
      <c r="IA20" s="7">
        <v>4</v>
      </c>
      <c r="IB20" s="7">
        <v>0</v>
      </c>
      <c r="IC20" s="7">
        <v>0</v>
      </c>
      <c r="ID20" s="7">
        <v>0</v>
      </c>
      <c r="IE20" s="7">
        <v>5</v>
      </c>
      <c r="IF20" s="7">
        <v>0</v>
      </c>
      <c r="IG20" s="7">
        <v>5</v>
      </c>
      <c r="IH20" s="7">
        <v>0</v>
      </c>
      <c r="II20" s="7">
        <v>0</v>
      </c>
      <c r="IJ20" s="7">
        <v>0</v>
      </c>
      <c r="IK20" s="7">
        <v>5</v>
      </c>
      <c r="IL20" s="7">
        <v>0</v>
      </c>
      <c r="IM20" s="7">
        <v>0</v>
      </c>
      <c r="IN20" s="41">
        <v>0</v>
      </c>
      <c r="IO20" s="7">
        <v>103</v>
      </c>
      <c r="IP20" s="7">
        <v>5</v>
      </c>
      <c r="IQ20" s="7">
        <v>0</v>
      </c>
      <c r="IR20" s="7">
        <v>0</v>
      </c>
      <c r="IS20" s="7">
        <v>0</v>
      </c>
      <c r="IT20" s="7">
        <v>0</v>
      </c>
      <c r="IU20" s="7">
        <v>1</v>
      </c>
      <c r="IV20" s="7">
        <v>0</v>
      </c>
      <c r="IW20" s="7">
        <v>6</v>
      </c>
      <c r="IX20" s="7">
        <v>1</v>
      </c>
      <c r="IY20" s="7">
        <v>1</v>
      </c>
      <c r="IZ20" s="7">
        <v>4</v>
      </c>
      <c r="JA20" s="7">
        <v>0</v>
      </c>
      <c r="JB20" s="7">
        <v>0</v>
      </c>
      <c r="JC20" s="7">
        <v>1</v>
      </c>
      <c r="JD20" s="7">
        <v>5</v>
      </c>
      <c r="JE20" s="7">
        <v>0</v>
      </c>
      <c r="JF20" s="7">
        <v>6</v>
      </c>
      <c r="JG20" s="7">
        <v>0</v>
      </c>
      <c r="JH20" s="7">
        <v>0</v>
      </c>
      <c r="JI20" s="7">
        <v>0</v>
      </c>
      <c r="JJ20" s="7">
        <v>5</v>
      </c>
      <c r="JK20" s="7">
        <v>0</v>
      </c>
      <c r="JL20" s="7">
        <v>1</v>
      </c>
      <c r="JM20" s="41">
        <v>0</v>
      </c>
      <c r="JN20" s="7">
        <v>103</v>
      </c>
      <c r="JO20" s="7">
        <v>5</v>
      </c>
      <c r="JP20" s="7">
        <v>0</v>
      </c>
      <c r="JQ20" s="7">
        <v>0</v>
      </c>
      <c r="JR20" s="7">
        <v>0</v>
      </c>
      <c r="JS20" s="7">
        <v>0</v>
      </c>
      <c r="JT20" s="7">
        <v>1</v>
      </c>
      <c r="JU20" s="7">
        <v>0</v>
      </c>
      <c r="JV20" s="7">
        <v>6</v>
      </c>
      <c r="JW20" s="7">
        <v>1</v>
      </c>
      <c r="JX20" s="7">
        <v>1</v>
      </c>
      <c r="JY20" s="7">
        <v>4</v>
      </c>
      <c r="JZ20" s="7">
        <v>0</v>
      </c>
      <c r="KA20" s="7">
        <v>0</v>
      </c>
      <c r="KB20" s="7">
        <v>2</v>
      </c>
      <c r="KC20" s="7">
        <v>4</v>
      </c>
      <c r="KD20" s="7">
        <v>0</v>
      </c>
      <c r="KE20" s="7">
        <v>6</v>
      </c>
      <c r="KF20" s="7">
        <v>0</v>
      </c>
      <c r="KG20" s="7">
        <v>0</v>
      </c>
      <c r="KH20" s="7">
        <v>0</v>
      </c>
      <c r="KI20" s="7">
        <v>5</v>
      </c>
      <c r="KJ20" s="7">
        <v>0</v>
      </c>
      <c r="KK20" s="7">
        <v>1</v>
      </c>
      <c r="KL20" s="41">
        <v>0</v>
      </c>
      <c r="KM20" s="7">
        <v>101</v>
      </c>
      <c r="KN20" s="7">
        <f>COUNTIFS(Dosen!$P$4:$P$469,$A20,Dosen!$D$4:$D$469,"DT")</f>
        <v>5</v>
      </c>
      <c r="KO20" s="7">
        <f>COUNTIFS(Dosen!$P$4:$P$469,$A20,Dosen!$D$4:$D$469,"CDTP")</f>
        <v>0</v>
      </c>
      <c r="KP20" s="7">
        <f>COUNTIFS(Dosen!$P$4:$P$469,$A20,Dosen!$D$4:$D$469,"CDTSL")</f>
        <v>0</v>
      </c>
      <c r="KQ20" s="7">
        <f>COUNTIFS(Dosen!$P$4:$P$469,$A20,Dosen!$D$4:$D$469,"dosen kopertis")</f>
        <v>0</v>
      </c>
      <c r="KR20" s="7">
        <f>COUNTIFS(Dosen!$P$4:$P$469,$A20,Dosen!$D$4:$D$469,"DBK")</f>
        <v>0</v>
      </c>
      <c r="KS20" s="7">
        <f>COUNTIFS(Dosen!$P$4:$P$469,$A20,Dosen!$D$4:$D$469,"DPK")</f>
        <v>1</v>
      </c>
      <c r="KT20" s="7">
        <f>COUNTIFS(Dosen!$P$4:$P$469,$A20,Dosen!$D$4:$D$469,"DLBK")</f>
        <v>0</v>
      </c>
      <c r="KU20" s="7">
        <f t="shared" ref="KU20" si="11">SUM(KN20:KT20)</f>
        <v>6</v>
      </c>
      <c r="KV20" s="7">
        <f>COUNTIFS(Dosen!$P$4:$P$469,$A20,Dosen!$E$4:$E$469,"Belum")</f>
        <v>1</v>
      </c>
      <c r="KW20" s="7">
        <f>COUNTIFS(Dosen!$P$4:$P$469,$A20,Dosen!$E$4:$E$469,"Asisten Ahli")</f>
        <v>1</v>
      </c>
      <c r="KX20" s="7">
        <f>COUNTIFS(Dosen!$P$4:$P$469,$A20,Dosen!$E$4:$E$469,"Lektor")</f>
        <v>4</v>
      </c>
      <c r="KY20" s="7">
        <f>COUNTIFS(Dosen!$P$4:$P$469,$A20,Dosen!$E$4:$E$469,"Lektor Kepala")</f>
        <v>0</v>
      </c>
      <c r="KZ20" s="7">
        <f>COUNTIFS(Dosen!$P$4:$P$469,$A20,Dosen!$E$4:$E$469,"Guru Besar")</f>
        <v>0</v>
      </c>
      <c r="LA20" s="7">
        <f>COUNTIFS(Dosen!$P$5:$P$495,$A20,Dosen!$I$5:$I$495,"Belum")</f>
        <v>2</v>
      </c>
      <c r="LB20" s="7">
        <f>COUNTIFS(Dosen!$P$5:$P$495,$A20,Dosen!$I$5:$I$495,"SUDAH")</f>
        <v>4</v>
      </c>
      <c r="LC20" s="7">
        <f>COUNTIFS(Dosen!$P$4:$P$495,$A20,Dosen!$H$4:$H$495,"s3")</f>
        <v>0</v>
      </c>
      <c r="LD20" s="7">
        <f>COUNTIFS(Dosen!$P$4:$P$495,$A20,Dosen!$H$4:$H$495,"s2")</f>
        <v>6</v>
      </c>
      <c r="LE20" s="7">
        <f>COUNTIFS(Dosen!$P$4:$P$495,$A20,Dosen!$H$4:$H$495,"s1")</f>
        <v>0</v>
      </c>
      <c r="LF20" s="7">
        <f>COUNTIFS(Dosen!$P$4:$P$495,$A20,Dosen!$H$4:$H$495,"sp.2")</f>
        <v>0</v>
      </c>
      <c r="LG20" s="7">
        <f>COUNTIFS(Dosen!$P$4:$P$495,$A20,Dosen!$H$4:$H$495,"sp.1")</f>
        <v>0</v>
      </c>
      <c r="LH20" s="7">
        <f>COUNTIFS(Dosen!$P$4:$P$495,$A20,Dosen!$K$4:$K$495,"NIDN")</f>
        <v>5</v>
      </c>
      <c r="LI20" s="7">
        <f>COUNTIFS(Dosen!$P$4:$P$495,$A20,Dosen!$K$4:$K$495,"NIDk")</f>
        <v>0</v>
      </c>
      <c r="LJ20" s="7">
        <f>COUNTIFS(Dosen!$P$4:$P$495,$A20,Dosen!$K$4:$K$495,"belum")</f>
        <v>1</v>
      </c>
      <c r="LK20" s="41">
        <f>COUNTIFS(Dosen!$P$4:$P$495,$A20,Dosen!$K$4:$K$495,"NUPTK")</f>
        <v>0</v>
      </c>
    </row>
    <row r="21" spans="1:323" x14ac:dyDescent="0.25">
      <c r="A21" s="41" t="s">
        <v>864</v>
      </c>
      <c r="B21" s="7">
        <v>137</v>
      </c>
      <c r="C21" s="7">
        <v>14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14</v>
      </c>
      <c r="K21" s="7">
        <v>0</v>
      </c>
      <c r="L21" s="7">
        <v>5</v>
      </c>
      <c r="M21" s="7">
        <v>6</v>
      </c>
      <c r="N21" s="7">
        <v>3</v>
      </c>
      <c r="O21" s="7">
        <v>0</v>
      </c>
      <c r="P21" s="7">
        <v>3</v>
      </c>
      <c r="Q21" s="7">
        <v>11</v>
      </c>
      <c r="R21" s="7">
        <v>5</v>
      </c>
      <c r="S21" s="7">
        <v>9</v>
      </c>
      <c r="T21" s="7">
        <v>0</v>
      </c>
      <c r="U21" s="7">
        <v>0</v>
      </c>
      <c r="V21" s="7">
        <v>0</v>
      </c>
      <c r="W21" s="7">
        <v>14</v>
      </c>
      <c r="X21" s="7">
        <v>0</v>
      </c>
      <c r="Y21" s="7">
        <v>0</v>
      </c>
      <c r="Z21" s="7">
        <v>137</v>
      </c>
      <c r="AA21" s="7">
        <v>14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14</v>
      </c>
      <c r="AI21" s="7">
        <v>0</v>
      </c>
      <c r="AJ21" s="7">
        <v>5</v>
      </c>
      <c r="AK21" s="7">
        <v>6</v>
      </c>
      <c r="AL21" s="7">
        <v>3</v>
      </c>
      <c r="AM21" s="7">
        <v>0</v>
      </c>
      <c r="AN21" s="7">
        <v>3</v>
      </c>
      <c r="AO21" s="7">
        <v>11</v>
      </c>
      <c r="AP21" s="7">
        <v>5</v>
      </c>
      <c r="AQ21" s="7">
        <v>9</v>
      </c>
      <c r="AR21" s="7">
        <v>0</v>
      </c>
      <c r="AS21" s="7">
        <v>0</v>
      </c>
      <c r="AT21" s="7">
        <v>0</v>
      </c>
      <c r="AU21" s="7">
        <v>14</v>
      </c>
      <c r="AV21" s="7">
        <v>0</v>
      </c>
      <c r="AW21" s="7">
        <v>0</v>
      </c>
      <c r="AX21" s="7">
        <v>137</v>
      </c>
      <c r="AY21" s="7">
        <v>14</v>
      </c>
      <c r="AZ21" s="7">
        <v>0</v>
      </c>
      <c r="BA21" s="7">
        <v>0</v>
      </c>
      <c r="BB21" s="44">
        <v>0</v>
      </c>
      <c r="BC21" s="7">
        <v>0</v>
      </c>
      <c r="BD21" s="7">
        <v>0</v>
      </c>
      <c r="BE21" s="7">
        <v>0</v>
      </c>
      <c r="BF21" s="8">
        <v>14</v>
      </c>
      <c r="BG21" s="7">
        <v>0</v>
      </c>
      <c r="BH21" s="7">
        <v>5</v>
      </c>
      <c r="BI21" s="7">
        <v>6</v>
      </c>
      <c r="BJ21" s="7">
        <v>3</v>
      </c>
      <c r="BK21" s="7">
        <v>0</v>
      </c>
      <c r="BL21" s="7">
        <v>3</v>
      </c>
      <c r="BM21" s="7">
        <v>11</v>
      </c>
      <c r="BN21" s="7">
        <v>5</v>
      </c>
      <c r="BO21" s="7">
        <v>9</v>
      </c>
      <c r="BP21" s="7">
        <v>0</v>
      </c>
      <c r="BQ21" s="7">
        <v>0</v>
      </c>
      <c r="BR21" s="7">
        <v>0</v>
      </c>
      <c r="BS21" s="7">
        <v>14</v>
      </c>
      <c r="BT21" s="7">
        <v>0</v>
      </c>
      <c r="BU21" s="7">
        <v>0</v>
      </c>
      <c r="BV21" s="7">
        <v>137</v>
      </c>
      <c r="BW21" s="7">
        <v>14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14</v>
      </c>
      <c r="CE21" s="7">
        <v>0</v>
      </c>
      <c r="CF21" s="7">
        <v>5</v>
      </c>
      <c r="CG21" s="7">
        <v>6</v>
      </c>
      <c r="CH21" s="7">
        <v>3</v>
      </c>
      <c r="CI21" s="7">
        <v>0</v>
      </c>
      <c r="CJ21" s="7">
        <v>3</v>
      </c>
      <c r="CK21" s="7">
        <v>11</v>
      </c>
      <c r="CL21" s="7">
        <v>5</v>
      </c>
      <c r="CM21" s="7">
        <v>9</v>
      </c>
      <c r="CN21" s="7">
        <v>0</v>
      </c>
      <c r="CO21" s="7">
        <v>0</v>
      </c>
      <c r="CP21" s="7">
        <v>0</v>
      </c>
      <c r="CQ21" s="7">
        <v>14</v>
      </c>
      <c r="CR21" s="7">
        <v>0</v>
      </c>
      <c r="CS21" s="7">
        <v>0</v>
      </c>
      <c r="CT21" s="7">
        <v>0</v>
      </c>
      <c r="CU21" s="7">
        <v>137</v>
      </c>
      <c r="CV21" s="7">
        <v>14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14</v>
      </c>
      <c r="DD21" s="7">
        <v>0</v>
      </c>
      <c r="DE21" s="7">
        <v>5</v>
      </c>
      <c r="DF21" s="7">
        <v>6</v>
      </c>
      <c r="DG21" s="7">
        <v>3</v>
      </c>
      <c r="DH21" s="7">
        <v>0</v>
      </c>
      <c r="DI21" s="7">
        <v>1</v>
      </c>
      <c r="DJ21" s="7">
        <v>13</v>
      </c>
      <c r="DK21" s="7">
        <v>5</v>
      </c>
      <c r="DL21" s="7">
        <v>9</v>
      </c>
      <c r="DM21" s="7">
        <v>0</v>
      </c>
      <c r="DN21" s="7">
        <v>0</v>
      </c>
      <c r="DO21" s="7">
        <v>0</v>
      </c>
      <c r="DP21" s="7">
        <v>14</v>
      </c>
      <c r="DQ21" s="7">
        <v>0</v>
      </c>
      <c r="DR21" s="7">
        <v>0</v>
      </c>
      <c r="DS21" s="7">
        <v>0</v>
      </c>
      <c r="DT21" s="7">
        <v>127</v>
      </c>
      <c r="DU21" s="7">
        <f>COUNTIFS(Dosen!$P$4:$P$469,A21,Dosen!$D$4:$D$469,"DT")</f>
        <v>14</v>
      </c>
      <c r="DV21" s="7">
        <f>COUNTIFS(Dosen!$P$4:$P$469,A21,Dosen!$D$4:$D$469,"CDTP")</f>
        <v>0</v>
      </c>
      <c r="DW21" s="7">
        <f>COUNTIFS(Dosen!$P$4:$P$469,A21,Dosen!$D$4:$D$469,"CDTSL")</f>
        <v>0</v>
      </c>
      <c r="DX21" s="44">
        <f>COUNTIFS(Dosen!$P$4:$P$469,A21,Dosen!$D$4:$D$469,"dosen kopertis")</f>
        <v>0</v>
      </c>
      <c r="DY21" s="7">
        <f>COUNTIFS(Dosen!$P$4:$P$469,A21,Dosen!$D$4:$D$469,"DBK")</f>
        <v>0</v>
      </c>
      <c r="DZ21" s="7">
        <f>COUNTIFS(Dosen!$P$4:$P$469,A21,Dosen!$D$4:$D$469,"DPK")</f>
        <v>0</v>
      </c>
      <c r="EA21" s="7">
        <f>COUNTIFS(Dosen!$P$4:$P$469,A21,Dosen!$D$4:$D$469,"DLBK")</f>
        <v>0</v>
      </c>
      <c r="EB21" s="8">
        <f t="shared" si="0"/>
        <v>14</v>
      </c>
      <c r="EC21" s="7">
        <f>COUNTIFS(Dosen!$P$4:$P$469,A21,Dosen!$E$4:$E$469,"Belum")</f>
        <v>0</v>
      </c>
      <c r="ED21" s="7">
        <f>COUNTIFS(Dosen!$P$4:$P$469,$A21,Dosen!$E$4:$E$469,"Asisten Ahli")</f>
        <v>3</v>
      </c>
      <c r="EE21" s="7">
        <f>COUNTIFS(Dosen!$P$4:$P$469,$A21,Dosen!$E$4:$E$469,"Lektor")</f>
        <v>7</v>
      </c>
      <c r="EF21" s="7">
        <f>COUNTIFS(Dosen!$P$4:$P$469,$A21,Dosen!$E$4:$E$469,"Lektor Kepala")</f>
        <v>3</v>
      </c>
      <c r="EG21" s="7">
        <f>COUNTIFS(Dosen!$P$4:$P$469,$A21,Dosen!$E$4:$E$469,"Guru Besar")</f>
        <v>1</v>
      </c>
      <c r="EH21" s="7">
        <f>COUNTIFS(Dosen!$P$5:$P$449,A21,Dosen!$I$5:$I$449,"Belum")</f>
        <v>0</v>
      </c>
      <c r="EI21" s="7">
        <f>COUNTIFS(Dosen!$P$5:$P$449,A21,Dosen!$I$5:$I$449,"SUDAH")</f>
        <v>14</v>
      </c>
      <c r="EJ21" s="7">
        <f>COUNTIFS(Dosen!$P$4:$P$449,A21,Dosen!$H$4:$H$449,"s3")</f>
        <v>6</v>
      </c>
      <c r="EK21" s="7">
        <f>COUNTIFS(Dosen!$P$4:$P$449,A21,Dosen!$H$4:$H$449,"s2")</f>
        <v>8</v>
      </c>
      <c r="EL21" s="7">
        <f>COUNTIFS(Dosen!$P$4:$P$449,A21,Dosen!$H$4:$H$449,"s1")</f>
        <v>0</v>
      </c>
      <c r="EM21" s="7">
        <f>COUNTIFS(Dosen!$P$4:$P$449,A21,Dosen!$H$4:$H$449,"sp.2")</f>
        <v>0</v>
      </c>
      <c r="EN21" s="7">
        <f>COUNTIFS(Dosen!$P$4:$P$449,A21,Dosen!$H$4:$H$449,"sp.1")</f>
        <v>0</v>
      </c>
      <c r="EO21" s="7">
        <f>COUNTIFS(Dosen!$P$4:$P$449,A21,Dosen!$K$4:$K$449,"NIDN")</f>
        <v>14</v>
      </c>
      <c r="EP21" s="7">
        <f>COUNTIFS(Dosen!$P$4:$P$449,A21,Dosen!$K$4:$K$449,"NIDk")</f>
        <v>0</v>
      </c>
      <c r="EQ21" s="7">
        <f>COUNTIFS(Dosen!$P$4:$P$449,A21,Dosen!$K$4:$K$449,"belum")</f>
        <v>0</v>
      </c>
      <c r="ER21" s="41">
        <f>COUNTIFS(Dosen!$P$4:$P$449,A21,Dosen!$K$4:$K$449,"NUPTK")</f>
        <v>0</v>
      </c>
      <c r="ES21" s="7">
        <v>127</v>
      </c>
      <c r="ET21" s="7">
        <f>COUNTIFS(Dosen!$P$4:$P$469,A21,Dosen!$D$4:$D$469,"DT")</f>
        <v>14</v>
      </c>
      <c r="EU21" s="7">
        <f>COUNTIFS(Dosen!$P$4:$P$469,A21,Dosen!$D$4:$D$469,"CDTP")</f>
        <v>0</v>
      </c>
      <c r="EV21" s="7">
        <f>COUNTIFS(Dosen!$P$4:$P$469,A21,Dosen!$D$4:$D$469,"CDTSL")</f>
        <v>0</v>
      </c>
      <c r="EW21" s="7">
        <f>COUNTIFS(Dosen!$P$4:$P$469,A21,Dosen!$D$4:$D$469,"dosen kopertis")</f>
        <v>0</v>
      </c>
      <c r="EX21" s="7">
        <f>COUNTIFS(Dosen!$P$4:$P$469,A21,Dosen!$D$4:$D$469,"DBK")</f>
        <v>0</v>
      </c>
      <c r="EY21" s="7">
        <f>COUNTIFS(Dosen!$P$4:$P$469,A21,Dosen!$D$4:$D$469,"DPK")</f>
        <v>0</v>
      </c>
      <c r="EZ21" s="7">
        <f>COUNTIFS(Dosen!$P$4:$P$469,A21,Dosen!$D$4:$D$469,"DLBK")</f>
        <v>0</v>
      </c>
      <c r="FA21" s="7">
        <f t="shared" ref="FA21:FA28" si="12">SUM(ET21:EZ21)</f>
        <v>14</v>
      </c>
      <c r="FB21" s="7">
        <f>COUNTIFS(Dosen!$P$4:$P$469,A21,Dosen!$E$4:$E$469,"Belum")</f>
        <v>0</v>
      </c>
      <c r="FC21" s="7">
        <f>COUNTIFS(Dosen!$P$4:$P$469,$A21,Dosen!$E$4:$E$469,"Asisten Ahli")</f>
        <v>3</v>
      </c>
      <c r="FD21" s="7">
        <f>COUNTIFS(Dosen!$P$4:$P$469,$A21,Dosen!$E$4:$E$469,"Lektor")</f>
        <v>7</v>
      </c>
      <c r="FE21" s="7">
        <f>COUNTIFS(Dosen!$P$4:$P$469,$A21,Dosen!$E$4:$E$469,"Lektor Kepala")</f>
        <v>3</v>
      </c>
      <c r="FF21" s="7">
        <f>COUNTIFS(Dosen!$P$4:$P$469,$A21,Dosen!$E$4:$E$469,"Guru Besar")</f>
        <v>1</v>
      </c>
      <c r="FG21" s="7">
        <f>COUNTIFS(Dosen!$P$5:$P$449,$A21,Dosen!$I$5:$I$449,"Belum")</f>
        <v>0</v>
      </c>
      <c r="FH21" s="7">
        <f>COUNTIFS(Dosen!$P$5:$P$449,A21,Dosen!$I$5:$I$449,"SUDAH")</f>
        <v>14</v>
      </c>
      <c r="FI21" s="7">
        <f>COUNTIFS(Dosen!$P$4:$P$449,A21,Dosen!$H$4:$H$449,"s3")</f>
        <v>6</v>
      </c>
      <c r="FJ21" s="7">
        <f>COUNTIFS(Dosen!$P$4:$P$449,A21,Dosen!$H$4:$H$449,"s2")</f>
        <v>8</v>
      </c>
      <c r="FK21" s="7">
        <f>COUNTIFS(Dosen!$P$4:$P$449,A21,Dosen!$H$4:$H$449,"s1")</f>
        <v>0</v>
      </c>
      <c r="FL21" s="7">
        <f>COUNTIFS(Dosen!$P$4:$P$449,A21,Dosen!$H$4:$H$449,"sp.2")</f>
        <v>0</v>
      </c>
      <c r="FM21" s="7">
        <f>COUNTIFS(Dosen!$P$4:$P$449,A21,Dosen!$H$4:$H$449,"sp.1")</f>
        <v>0</v>
      </c>
      <c r="FN21" s="7">
        <f>COUNTIFS(Dosen!$P$4:$P$449,A21,Dosen!$K$4:$K$449,"NIDN")</f>
        <v>14</v>
      </c>
      <c r="FO21" s="7">
        <f>COUNTIFS(Dosen!$P$4:$P$449,A21,Dosen!$K$4:$K$449,"NIDk")</f>
        <v>0</v>
      </c>
      <c r="FP21" s="7">
        <f>COUNTIFS(Dosen!$P$4:$P$449,A21,Dosen!$K$4:$K$449,"belum")</f>
        <v>0</v>
      </c>
      <c r="FQ21" s="41">
        <f>COUNTIFS(Dosen!$P$4:$P$449,A21,Dosen!$K$4:$K$449,"NUPTK")</f>
        <v>0</v>
      </c>
      <c r="FR21" s="7">
        <v>127</v>
      </c>
      <c r="FS21" s="7">
        <f>COUNTIFS(Dosen!$P$4:$P$469,$A21,Dosen!$D$4:$D$469,"DT")</f>
        <v>14</v>
      </c>
      <c r="FT21" s="7">
        <f>COUNTIFS(Dosen!$P$4:$P$469,$A21,Dosen!$D$4:$D$469,"CDTP")</f>
        <v>0</v>
      </c>
      <c r="FU21" s="7">
        <f>COUNTIFS(Dosen!$P$4:$P$469,$A21,Dosen!$D$4:$D$469,"CDTSL")</f>
        <v>0</v>
      </c>
      <c r="FV21" s="7">
        <f>COUNTIFS(Dosen!$P$4:$P$469,$A21,Dosen!$D$4:$D$469,"dosen kopertis")</f>
        <v>0</v>
      </c>
      <c r="FW21" s="7">
        <f>COUNTIFS(Dosen!$P$4:$P$469,$A21,Dosen!$D$4:$D$469,"DBK")</f>
        <v>0</v>
      </c>
      <c r="FX21" s="7">
        <f>COUNTIFS(Dosen!$P$4:$P$469,$A21,Dosen!$D$4:$D$469,"DPK")</f>
        <v>0</v>
      </c>
      <c r="FY21" s="7">
        <f>COUNTIFS(Dosen!$P$4:$P$469,$A21,Dosen!$D$4:$D$469,"DLBK")</f>
        <v>0</v>
      </c>
      <c r="FZ21" s="7">
        <f t="shared" ref="FZ21:FZ28" si="13">SUM(FS21:FY21)</f>
        <v>14</v>
      </c>
      <c r="GA21" s="7">
        <f>COUNTIFS(Dosen!$P$4:$P$469,$A21,Dosen!$E$4:$E$469,"Belum")</f>
        <v>0</v>
      </c>
      <c r="GB21" s="7">
        <f>COUNTIFS(Dosen!$P$4:$P$469,$A21,Dosen!$E$4:$E$469,"Asisten Ahli")</f>
        <v>3</v>
      </c>
      <c r="GC21" s="7">
        <f>COUNTIFS(Dosen!$P$4:$P$469,$A21,Dosen!$E$4:$E$469,"Lektor")</f>
        <v>7</v>
      </c>
      <c r="GD21" s="7">
        <f>COUNTIFS(Dosen!$P$4:$P$469,$A21,Dosen!$E$4:$E$469,"Lektor Kepala")</f>
        <v>3</v>
      </c>
      <c r="GE21" s="7">
        <f>COUNTIFS(Dosen!$P$4:$P$469,$A21,Dosen!$E$4:$E$469,"Guru Besar")</f>
        <v>1</v>
      </c>
      <c r="GF21" s="7">
        <f>COUNTIFS(Dosen!$P$5:$P$449,$A21,Dosen!$I$5:$I$449,"Belum")</f>
        <v>0</v>
      </c>
      <c r="GG21" s="7">
        <f>COUNTIFS(Dosen!$P$5:$P$449,$A21,Dosen!$I$5:$I$449,"SUDAH")</f>
        <v>14</v>
      </c>
      <c r="GH21" s="7">
        <f>COUNTIFS(Dosen!$P$4:$P$449,$A21,Dosen!$H$4:$H$449,"s3")</f>
        <v>6</v>
      </c>
      <c r="GI21" s="7">
        <f>COUNTIFS(Dosen!$P$4:$P$449,$A21,Dosen!$H$4:$H$449,"s2")</f>
        <v>8</v>
      </c>
      <c r="GJ21" s="7">
        <f>COUNTIFS(Dosen!$P$4:$P$449,$A21,Dosen!$H$4:$H$449,"s1")</f>
        <v>0</v>
      </c>
      <c r="GK21" s="7">
        <f>COUNTIFS(Dosen!$P$4:$P$449,$A21,Dosen!$H$4:$H$449,"sp.2")</f>
        <v>0</v>
      </c>
      <c r="GL21" s="7">
        <f>COUNTIFS(Dosen!$P$4:$P$449,$A21,Dosen!$H$4:$H$449,"sp.1")</f>
        <v>0</v>
      </c>
      <c r="GM21" s="7">
        <f>COUNTIFS(Dosen!$P$4:$P$449,$A21,Dosen!$K$4:$K$449,"NIDN")</f>
        <v>14</v>
      </c>
      <c r="GN21" s="7">
        <f>COUNTIFS(Dosen!$P$4:$P$449,$A21,Dosen!$K$4:$K$449,"NIDk")</f>
        <v>0</v>
      </c>
      <c r="GO21" s="7">
        <f>COUNTIFS(Dosen!$P$4:$P$449,$A21,Dosen!$K$4:$K$449,"belum")</f>
        <v>0</v>
      </c>
      <c r="GP21" s="41">
        <f>COUNTIFS(Dosen!$P$4:$P$449,$A21,Dosen!$K$4:$K$449,"NUPTK")</f>
        <v>0</v>
      </c>
      <c r="GQ21" s="7">
        <v>127</v>
      </c>
      <c r="GR21" s="7">
        <v>14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14</v>
      </c>
      <c r="GZ21" s="7">
        <v>0</v>
      </c>
      <c r="HA21" s="7">
        <v>3</v>
      </c>
      <c r="HB21" s="7">
        <v>8</v>
      </c>
      <c r="HC21" s="7">
        <v>2</v>
      </c>
      <c r="HD21" s="7">
        <v>1</v>
      </c>
      <c r="HE21" s="7">
        <v>1</v>
      </c>
      <c r="HF21" s="7">
        <v>13</v>
      </c>
      <c r="HG21" s="7">
        <v>5</v>
      </c>
      <c r="HH21" s="7">
        <v>9</v>
      </c>
      <c r="HI21" s="7">
        <v>0</v>
      </c>
      <c r="HJ21" s="7">
        <v>0</v>
      </c>
      <c r="HK21" s="7">
        <v>0</v>
      </c>
      <c r="HL21" s="7">
        <v>14</v>
      </c>
      <c r="HM21" s="7">
        <v>0</v>
      </c>
      <c r="HN21" s="7">
        <v>0</v>
      </c>
      <c r="HO21" s="41">
        <v>0</v>
      </c>
      <c r="HP21" s="7">
        <v>127</v>
      </c>
      <c r="HQ21" s="7">
        <v>14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14</v>
      </c>
      <c r="HY21" s="7">
        <v>0</v>
      </c>
      <c r="HZ21" s="7">
        <v>3</v>
      </c>
      <c r="IA21" s="7">
        <v>8</v>
      </c>
      <c r="IB21" s="7">
        <v>2</v>
      </c>
      <c r="IC21" s="7">
        <v>1</v>
      </c>
      <c r="ID21" s="7">
        <v>1</v>
      </c>
      <c r="IE21" s="7">
        <v>13</v>
      </c>
      <c r="IF21" s="7">
        <v>5</v>
      </c>
      <c r="IG21" s="7">
        <v>9</v>
      </c>
      <c r="IH21" s="7">
        <v>0</v>
      </c>
      <c r="II21" s="7">
        <v>0</v>
      </c>
      <c r="IJ21" s="7">
        <v>0</v>
      </c>
      <c r="IK21" s="7">
        <v>14</v>
      </c>
      <c r="IL21" s="7">
        <v>0</v>
      </c>
      <c r="IM21" s="7">
        <v>0</v>
      </c>
      <c r="IN21" s="41">
        <v>0</v>
      </c>
      <c r="IO21" s="7">
        <v>127</v>
      </c>
      <c r="IP21" s="7">
        <v>14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14</v>
      </c>
      <c r="IX21" s="7">
        <v>0</v>
      </c>
      <c r="IY21" s="7">
        <v>3</v>
      </c>
      <c r="IZ21" s="7">
        <v>8</v>
      </c>
      <c r="JA21" s="7">
        <v>2</v>
      </c>
      <c r="JB21" s="7">
        <v>1</v>
      </c>
      <c r="JC21" s="7">
        <v>1</v>
      </c>
      <c r="JD21" s="7">
        <v>13</v>
      </c>
      <c r="JE21" s="7">
        <v>5</v>
      </c>
      <c r="JF21" s="7">
        <v>9</v>
      </c>
      <c r="JG21" s="7">
        <v>0</v>
      </c>
      <c r="JH21" s="7">
        <v>0</v>
      </c>
      <c r="JI21" s="7">
        <v>0</v>
      </c>
      <c r="JJ21" s="7">
        <v>14</v>
      </c>
      <c r="JK21" s="7">
        <v>0</v>
      </c>
      <c r="JL21" s="7">
        <v>0</v>
      </c>
      <c r="JM21" s="41">
        <v>0</v>
      </c>
      <c r="JN21" s="7">
        <v>127</v>
      </c>
      <c r="JO21" s="7">
        <v>14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14</v>
      </c>
      <c r="JW21" s="7">
        <v>0</v>
      </c>
      <c r="JX21" s="7">
        <v>3</v>
      </c>
      <c r="JY21" s="7">
        <v>8</v>
      </c>
      <c r="JZ21" s="7">
        <v>2</v>
      </c>
      <c r="KA21" s="7">
        <v>1</v>
      </c>
      <c r="KB21" s="7">
        <v>0</v>
      </c>
      <c r="KC21" s="7">
        <v>14</v>
      </c>
      <c r="KD21" s="7">
        <v>5</v>
      </c>
      <c r="KE21" s="7">
        <v>9</v>
      </c>
      <c r="KF21" s="7">
        <v>0</v>
      </c>
      <c r="KG21" s="7">
        <v>0</v>
      </c>
      <c r="KH21" s="7">
        <v>0</v>
      </c>
      <c r="KI21" s="7">
        <v>14</v>
      </c>
      <c r="KJ21" s="7">
        <v>0</v>
      </c>
      <c r="KK21" s="7">
        <v>0</v>
      </c>
      <c r="KL21" s="41">
        <v>0</v>
      </c>
      <c r="KM21" s="7">
        <v>132</v>
      </c>
      <c r="KN21" s="7">
        <f>COUNTIFS(Dosen!$P$4:$P$469,$A21,Dosen!$D$4:$D$469,"DT")</f>
        <v>14</v>
      </c>
      <c r="KO21" s="7">
        <f>COUNTIFS(Dosen!$P$4:$P$469,$A21,Dosen!$D$4:$D$469,"CDTP")</f>
        <v>0</v>
      </c>
      <c r="KP21" s="7">
        <f>COUNTIFS(Dosen!$P$4:$P$469,$A21,Dosen!$D$4:$D$469,"CDTSL")</f>
        <v>0</v>
      </c>
      <c r="KQ21" s="7">
        <f>COUNTIFS(Dosen!$P$4:$P$469,$A21,Dosen!$D$4:$D$469,"dosen kopertis")</f>
        <v>0</v>
      </c>
      <c r="KR21" s="7">
        <f>COUNTIFS(Dosen!$P$4:$P$469,$A21,Dosen!$D$4:$D$469,"DBK")</f>
        <v>0</v>
      </c>
      <c r="KS21" s="7">
        <f>COUNTIFS(Dosen!$P$4:$P$469,$A21,Dosen!$D$4:$D$469,"DPK")</f>
        <v>0</v>
      </c>
      <c r="KT21" s="7">
        <f>COUNTIFS(Dosen!$P$4:$P$469,$A21,Dosen!$D$4:$D$469,"DLBK")</f>
        <v>0</v>
      </c>
      <c r="KU21" s="7">
        <f t="shared" ref="KU21:KU28" si="14">SUM(KN21:KT21)</f>
        <v>14</v>
      </c>
      <c r="KV21" s="7">
        <f>COUNTIFS(Dosen!$P$4:$P$469,$A21,Dosen!$E$4:$E$469,"Belum")</f>
        <v>0</v>
      </c>
      <c r="KW21" s="7">
        <f>COUNTIFS(Dosen!$P$4:$P$469,$A21,Dosen!$E$4:$E$469,"Asisten Ahli")</f>
        <v>3</v>
      </c>
      <c r="KX21" s="7">
        <f>COUNTIFS(Dosen!$P$4:$P$469,$A21,Dosen!$E$4:$E$469,"Lektor")</f>
        <v>7</v>
      </c>
      <c r="KY21" s="7">
        <f>COUNTIFS(Dosen!$P$4:$P$469,$A21,Dosen!$E$4:$E$469,"Lektor Kepala")</f>
        <v>3</v>
      </c>
      <c r="KZ21" s="7">
        <f>COUNTIFS(Dosen!$P$4:$P$469,$A21,Dosen!$E$4:$E$469,"Guru Besar")</f>
        <v>1</v>
      </c>
      <c r="LA21" s="7">
        <f>COUNTIFS(Dosen!$P$5:$P$495,$A21,Dosen!$I$5:$I$495,"Belum")</f>
        <v>0</v>
      </c>
      <c r="LB21" s="7">
        <f>COUNTIFS(Dosen!$P$5:$P$495,$A21,Dosen!$I$5:$I$495,"SUDAH")</f>
        <v>14</v>
      </c>
      <c r="LC21" s="7">
        <f>COUNTIFS(Dosen!$P$4:$P$495,$A21,Dosen!$H$4:$H$495,"s3")</f>
        <v>6</v>
      </c>
      <c r="LD21" s="7">
        <f>COUNTIFS(Dosen!$P$4:$P$495,$A21,Dosen!$H$4:$H$495,"s2")</f>
        <v>8</v>
      </c>
      <c r="LE21" s="7">
        <f>COUNTIFS(Dosen!$P$4:$P$495,$A21,Dosen!$H$4:$H$495,"s1")</f>
        <v>0</v>
      </c>
      <c r="LF21" s="7">
        <f>COUNTIFS(Dosen!$P$4:$P$495,$A21,Dosen!$H$4:$H$495,"sp.2")</f>
        <v>0</v>
      </c>
      <c r="LG21" s="7">
        <f>COUNTIFS(Dosen!$P$4:$P$495,$A21,Dosen!$H$4:$H$495,"sp.1")</f>
        <v>0</v>
      </c>
      <c r="LH21" s="7">
        <f>COUNTIFS(Dosen!$P$4:$P$495,$A21,Dosen!$K$4:$K$495,"NIDN")</f>
        <v>14</v>
      </c>
      <c r="LI21" s="7">
        <f>COUNTIFS(Dosen!$P$4:$P$495,$A21,Dosen!$K$4:$K$495,"NIDk")</f>
        <v>0</v>
      </c>
      <c r="LJ21" s="7">
        <f>COUNTIFS(Dosen!$P$4:$P$495,$A21,Dosen!$K$4:$K$495,"belum")</f>
        <v>0</v>
      </c>
      <c r="LK21" s="41">
        <f>COUNTIFS(Dosen!$P$4:$P$495,$A21,Dosen!$K$4:$K$495,"NUPTK")</f>
        <v>0</v>
      </c>
    </row>
    <row r="22" spans="1:323" x14ac:dyDescent="0.25">
      <c r="A22" s="41" t="s">
        <v>901</v>
      </c>
      <c r="B22" s="7">
        <v>88</v>
      </c>
      <c r="C22" s="7">
        <v>6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1</v>
      </c>
      <c r="J22" s="7">
        <v>8</v>
      </c>
      <c r="K22" s="7">
        <v>1</v>
      </c>
      <c r="L22" s="7">
        <v>1</v>
      </c>
      <c r="M22" s="7">
        <v>4</v>
      </c>
      <c r="N22" s="7">
        <v>1</v>
      </c>
      <c r="O22" s="7">
        <v>1</v>
      </c>
      <c r="P22" s="7">
        <v>2</v>
      </c>
      <c r="Q22" s="7">
        <v>6</v>
      </c>
      <c r="R22" s="7">
        <v>4</v>
      </c>
      <c r="S22" s="7">
        <v>4</v>
      </c>
      <c r="T22" s="7">
        <v>0</v>
      </c>
      <c r="U22" s="7">
        <v>0</v>
      </c>
      <c r="V22" s="7">
        <v>0</v>
      </c>
      <c r="W22" s="7">
        <v>6</v>
      </c>
      <c r="X22" s="7">
        <v>0</v>
      </c>
      <c r="Y22" s="7">
        <v>2</v>
      </c>
      <c r="Z22" s="7">
        <v>88</v>
      </c>
      <c r="AA22" s="7">
        <v>5</v>
      </c>
      <c r="AB22" s="7">
        <v>1</v>
      </c>
      <c r="AC22" s="7">
        <v>0</v>
      </c>
      <c r="AD22" s="7">
        <v>0</v>
      </c>
      <c r="AE22" s="7">
        <v>0</v>
      </c>
      <c r="AF22" s="7">
        <v>0</v>
      </c>
      <c r="AG22" s="7">
        <v>1</v>
      </c>
      <c r="AH22" s="7">
        <v>7</v>
      </c>
      <c r="AI22" s="7">
        <v>1</v>
      </c>
      <c r="AJ22" s="7">
        <v>0</v>
      </c>
      <c r="AK22" s="7">
        <v>4</v>
      </c>
      <c r="AL22" s="7">
        <v>1</v>
      </c>
      <c r="AM22" s="7">
        <v>1</v>
      </c>
      <c r="AN22" s="7">
        <v>2</v>
      </c>
      <c r="AO22" s="7">
        <v>5</v>
      </c>
      <c r="AP22" s="7">
        <v>3</v>
      </c>
      <c r="AQ22" s="7">
        <v>4</v>
      </c>
      <c r="AR22" s="7">
        <v>0</v>
      </c>
      <c r="AS22" s="7">
        <v>0</v>
      </c>
      <c r="AT22" s="7">
        <v>0</v>
      </c>
      <c r="AU22" s="7">
        <v>5</v>
      </c>
      <c r="AV22" s="7">
        <v>0</v>
      </c>
      <c r="AW22" s="7">
        <v>2</v>
      </c>
      <c r="AX22" s="7">
        <v>88</v>
      </c>
      <c r="AY22" s="7">
        <v>6</v>
      </c>
      <c r="AZ22" s="7">
        <v>0</v>
      </c>
      <c r="BA22" s="7">
        <v>0</v>
      </c>
      <c r="BB22" s="44">
        <v>0</v>
      </c>
      <c r="BC22" s="7">
        <v>0</v>
      </c>
      <c r="BD22" s="7">
        <v>0</v>
      </c>
      <c r="BE22" s="7">
        <v>1</v>
      </c>
      <c r="BF22" s="8">
        <v>7</v>
      </c>
      <c r="BG22" s="7">
        <v>2</v>
      </c>
      <c r="BH22" s="7">
        <v>0</v>
      </c>
      <c r="BI22" s="7">
        <v>4</v>
      </c>
      <c r="BJ22" s="7">
        <v>1</v>
      </c>
      <c r="BK22" s="7">
        <v>0</v>
      </c>
      <c r="BL22" s="7">
        <v>2</v>
      </c>
      <c r="BM22" s="7">
        <v>5</v>
      </c>
      <c r="BN22" s="7">
        <v>3</v>
      </c>
      <c r="BO22" s="7">
        <v>4</v>
      </c>
      <c r="BP22" s="7">
        <v>0</v>
      </c>
      <c r="BQ22" s="7">
        <v>0</v>
      </c>
      <c r="BR22" s="7">
        <v>0</v>
      </c>
      <c r="BS22" s="7">
        <v>5</v>
      </c>
      <c r="BT22" s="7">
        <v>0</v>
      </c>
      <c r="BU22" s="7">
        <v>2</v>
      </c>
      <c r="BV22" s="7">
        <v>88</v>
      </c>
      <c r="BW22" s="7">
        <v>6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1</v>
      </c>
      <c r="CD22" s="7">
        <v>7</v>
      </c>
      <c r="CE22" s="7">
        <v>1</v>
      </c>
      <c r="CF22" s="7">
        <v>0</v>
      </c>
      <c r="CG22" s="7">
        <v>4</v>
      </c>
      <c r="CH22" s="7">
        <v>1</v>
      </c>
      <c r="CI22" s="7">
        <v>1</v>
      </c>
      <c r="CJ22" s="7">
        <v>2</v>
      </c>
      <c r="CK22" s="7">
        <v>5</v>
      </c>
      <c r="CL22" s="7">
        <v>3</v>
      </c>
      <c r="CM22" s="7">
        <v>4</v>
      </c>
      <c r="CN22" s="7">
        <v>0</v>
      </c>
      <c r="CO22" s="7">
        <v>0</v>
      </c>
      <c r="CP22" s="7">
        <v>0</v>
      </c>
      <c r="CQ22" s="7">
        <v>5</v>
      </c>
      <c r="CR22" s="7">
        <v>0</v>
      </c>
      <c r="CS22" s="7">
        <v>2</v>
      </c>
      <c r="CT22" s="7">
        <v>0</v>
      </c>
      <c r="CU22" s="7">
        <v>88</v>
      </c>
      <c r="CV22" s="7">
        <v>6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1</v>
      </c>
      <c r="DC22" s="7">
        <v>7</v>
      </c>
      <c r="DD22" s="7">
        <v>1</v>
      </c>
      <c r="DE22" s="7">
        <v>0</v>
      </c>
      <c r="DF22" s="7">
        <v>4</v>
      </c>
      <c r="DG22" s="7">
        <v>1</v>
      </c>
      <c r="DH22" s="7">
        <v>1</v>
      </c>
      <c r="DI22" s="7">
        <v>2</v>
      </c>
      <c r="DJ22" s="7">
        <v>5</v>
      </c>
      <c r="DK22" s="7">
        <v>3</v>
      </c>
      <c r="DL22" s="7">
        <v>4</v>
      </c>
      <c r="DM22" s="7">
        <v>0</v>
      </c>
      <c r="DN22" s="7">
        <v>0</v>
      </c>
      <c r="DO22" s="7">
        <v>0</v>
      </c>
      <c r="DP22" s="7">
        <v>5</v>
      </c>
      <c r="DQ22" s="7">
        <v>0</v>
      </c>
      <c r="DR22" s="7">
        <v>2</v>
      </c>
      <c r="DS22" s="7">
        <v>0</v>
      </c>
      <c r="DT22" s="7">
        <v>78</v>
      </c>
      <c r="DU22" s="7">
        <f>COUNTIFS(Dosen!$P$4:$P$469,A22,Dosen!$D$4:$D$469,"DT")</f>
        <v>5</v>
      </c>
      <c r="DV22" s="7">
        <f>COUNTIFS(Dosen!$P$4:$P$469,A22,Dosen!$D$4:$D$469,"CDTP")</f>
        <v>0</v>
      </c>
      <c r="DW22" s="7">
        <f>COUNTIFS(Dosen!$P$4:$P$469,A22,Dosen!$D$4:$D$469,"CDTSL")</f>
        <v>0</v>
      </c>
      <c r="DX22" s="44">
        <f>COUNTIFS(Dosen!$P$4:$P$469,A22,Dosen!$D$4:$D$469,"dosen kopertis")</f>
        <v>0</v>
      </c>
      <c r="DY22" s="7">
        <f>COUNTIFS(Dosen!$P$4:$P$469,A22,Dosen!$D$4:$D$469,"DBK")</f>
        <v>0</v>
      </c>
      <c r="DZ22" s="7">
        <f>COUNTIFS(Dosen!$P$4:$P$469,A22,Dosen!$D$4:$D$469,"DPK")</f>
        <v>0</v>
      </c>
      <c r="EA22" s="7">
        <f>COUNTIFS(Dosen!$P$4:$P$469,A22,Dosen!$D$4:$D$469,"DLBK")</f>
        <v>1</v>
      </c>
      <c r="EB22" s="8">
        <f t="shared" si="0"/>
        <v>6</v>
      </c>
      <c r="EC22" s="7">
        <f>COUNTIFS(Dosen!$P$4:$P$469,A22,Dosen!$E$4:$E$469,"Belum")</f>
        <v>1</v>
      </c>
      <c r="ED22" s="7">
        <f>COUNTIFS(Dosen!$P$4:$P$469,$A22,Dosen!$E$4:$E$469,"Asisten Ahli")</f>
        <v>0</v>
      </c>
      <c r="EE22" s="7">
        <f>COUNTIFS(Dosen!$P$4:$P$469,$A22,Dosen!$E$4:$E$469,"Lektor")</f>
        <v>2</v>
      </c>
      <c r="EF22" s="7">
        <f>COUNTIFS(Dosen!$P$4:$P$469,$A22,Dosen!$E$4:$E$469,"Lektor Kepala")</f>
        <v>2</v>
      </c>
      <c r="EG22" s="7">
        <f>COUNTIFS(Dosen!$P$4:$P$469,$A22,Dosen!$E$4:$E$469,"Guru Besar")</f>
        <v>1</v>
      </c>
      <c r="EH22" s="7">
        <f>COUNTIFS(Dosen!$P$5:$P$449,A22,Dosen!$I$5:$I$449,"Belum")</f>
        <v>2</v>
      </c>
      <c r="EI22" s="7">
        <f>COUNTIFS(Dosen!$P$5:$P$449,A22,Dosen!$I$5:$I$449,"SUDAH")</f>
        <v>4</v>
      </c>
      <c r="EJ22" s="7">
        <f>COUNTIFS(Dosen!$P$4:$P$449,A22,Dosen!$H$4:$H$449,"s3")</f>
        <v>3</v>
      </c>
      <c r="EK22" s="7">
        <f>COUNTIFS(Dosen!$P$4:$P$449,A22,Dosen!$H$4:$H$449,"s2")</f>
        <v>3</v>
      </c>
      <c r="EL22" s="7">
        <f>COUNTIFS(Dosen!$P$4:$P$449,A22,Dosen!$H$4:$H$449,"s1")</f>
        <v>0</v>
      </c>
      <c r="EM22" s="7">
        <f>COUNTIFS(Dosen!$P$4:$P$449,A22,Dosen!$H$4:$H$449,"sp.2")</f>
        <v>0</v>
      </c>
      <c r="EN22" s="7">
        <f>COUNTIFS(Dosen!$P$4:$P$449,A22,Dosen!$H$4:$H$449,"sp.1")</f>
        <v>0</v>
      </c>
      <c r="EO22" s="7">
        <f>COUNTIFS(Dosen!$P$4:$P$449,A22,Dosen!$K$4:$K$449,"NIDN")</f>
        <v>4</v>
      </c>
      <c r="EP22" s="7">
        <f>COUNTIFS(Dosen!$P$4:$P$449,A22,Dosen!$K$4:$K$449,"NIDk")</f>
        <v>0</v>
      </c>
      <c r="EQ22" s="7">
        <f>COUNTIFS(Dosen!$P$4:$P$449,A22,Dosen!$K$4:$K$449,"belum")</f>
        <v>0</v>
      </c>
      <c r="ER22" s="41">
        <f>COUNTIFS(Dosen!$P$4:$P$449,A22,Dosen!$K$4:$K$449,"NUPTK")</f>
        <v>2</v>
      </c>
      <c r="ES22" s="7">
        <v>78</v>
      </c>
      <c r="ET22" s="7">
        <f>COUNTIFS(Dosen!$P$4:$P$469,A22,Dosen!$D$4:$D$469,"DT")</f>
        <v>5</v>
      </c>
      <c r="EU22" s="7">
        <f>COUNTIFS(Dosen!$P$4:$P$469,A22,Dosen!$D$4:$D$469,"CDTP")</f>
        <v>0</v>
      </c>
      <c r="EV22" s="7">
        <f>COUNTIFS(Dosen!$P$4:$P$469,A22,Dosen!$D$4:$D$469,"CDTSL")</f>
        <v>0</v>
      </c>
      <c r="EW22" s="7">
        <f>COUNTIFS(Dosen!$P$4:$P$469,A22,Dosen!$D$4:$D$469,"dosen kopertis")</f>
        <v>0</v>
      </c>
      <c r="EX22" s="7">
        <f>COUNTIFS(Dosen!$P$4:$P$469,A22,Dosen!$D$4:$D$469,"DBK")</f>
        <v>0</v>
      </c>
      <c r="EY22" s="7">
        <f>COUNTIFS(Dosen!$P$4:$P$469,A22,Dosen!$D$4:$D$469,"DPK")</f>
        <v>0</v>
      </c>
      <c r="EZ22" s="7">
        <f>COUNTIFS(Dosen!$P$4:$P$469,A22,Dosen!$D$4:$D$469,"DLBK")</f>
        <v>1</v>
      </c>
      <c r="FA22" s="7">
        <f t="shared" si="12"/>
        <v>6</v>
      </c>
      <c r="FB22" s="7">
        <f>COUNTIFS(Dosen!$P$4:$P$469,A22,Dosen!$E$4:$E$469,"Belum")</f>
        <v>1</v>
      </c>
      <c r="FC22" s="7">
        <f>COUNTIFS(Dosen!$P$4:$P$469,$A22,Dosen!$E$4:$E$469,"Asisten Ahli")</f>
        <v>0</v>
      </c>
      <c r="FD22" s="7">
        <f>COUNTIFS(Dosen!$P$4:$P$469,$A22,Dosen!$E$4:$E$469,"Lektor")</f>
        <v>2</v>
      </c>
      <c r="FE22" s="7">
        <f>COUNTIFS(Dosen!$P$4:$P$469,$A22,Dosen!$E$4:$E$469,"Lektor Kepala")</f>
        <v>2</v>
      </c>
      <c r="FF22" s="7">
        <f>COUNTIFS(Dosen!$P$4:$P$469,$A22,Dosen!$E$4:$E$469,"Guru Besar")</f>
        <v>1</v>
      </c>
      <c r="FG22" s="7">
        <f>COUNTIFS(Dosen!$P$5:$P$449,$A22,Dosen!$I$5:$I$449,"Belum")</f>
        <v>2</v>
      </c>
      <c r="FH22" s="7">
        <f>COUNTIFS(Dosen!$P$5:$P$449,A22,Dosen!$I$5:$I$449,"SUDAH")</f>
        <v>4</v>
      </c>
      <c r="FI22" s="7">
        <f>COUNTIFS(Dosen!$P$4:$P$449,A22,Dosen!$H$4:$H$449,"s3")</f>
        <v>3</v>
      </c>
      <c r="FJ22" s="7">
        <f>COUNTIFS(Dosen!$P$4:$P$449,A22,Dosen!$H$4:$H$449,"s2")</f>
        <v>3</v>
      </c>
      <c r="FK22" s="7">
        <f>COUNTIFS(Dosen!$P$4:$P$449,A22,Dosen!$H$4:$H$449,"s1")</f>
        <v>0</v>
      </c>
      <c r="FL22" s="7">
        <f>COUNTIFS(Dosen!$P$4:$P$449,A22,Dosen!$H$4:$H$449,"sp.2")</f>
        <v>0</v>
      </c>
      <c r="FM22" s="7">
        <f>COUNTIFS(Dosen!$P$4:$P$449,A22,Dosen!$H$4:$H$449,"sp.1")</f>
        <v>0</v>
      </c>
      <c r="FN22" s="7">
        <f>COUNTIFS(Dosen!$P$4:$P$449,A22,Dosen!$K$4:$K$449,"NIDN")</f>
        <v>4</v>
      </c>
      <c r="FO22" s="7">
        <f>COUNTIFS(Dosen!$P$4:$P$449,A22,Dosen!$K$4:$K$449,"NIDk")</f>
        <v>0</v>
      </c>
      <c r="FP22" s="7">
        <f>COUNTIFS(Dosen!$P$4:$P$449,A22,Dosen!$K$4:$K$449,"belum")</f>
        <v>0</v>
      </c>
      <c r="FQ22" s="41">
        <f>COUNTIFS(Dosen!$P$4:$P$449,A22,Dosen!$K$4:$K$449,"NUPTK")</f>
        <v>2</v>
      </c>
      <c r="FR22" s="7">
        <v>78</v>
      </c>
      <c r="FS22" s="7">
        <f>COUNTIFS(Dosen!$P$4:$P$469,$A22,Dosen!$D$4:$D$469,"DT")</f>
        <v>5</v>
      </c>
      <c r="FT22" s="7">
        <f>COUNTIFS(Dosen!$P$4:$P$469,$A22,Dosen!$D$4:$D$469,"CDTP")</f>
        <v>0</v>
      </c>
      <c r="FU22" s="7">
        <f>COUNTIFS(Dosen!$P$4:$P$469,$A22,Dosen!$D$4:$D$469,"CDTSL")</f>
        <v>0</v>
      </c>
      <c r="FV22" s="7">
        <f>COUNTIFS(Dosen!$P$4:$P$469,$A22,Dosen!$D$4:$D$469,"dosen kopertis")</f>
        <v>0</v>
      </c>
      <c r="FW22" s="7">
        <f>COUNTIFS(Dosen!$P$4:$P$469,$A22,Dosen!$D$4:$D$469,"DBK")</f>
        <v>0</v>
      </c>
      <c r="FX22" s="7">
        <f>COUNTIFS(Dosen!$P$4:$P$469,$A22,Dosen!$D$4:$D$469,"DPK")</f>
        <v>0</v>
      </c>
      <c r="FY22" s="7">
        <f>COUNTIFS(Dosen!$P$4:$P$469,$A22,Dosen!$D$4:$D$469,"DLBK")</f>
        <v>1</v>
      </c>
      <c r="FZ22" s="7">
        <f t="shared" si="13"/>
        <v>6</v>
      </c>
      <c r="GA22" s="7">
        <f>COUNTIFS(Dosen!$P$4:$P$469,$A22,Dosen!$E$4:$E$469,"Belum")</f>
        <v>1</v>
      </c>
      <c r="GB22" s="7">
        <f>COUNTIFS(Dosen!$P$4:$P$469,$A22,Dosen!$E$4:$E$469,"Asisten Ahli")</f>
        <v>0</v>
      </c>
      <c r="GC22" s="7">
        <f>COUNTIFS(Dosen!$P$4:$P$469,$A22,Dosen!$E$4:$E$469,"Lektor")</f>
        <v>2</v>
      </c>
      <c r="GD22" s="7">
        <f>COUNTIFS(Dosen!$P$4:$P$469,$A22,Dosen!$E$4:$E$469,"Lektor Kepala")</f>
        <v>2</v>
      </c>
      <c r="GE22" s="7">
        <f>COUNTIFS(Dosen!$P$4:$P$469,$A22,Dosen!$E$4:$E$469,"Guru Besar")</f>
        <v>1</v>
      </c>
      <c r="GF22" s="7">
        <f>COUNTIFS(Dosen!$P$5:$P$449,$A22,Dosen!$I$5:$I$449,"Belum")</f>
        <v>2</v>
      </c>
      <c r="GG22" s="7">
        <f>COUNTIFS(Dosen!$P$5:$P$449,$A22,Dosen!$I$5:$I$449,"SUDAH")</f>
        <v>4</v>
      </c>
      <c r="GH22" s="7">
        <f>COUNTIFS(Dosen!$P$4:$P$449,$A22,Dosen!$H$4:$H$449,"s3")</f>
        <v>3</v>
      </c>
      <c r="GI22" s="7">
        <f>COUNTIFS(Dosen!$P$4:$P$449,$A22,Dosen!$H$4:$H$449,"s2")</f>
        <v>3</v>
      </c>
      <c r="GJ22" s="7">
        <f>COUNTIFS(Dosen!$P$4:$P$449,$A22,Dosen!$H$4:$H$449,"s1")</f>
        <v>0</v>
      </c>
      <c r="GK22" s="7">
        <f>COUNTIFS(Dosen!$P$4:$P$449,$A22,Dosen!$H$4:$H$449,"sp.2")</f>
        <v>0</v>
      </c>
      <c r="GL22" s="7">
        <f>COUNTIFS(Dosen!$P$4:$P$449,$A22,Dosen!$H$4:$H$449,"sp.1")</f>
        <v>0</v>
      </c>
      <c r="GM22" s="7">
        <f>COUNTIFS(Dosen!$P$4:$P$449,$A22,Dosen!$K$4:$K$449,"NIDN")</f>
        <v>4</v>
      </c>
      <c r="GN22" s="7">
        <f>COUNTIFS(Dosen!$P$4:$P$449,$A22,Dosen!$K$4:$K$449,"NIDk")</f>
        <v>0</v>
      </c>
      <c r="GO22" s="7">
        <f>COUNTIFS(Dosen!$P$4:$P$449,$A22,Dosen!$K$4:$K$449,"belum")</f>
        <v>0</v>
      </c>
      <c r="GP22" s="41">
        <f>COUNTIFS(Dosen!$P$4:$P$449,$A22,Dosen!$K$4:$K$449,"NUPTK")</f>
        <v>2</v>
      </c>
      <c r="GQ22" s="7">
        <v>78</v>
      </c>
      <c r="GR22" s="7">
        <v>6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1</v>
      </c>
      <c r="GY22" s="7">
        <v>7</v>
      </c>
      <c r="GZ22" s="7">
        <v>1</v>
      </c>
      <c r="HA22" s="7">
        <v>0</v>
      </c>
      <c r="HB22" s="7">
        <v>3</v>
      </c>
      <c r="HC22" s="7">
        <v>2</v>
      </c>
      <c r="HD22" s="7">
        <v>1</v>
      </c>
      <c r="HE22" s="7">
        <v>2</v>
      </c>
      <c r="HF22" s="7">
        <v>5</v>
      </c>
      <c r="HG22" s="7">
        <v>3</v>
      </c>
      <c r="HH22" s="7">
        <v>4</v>
      </c>
      <c r="HI22" s="7">
        <v>0</v>
      </c>
      <c r="HJ22" s="7">
        <v>0</v>
      </c>
      <c r="HK22" s="7">
        <v>0</v>
      </c>
      <c r="HL22" s="7">
        <v>5</v>
      </c>
      <c r="HM22" s="7">
        <v>0</v>
      </c>
      <c r="HN22" s="7">
        <v>2</v>
      </c>
      <c r="HO22" s="41">
        <v>0</v>
      </c>
      <c r="HP22" s="7">
        <v>78</v>
      </c>
      <c r="HQ22" s="7">
        <v>6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1</v>
      </c>
      <c r="HX22" s="7">
        <v>7</v>
      </c>
      <c r="HY22" s="7">
        <v>2</v>
      </c>
      <c r="HZ22" s="7">
        <v>0</v>
      </c>
      <c r="IA22" s="7">
        <v>3</v>
      </c>
      <c r="IB22" s="7">
        <v>2</v>
      </c>
      <c r="IC22" s="7">
        <v>0</v>
      </c>
      <c r="ID22" s="7">
        <v>2</v>
      </c>
      <c r="IE22" s="7">
        <v>5</v>
      </c>
      <c r="IF22" s="7">
        <v>3</v>
      </c>
      <c r="IG22" s="7">
        <v>4</v>
      </c>
      <c r="IH22" s="7">
        <v>0</v>
      </c>
      <c r="II22" s="7">
        <v>0</v>
      </c>
      <c r="IJ22" s="7">
        <v>0</v>
      </c>
      <c r="IK22" s="7">
        <v>5</v>
      </c>
      <c r="IL22" s="7">
        <v>0</v>
      </c>
      <c r="IM22" s="7">
        <v>2</v>
      </c>
      <c r="IN22" s="41">
        <v>0</v>
      </c>
      <c r="IO22" s="7">
        <v>78</v>
      </c>
      <c r="IP22" s="7">
        <v>6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1</v>
      </c>
      <c r="IW22" s="7">
        <v>7</v>
      </c>
      <c r="IX22" s="7">
        <v>2</v>
      </c>
      <c r="IY22" s="7">
        <v>0</v>
      </c>
      <c r="IZ22" s="7">
        <v>3</v>
      </c>
      <c r="JA22" s="7">
        <v>2</v>
      </c>
      <c r="JB22" s="7">
        <v>0</v>
      </c>
      <c r="JC22" s="7">
        <v>2</v>
      </c>
      <c r="JD22" s="7">
        <v>5</v>
      </c>
      <c r="JE22" s="7">
        <v>3</v>
      </c>
      <c r="JF22" s="7">
        <v>4</v>
      </c>
      <c r="JG22" s="7">
        <v>0</v>
      </c>
      <c r="JH22" s="7">
        <v>0</v>
      </c>
      <c r="JI22" s="7">
        <v>0</v>
      </c>
      <c r="JJ22" s="7">
        <v>5</v>
      </c>
      <c r="JK22" s="7">
        <v>0</v>
      </c>
      <c r="JL22" s="7">
        <v>2</v>
      </c>
      <c r="JM22" s="41">
        <v>0</v>
      </c>
      <c r="JN22" s="7">
        <v>78</v>
      </c>
      <c r="JO22" s="7">
        <v>6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1</v>
      </c>
      <c r="JV22" s="7">
        <v>7</v>
      </c>
      <c r="JW22" s="7">
        <v>1</v>
      </c>
      <c r="JX22" s="7">
        <v>0</v>
      </c>
      <c r="JY22" s="7">
        <v>3</v>
      </c>
      <c r="JZ22" s="7">
        <v>2</v>
      </c>
      <c r="KA22" s="7">
        <v>1</v>
      </c>
      <c r="KB22" s="7">
        <v>2</v>
      </c>
      <c r="KC22" s="7">
        <v>5</v>
      </c>
      <c r="KD22" s="7">
        <v>3</v>
      </c>
      <c r="KE22" s="7">
        <v>4</v>
      </c>
      <c r="KF22" s="7">
        <v>0</v>
      </c>
      <c r="KG22" s="7">
        <v>0</v>
      </c>
      <c r="KH22" s="7">
        <v>0</v>
      </c>
      <c r="KI22" s="7">
        <v>5</v>
      </c>
      <c r="KJ22" s="7">
        <v>0</v>
      </c>
      <c r="KK22" s="7">
        <v>2</v>
      </c>
      <c r="KL22" s="41">
        <v>0</v>
      </c>
      <c r="KM22" s="7">
        <v>83</v>
      </c>
      <c r="KN22" s="7">
        <f>COUNTIFS(Dosen!$P$4:$P$469,$A22,Dosen!$D$4:$D$469,"DT")</f>
        <v>5</v>
      </c>
      <c r="KO22" s="7">
        <f>COUNTIFS(Dosen!$P$4:$P$469,$A22,Dosen!$D$4:$D$469,"CDTP")</f>
        <v>0</v>
      </c>
      <c r="KP22" s="7">
        <f>COUNTIFS(Dosen!$P$4:$P$469,$A22,Dosen!$D$4:$D$469,"CDTSL")</f>
        <v>0</v>
      </c>
      <c r="KQ22" s="7">
        <f>COUNTIFS(Dosen!$P$4:$P$469,$A22,Dosen!$D$4:$D$469,"dosen kopertis")</f>
        <v>0</v>
      </c>
      <c r="KR22" s="7">
        <f>COUNTIFS(Dosen!$P$4:$P$469,$A22,Dosen!$D$4:$D$469,"DBK")</f>
        <v>0</v>
      </c>
      <c r="KS22" s="7">
        <f>COUNTIFS(Dosen!$P$4:$P$469,$A22,Dosen!$D$4:$D$469,"DPK")</f>
        <v>0</v>
      </c>
      <c r="KT22" s="7">
        <f>COUNTIFS(Dosen!$P$4:$P$469,$A22,Dosen!$D$4:$D$469,"DLBK")</f>
        <v>1</v>
      </c>
      <c r="KU22" s="7">
        <f t="shared" si="14"/>
        <v>6</v>
      </c>
      <c r="KV22" s="7">
        <f>COUNTIFS(Dosen!$P$4:$P$469,$A22,Dosen!$E$4:$E$469,"Belum")</f>
        <v>1</v>
      </c>
      <c r="KW22" s="7">
        <f>COUNTIFS(Dosen!$P$4:$P$469,$A22,Dosen!$E$4:$E$469,"Asisten Ahli")</f>
        <v>0</v>
      </c>
      <c r="KX22" s="7">
        <f>COUNTIFS(Dosen!$P$4:$P$469,$A22,Dosen!$E$4:$E$469,"Lektor")</f>
        <v>2</v>
      </c>
      <c r="KY22" s="7">
        <f>COUNTIFS(Dosen!$P$4:$P$469,$A22,Dosen!$E$4:$E$469,"Lektor Kepala")</f>
        <v>2</v>
      </c>
      <c r="KZ22" s="7">
        <f>COUNTIFS(Dosen!$P$4:$P$469,$A22,Dosen!$E$4:$E$469,"Guru Besar")</f>
        <v>1</v>
      </c>
      <c r="LA22" s="7">
        <f>COUNTIFS(Dosen!$P$5:$P$495,$A22,Dosen!$I$5:$I$495,"Belum")</f>
        <v>2</v>
      </c>
      <c r="LB22" s="7">
        <f>COUNTIFS(Dosen!$P$5:$P$495,$A22,Dosen!$I$5:$I$495,"SUDAH")</f>
        <v>4</v>
      </c>
      <c r="LC22" s="7">
        <f>COUNTIFS(Dosen!$P$4:$P$495,$A22,Dosen!$H$4:$H$495,"s3")</f>
        <v>3</v>
      </c>
      <c r="LD22" s="7">
        <f>COUNTIFS(Dosen!$P$4:$P$495,$A22,Dosen!$H$4:$H$495,"s2")</f>
        <v>3</v>
      </c>
      <c r="LE22" s="7">
        <f>COUNTIFS(Dosen!$P$4:$P$495,$A22,Dosen!$H$4:$H$495,"s1")</f>
        <v>0</v>
      </c>
      <c r="LF22" s="7">
        <f>COUNTIFS(Dosen!$P$4:$P$495,$A22,Dosen!$H$4:$H$495,"sp.2")</f>
        <v>0</v>
      </c>
      <c r="LG22" s="7">
        <f>COUNTIFS(Dosen!$P$4:$P$495,$A22,Dosen!$H$4:$H$495,"sp.1")</f>
        <v>0</v>
      </c>
      <c r="LH22" s="7">
        <f>COUNTIFS(Dosen!$P$4:$P$495,$A22,Dosen!$K$4:$K$495,"NIDN")</f>
        <v>4</v>
      </c>
      <c r="LI22" s="7">
        <f>COUNTIFS(Dosen!$P$4:$P$495,$A22,Dosen!$K$4:$K$495,"NIDk")</f>
        <v>0</v>
      </c>
      <c r="LJ22" s="7">
        <f>COUNTIFS(Dosen!$P$4:$P$495,$A22,Dosen!$K$4:$K$495,"belum")</f>
        <v>0</v>
      </c>
      <c r="LK22" s="41">
        <f>COUNTIFS(Dosen!$P$4:$P$495,$A22,Dosen!$K$4:$K$495,"NUPTK")</f>
        <v>2</v>
      </c>
    </row>
    <row r="23" spans="1:323" x14ac:dyDescent="0.25">
      <c r="A23" s="41" t="s">
        <v>926</v>
      </c>
      <c r="B23" s="7">
        <v>21</v>
      </c>
      <c r="C23" s="7">
        <v>5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5</v>
      </c>
      <c r="K23" s="7">
        <v>0</v>
      </c>
      <c r="L23" s="7">
        <v>0</v>
      </c>
      <c r="M23" s="7">
        <v>5</v>
      </c>
      <c r="N23" s="7">
        <v>0</v>
      </c>
      <c r="O23" s="7">
        <v>0</v>
      </c>
      <c r="P23" s="7">
        <v>0</v>
      </c>
      <c r="Q23" s="7">
        <v>5</v>
      </c>
      <c r="R23" s="7">
        <v>1</v>
      </c>
      <c r="S23" s="7">
        <v>4</v>
      </c>
      <c r="T23" s="7">
        <v>0</v>
      </c>
      <c r="U23" s="7">
        <v>0</v>
      </c>
      <c r="V23" s="7">
        <v>0</v>
      </c>
      <c r="W23" s="7">
        <v>5</v>
      </c>
      <c r="X23" s="7">
        <v>0</v>
      </c>
      <c r="Y23" s="7">
        <v>0</v>
      </c>
      <c r="Z23" s="7">
        <v>21</v>
      </c>
      <c r="AA23" s="7">
        <v>5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5</v>
      </c>
      <c r="AI23" s="7">
        <v>0</v>
      </c>
      <c r="AJ23" s="7">
        <v>0</v>
      </c>
      <c r="AK23" s="7">
        <v>5</v>
      </c>
      <c r="AL23" s="7">
        <v>0</v>
      </c>
      <c r="AM23" s="7">
        <v>0</v>
      </c>
      <c r="AN23" s="7">
        <v>0</v>
      </c>
      <c r="AO23" s="7">
        <v>5</v>
      </c>
      <c r="AP23" s="7">
        <v>1</v>
      </c>
      <c r="AQ23" s="7">
        <v>4</v>
      </c>
      <c r="AR23" s="7">
        <v>0</v>
      </c>
      <c r="AS23" s="7">
        <v>0</v>
      </c>
      <c r="AT23" s="7">
        <v>0</v>
      </c>
      <c r="AU23" s="7">
        <v>5</v>
      </c>
      <c r="AV23" s="7">
        <v>0</v>
      </c>
      <c r="AW23" s="7">
        <v>0</v>
      </c>
      <c r="AX23" s="7">
        <v>21</v>
      </c>
      <c r="AY23" s="7">
        <v>5</v>
      </c>
      <c r="AZ23" s="7">
        <v>0</v>
      </c>
      <c r="BA23" s="7">
        <v>0</v>
      </c>
      <c r="BB23" s="44">
        <v>0</v>
      </c>
      <c r="BC23" s="7">
        <v>0</v>
      </c>
      <c r="BD23" s="7">
        <v>0</v>
      </c>
      <c r="BE23" s="7">
        <v>0</v>
      </c>
      <c r="BF23" s="8">
        <v>5</v>
      </c>
      <c r="BG23" s="7">
        <v>0</v>
      </c>
      <c r="BH23" s="7">
        <v>0</v>
      </c>
      <c r="BI23" s="7">
        <v>5</v>
      </c>
      <c r="BJ23" s="7">
        <v>0</v>
      </c>
      <c r="BK23" s="7">
        <v>0</v>
      </c>
      <c r="BL23" s="7">
        <v>0</v>
      </c>
      <c r="BM23" s="7">
        <v>5</v>
      </c>
      <c r="BN23" s="7">
        <v>1</v>
      </c>
      <c r="BO23" s="7">
        <v>4</v>
      </c>
      <c r="BP23" s="7">
        <v>0</v>
      </c>
      <c r="BQ23" s="7">
        <v>0</v>
      </c>
      <c r="BR23" s="7">
        <v>0</v>
      </c>
      <c r="BS23" s="7">
        <v>5</v>
      </c>
      <c r="BT23" s="7">
        <v>0</v>
      </c>
      <c r="BU23" s="7">
        <v>0</v>
      </c>
      <c r="BV23" s="7">
        <v>21</v>
      </c>
      <c r="BW23" s="7">
        <v>5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5</v>
      </c>
      <c r="CE23" s="7">
        <v>0</v>
      </c>
      <c r="CF23" s="7">
        <v>0</v>
      </c>
      <c r="CG23" s="7">
        <v>5</v>
      </c>
      <c r="CH23" s="7">
        <v>0</v>
      </c>
      <c r="CI23" s="7">
        <v>0</v>
      </c>
      <c r="CJ23" s="7">
        <v>0</v>
      </c>
      <c r="CK23" s="7">
        <v>5</v>
      </c>
      <c r="CL23" s="7">
        <v>0</v>
      </c>
      <c r="CM23" s="7">
        <v>5</v>
      </c>
      <c r="CN23" s="7">
        <v>0</v>
      </c>
      <c r="CO23" s="7">
        <v>0</v>
      </c>
      <c r="CP23" s="7">
        <v>0</v>
      </c>
      <c r="CQ23" s="7">
        <v>5</v>
      </c>
      <c r="CR23" s="7">
        <v>0</v>
      </c>
      <c r="CS23" s="7">
        <v>0</v>
      </c>
      <c r="CT23" s="7">
        <v>0</v>
      </c>
      <c r="CU23" s="7">
        <v>21</v>
      </c>
      <c r="CV23" s="7">
        <v>5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5</v>
      </c>
      <c r="DD23" s="7">
        <v>0</v>
      </c>
      <c r="DE23" s="7">
        <v>0</v>
      </c>
      <c r="DF23" s="7">
        <v>5</v>
      </c>
      <c r="DG23" s="7">
        <v>0</v>
      </c>
      <c r="DH23" s="7">
        <v>0</v>
      </c>
      <c r="DI23" s="7">
        <v>0</v>
      </c>
      <c r="DJ23" s="7">
        <v>5</v>
      </c>
      <c r="DK23" s="7">
        <v>0</v>
      </c>
      <c r="DL23" s="7">
        <v>5</v>
      </c>
      <c r="DM23" s="7">
        <v>0</v>
      </c>
      <c r="DN23" s="7">
        <v>0</v>
      </c>
      <c r="DO23" s="7">
        <v>0</v>
      </c>
      <c r="DP23" s="7">
        <v>5</v>
      </c>
      <c r="DQ23" s="7">
        <v>0</v>
      </c>
      <c r="DR23" s="7">
        <v>0</v>
      </c>
      <c r="DS23" s="7">
        <v>0</v>
      </c>
      <c r="DT23" s="7">
        <v>20</v>
      </c>
      <c r="DU23" s="7">
        <f>COUNTIFS(Dosen!$P$4:$P$469,A23,Dosen!$D$4:$D$469,"DT")</f>
        <v>5</v>
      </c>
      <c r="DV23" s="7">
        <f>COUNTIFS(Dosen!$P$4:$P$469,A23,Dosen!$D$4:$D$469,"CDTP")</f>
        <v>0</v>
      </c>
      <c r="DW23" s="7">
        <f>COUNTIFS(Dosen!$P$4:$P$469,A23,Dosen!$D$4:$D$469,"CDTSL")</f>
        <v>0</v>
      </c>
      <c r="DX23" s="44">
        <f>COUNTIFS(Dosen!$P$4:$P$469,A23,Dosen!$D$4:$D$469,"dosen kopertis")</f>
        <v>0</v>
      </c>
      <c r="DY23" s="7">
        <f>COUNTIFS(Dosen!$P$4:$P$469,A23,Dosen!$D$4:$D$469,"DBK")</f>
        <v>0</v>
      </c>
      <c r="DZ23" s="7">
        <f>COUNTIFS(Dosen!$P$4:$P$469,A23,Dosen!$D$4:$D$469,"DPK")</f>
        <v>0</v>
      </c>
      <c r="EA23" s="7">
        <f>COUNTIFS(Dosen!$P$4:$P$469,A23,Dosen!$D$4:$D$469,"DLBK")</f>
        <v>0</v>
      </c>
      <c r="EB23" s="8">
        <f t="shared" si="0"/>
        <v>5</v>
      </c>
      <c r="EC23" s="7">
        <f>COUNTIFS(Dosen!$P$4:$P$469,A23,Dosen!$E$4:$E$469,"Belum")</f>
        <v>0</v>
      </c>
      <c r="ED23" s="7">
        <f>COUNTIFS(Dosen!$P$4:$P$469,$A23,Dosen!$E$4:$E$469,"Asisten Ahli")</f>
        <v>0</v>
      </c>
      <c r="EE23" s="7">
        <f>COUNTIFS(Dosen!$P$4:$P$469,$A23,Dosen!$E$4:$E$469,"Lektor")</f>
        <v>5</v>
      </c>
      <c r="EF23" s="7">
        <f>COUNTIFS(Dosen!$P$4:$P$469,$A23,Dosen!$E$4:$E$469,"Lektor Kepala")</f>
        <v>0</v>
      </c>
      <c r="EG23" s="7">
        <f>COUNTIFS(Dosen!$P$4:$P$469,$A23,Dosen!$E$4:$E$469,"Guru Besar")</f>
        <v>0</v>
      </c>
      <c r="EH23" s="7">
        <f>COUNTIFS(Dosen!$P$5:$P$449,A23,Dosen!$I$5:$I$449,"Belum")</f>
        <v>0</v>
      </c>
      <c r="EI23" s="7">
        <f>COUNTIFS(Dosen!$P$5:$P$449,A23,Dosen!$I$5:$I$449,"SUDAH")</f>
        <v>5</v>
      </c>
      <c r="EJ23" s="7">
        <f>COUNTIFS(Dosen!$P$4:$P$449,A23,Dosen!$H$4:$H$449,"s3")</f>
        <v>0</v>
      </c>
      <c r="EK23" s="7">
        <f>COUNTIFS(Dosen!$P$4:$P$449,A23,Dosen!$H$4:$H$449,"s2")</f>
        <v>5</v>
      </c>
      <c r="EL23" s="7">
        <f>COUNTIFS(Dosen!$P$4:$P$449,A23,Dosen!$H$4:$H$449,"s1")</f>
        <v>0</v>
      </c>
      <c r="EM23" s="7">
        <f>COUNTIFS(Dosen!$P$4:$P$449,A23,Dosen!$H$4:$H$449,"sp.2")</f>
        <v>0</v>
      </c>
      <c r="EN23" s="7">
        <f>COUNTIFS(Dosen!$P$4:$P$449,A23,Dosen!$H$4:$H$449,"sp.1")</f>
        <v>0</v>
      </c>
      <c r="EO23" s="7">
        <f>COUNTIFS(Dosen!$P$4:$P$449,A23,Dosen!$K$4:$K$449,"NIDN")</f>
        <v>5</v>
      </c>
      <c r="EP23" s="7">
        <f>COUNTIFS(Dosen!$P$4:$P$449,A23,Dosen!$K$4:$K$449,"NIDk")</f>
        <v>0</v>
      </c>
      <c r="EQ23" s="7">
        <f>COUNTIFS(Dosen!$P$4:$P$449,A23,Dosen!$K$4:$K$449,"belum")</f>
        <v>0</v>
      </c>
      <c r="ER23" s="41">
        <f>COUNTIFS(Dosen!$P$4:$P$449,A23,Dosen!$K$4:$K$449,"NUPTK")</f>
        <v>0</v>
      </c>
      <c r="ES23" s="7">
        <v>20</v>
      </c>
      <c r="ET23" s="7">
        <f>COUNTIFS(Dosen!$P$4:$P$469,A23,Dosen!$D$4:$D$469,"DT")</f>
        <v>5</v>
      </c>
      <c r="EU23" s="7">
        <f>COUNTIFS(Dosen!$P$4:$P$469,A23,Dosen!$D$4:$D$469,"CDTP")</f>
        <v>0</v>
      </c>
      <c r="EV23" s="7">
        <f>COUNTIFS(Dosen!$P$4:$P$469,A23,Dosen!$D$4:$D$469,"CDTSL")</f>
        <v>0</v>
      </c>
      <c r="EW23" s="7">
        <f>COUNTIFS(Dosen!$P$4:$P$469,A23,Dosen!$D$4:$D$469,"dosen kopertis")</f>
        <v>0</v>
      </c>
      <c r="EX23" s="7">
        <f>COUNTIFS(Dosen!$P$4:$P$469,A23,Dosen!$D$4:$D$469,"DBK")</f>
        <v>0</v>
      </c>
      <c r="EY23" s="7">
        <f>COUNTIFS(Dosen!$P$4:$P$469,A23,Dosen!$D$4:$D$469,"DPK")</f>
        <v>0</v>
      </c>
      <c r="EZ23" s="7">
        <f>COUNTIFS(Dosen!$P$4:$P$469,A23,Dosen!$D$4:$D$469,"DLBK")</f>
        <v>0</v>
      </c>
      <c r="FA23" s="7">
        <f t="shared" si="12"/>
        <v>5</v>
      </c>
      <c r="FB23" s="7">
        <f>COUNTIFS(Dosen!$P$4:$P$469,A23,Dosen!$E$4:$E$469,"Belum")</f>
        <v>0</v>
      </c>
      <c r="FC23" s="7">
        <f>COUNTIFS(Dosen!$P$4:$P$469,$A23,Dosen!$E$4:$E$469,"Asisten Ahli")</f>
        <v>0</v>
      </c>
      <c r="FD23" s="7">
        <f>COUNTIFS(Dosen!$P$4:$P$469,$A23,Dosen!$E$4:$E$469,"Lektor")</f>
        <v>5</v>
      </c>
      <c r="FE23" s="7">
        <f>COUNTIFS(Dosen!$P$4:$P$469,$A23,Dosen!$E$4:$E$469,"Lektor Kepala")</f>
        <v>0</v>
      </c>
      <c r="FF23" s="7">
        <f>COUNTIFS(Dosen!$P$4:$P$469,$A23,Dosen!$E$4:$E$469,"Guru Besar")</f>
        <v>0</v>
      </c>
      <c r="FG23" s="7">
        <f>COUNTIFS(Dosen!$P$5:$P$449,$A23,Dosen!$I$5:$I$449,"Belum")</f>
        <v>0</v>
      </c>
      <c r="FH23" s="7">
        <f>COUNTIFS(Dosen!$P$5:$P$449,A23,Dosen!$I$5:$I$449,"SUDAH")</f>
        <v>5</v>
      </c>
      <c r="FI23" s="7">
        <f>COUNTIFS(Dosen!$P$4:$P$449,A23,Dosen!$H$4:$H$449,"s3")</f>
        <v>0</v>
      </c>
      <c r="FJ23" s="7">
        <f>COUNTIFS(Dosen!$P$4:$P$449,A23,Dosen!$H$4:$H$449,"s2")</f>
        <v>5</v>
      </c>
      <c r="FK23" s="7">
        <f>COUNTIFS(Dosen!$P$4:$P$449,A23,Dosen!$H$4:$H$449,"s1")</f>
        <v>0</v>
      </c>
      <c r="FL23" s="7">
        <f>COUNTIFS(Dosen!$P$4:$P$449,A23,Dosen!$H$4:$H$449,"sp.2")</f>
        <v>0</v>
      </c>
      <c r="FM23" s="7">
        <f>COUNTIFS(Dosen!$P$4:$P$449,A23,Dosen!$H$4:$H$449,"sp.1")</f>
        <v>0</v>
      </c>
      <c r="FN23" s="7">
        <f>COUNTIFS(Dosen!$P$4:$P$449,A23,Dosen!$K$4:$K$449,"NIDN")</f>
        <v>5</v>
      </c>
      <c r="FO23" s="7">
        <f>COUNTIFS(Dosen!$P$4:$P$449,A23,Dosen!$K$4:$K$449,"NIDk")</f>
        <v>0</v>
      </c>
      <c r="FP23" s="7">
        <f>COUNTIFS(Dosen!$P$4:$P$449,A23,Dosen!$K$4:$K$449,"belum")</f>
        <v>0</v>
      </c>
      <c r="FQ23" s="41">
        <f>COUNTIFS(Dosen!$P$4:$P$449,A23,Dosen!$K$4:$K$449,"NUPTK")</f>
        <v>0</v>
      </c>
      <c r="FR23" s="7">
        <v>20</v>
      </c>
      <c r="FS23" s="7">
        <f>COUNTIFS(Dosen!$P$4:$P$469,$A23,Dosen!$D$4:$D$469,"DT")</f>
        <v>5</v>
      </c>
      <c r="FT23" s="7">
        <f>COUNTIFS(Dosen!$P$4:$P$469,$A23,Dosen!$D$4:$D$469,"CDTP")</f>
        <v>0</v>
      </c>
      <c r="FU23" s="7">
        <f>COUNTIFS(Dosen!$P$4:$P$469,$A23,Dosen!$D$4:$D$469,"CDTSL")</f>
        <v>0</v>
      </c>
      <c r="FV23" s="7">
        <f>COUNTIFS(Dosen!$P$4:$P$469,$A23,Dosen!$D$4:$D$469,"dosen kopertis")</f>
        <v>0</v>
      </c>
      <c r="FW23" s="7">
        <f>COUNTIFS(Dosen!$P$4:$P$469,$A23,Dosen!$D$4:$D$469,"DBK")</f>
        <v>0</v>
      </c>
      <c r="FX23" s="7">
        <f>COUNTIFS(Dosen!$P$4:$P$469,$A23,Dosen!$D$4:$D$469,"DPK")</f>
        <v>0</v>
      </c>
      <c r="FY23" s="7">
        <f>COUNTIFS(Dosen!$P$4:$P$469,$A23,Dosen!$D$4:$D$469,"DLBK")</f>
        <v>0</v>
      </c>
      <c r="FZ23" s="7">
        <f t="shared" si="13"/>
        <v>5</v>
      </c>
      <c r="GA23" s="7">
        <f>COUNTIFS(Dosen!$P$4:$P$469,$A23,Dosen!$E$4:$E$469,"Belum")</f>
        <v>0</v>
      </c>
      <c r="GB23" s="7">
        <f>COUNTIFS(Dosen!$P$4:$P$469,$A23,Dosen!$E$4:$E$469,"Asisten Ahli")</f>
        <v>0</v>
      </c>
      <c r="GC23" s="7">
        <f>COUNTIFS(Dosen!$P$4:$P$469,$A23,Dosen!$E$4:$E$469,"Lektor")</f>
        <v>5</v>
      </c>
      <c r="GD23" s="7">
        <f>COUNTIFS(Dosen!$P$4:$P$469,$A23,Dosen!$E$4:$E$469,"Lektor Kepala")</f>
        <v>0</v>
      </c>
      <c r="GE23" s="7">
        <f>COUNTIFS(Dosen!$P$4:$P$469,$A23,Dosen!$E$4:$E$469,"Guru Besar")</f>
        <v>0</v>
      </c>
      <c r="GF23" s="7">
        <f>COUNTIFS(Dosen!$P$5:$P$449,$A23,Dosen!$I$5:$I$449,"Belum")</f>
        <v>0</v>
      </c>
      <c r="GG23" s="7">
        <f>COUNTIFS(Dosen!$P$5:$P$449,$A23,Dosen!$I$5:$I$449,"SUDAH")</f>
        <v>5</v>
      </c>
      <c r="GH23" s="7">
        <f>COUNTIFS(Dosen!$P$4:$P$449,$A23,Dosen!$H$4:$H$449,"s3")</f>
        <v>0</v>
      </c>
      <c r="GI23" s="7">
        <f>COUNTIFS(Dosen!$P$4:$P$449,$A23,Dosen!$H$4:$H$449,"s2")</f>
        <v>5</v>
      </c>
      <c r="GJ23" s="7">
        <f>COUNTIFS(Dosen!$P$4:$P$449,$A23,Dosen!$H$4:$H$449,"s1")</f>
        <v>0</v>
      </c>
      <c r="GK23" s="7">
        <f>COUNTIFS(Dosen!$P$4:$P$449,$A23,Dosen!$H$4:$H$449,"sp.2")</f>
        <v>0</v>
      </c>
      <c r="GL23" s="7">
        <f>COUNTIFS(Dosen!$P$4:$P$449,$A23,Dosen!$H$4:$H$449,"sp.1")</f>
        <v>0</v>
      </c>
      <c r="GM23" s="7">
        <f>COUNTIFS(Dosen!$P$4:$P$449,$A23,Dosen!$K$4:$K$449,"NIDN")</f>
        <v>5</v>
      </c>
      <c r="GN23" s="7">
        <f>COUNTIFS(Dosen!$P$4:$P$449,$A23,Dosen!$K$4:$K$449,"NIDk")</f>
        <v>0</v>
      </c>
      <c r="GO23" s="7">
        <f>COUNTIFS(Dosen!$P$4:$P$449,$A23,Dosen!$K$4:$K$449,"belum")</f>
        <v>0</v>
      </c>
      <c r="GP23" s="41">
        <f>COUNTIFS(Dosen!$P$4:$P$449,$A23,Dosen!$K$4:$K$449,"NUPTK")</f>
        <v>0</v>
      </c>
      <c r="GQ23" s="7">
        <v>20</v>
      </c>
      <c r="GR23" s="7">
        <v>5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5</v>
      </c>
      <c r="GZ23" s="7">
        <v>0</v>
      </c>
      <c r="HA23" s="7">
        <v>0</v>
      </c>
      <c r="HB23" s="7">
        <v>5</v>
      </c>
      <c r="HC23" s="7">
        <v>0</v>
      </c>
      <c r="HD23" s="7">
        <v>0</v>
      </c>
      <c r="HE23" s="7">
        <v>0</v>
      </c>
      <c r="HF23" s="7">
        <v>5</v>
      </c>
      <c r="HG23" s="7">
        <v>0</v>
      </c>
      <c r="HH23" s="7">
        <v>5</v>
      </c>
      <c r="HI23" s="7">
        <v>0</v>
      </c>
      <c r="HJ23" s="7">
        <v>0</v>
      </c>
      <c r="HK23" s="7">
        <v>0</v>
      </c>
      <c r="HL23" s="7">
        <v>5</v>
      </c>
      <c r="HM23" s="7">
        <v>0</v>
      </c>
      <c r="HN23" s="7">
        <v>0</v>
      </c>
      <c r="HO23" s="41">
        <v>0</v>
      </c>
      <c r="HP23" s="7">
        <v>20</v>
      </c>
      <c r="HQ23" s="7">
        <v>5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5</v>
      </c>
      <c r="HY23" s="7">
        <v>0</v>
      </c>
      <c r="HZ23" s="7">
        <v>0</v>
      </c>
      <c r="IA23" s="7">
        <v>5</v>
      </c>
      <c r="IB23" s="7">
        <v>0</v>
      </c>
      <c r="IC23" s="7">
        <v>0</v>
      </c>
      <c r="ID23" s="7">
        <v>0</v>
      </c>
      <c r="IE23" s="7">
        <v>5</v>
      </c>
      <c r="IF23" s="7">
        <v>0</v>
      </c>
      <c r="IG23" s="7">
        <v>5</v>
      </c>
      <c r="IH23" s="7">
        <v>0</v>
      </c>
      <c r="II23" s="7">
        <v>0</v>
      </c>
      <c r="IJ23" s="7">
        <v>0</v>
      </c>
      <c r="IK23" s="7">
        <v>5</v>
      </c>
      <c r="IL23" s="7">
        <v>0</v>
      </c>
      <c r="IM23" s="7">
        <v>0</v>
      </c>
      <c r="IN23" s="41">
        <v>0</v>
      </c>
      <c r="IO23" s="7">
        <v>20</v>
      </c>
      <c r="IP23" s="7">
        <v>5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5</v>
      </c>
      <c r="IX23" s="7">
        <v>0</v>
      </c>
      <c r="IY23" s="7">
        <v>0</v>
      </c>
      <c r="IZ23" s="7">
        <v>5</v>
      </c>
      <c r="JA23" s="7">
        <v>0</v>
      </c>
      <c r="JB23" s="7">
        <v>0</v>
      </c>
      <c r="JC23" s="7">
        <v>0</v>
      </c>
      <c r="JD23" s="7">
        <v>5</v>
      </c>
      <c r="JE23" s="7">
        <v>0</v>
      </c>
      <c r="JF23" s="7">
        <v>5</v>
      </c>
      <c r="JG23" s="7">
        <v>0</v>
      </c>
      <c r="JH23" s="7">
        <v>0</v>
      </c>
      <c r="JI23" s="7">
        <v>0</v>
      </c>
      <c r="JJ23" s="7">
        <v>5</v>
      </c>
      <c r="JK23" s="7">
        <v>0</v>
      </c>
      <c r="JL23" s="7">
        <v>0</v>
      </c>
      <c r="JM23" s="41">
        <v>0</v>
      </c>
      <c r="JN23" s="7">
        <v>20</v>
      </c>
      <c r="JO23" s="7">
        <v>5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5</v>
      </c>
      <c r="JW23" s="7">
        <v>0</v>
      </c>
      <c r="JX23" s="7">
        <v>0</v>
      </c>
      <c r="JY23" s="7">
        <v>5</v>
      </c>
      <c r="JZ23" s="7">
        <v>0</v>
      </c>
      <c r="KA23" s="7">
        <v>0</v>
      </c>
      <c r="KB23" s="7">
        <v>0</v>
      </c>
      <c r="KC23" s="7">
        <v>5</v>
      </c>
      <c r="KD23" s="7">
        <v>0</v>
      </c>
      <c r="KE23" s="7">
        <v>5</v>
      </c>
      <c r="KF23" s="7">
        <v>0</v>
      </c>
      <c r="KG23" s="7">
        <v>0</v>
      </c>
      <c r="KH23" s="7">
        <v>0</v>
      </c>
      <c r="KI23" s="7">
        <v>5</v>
      </c>
      <c r="KJ23" s="7">
        <v>0</v>
      </c>
      <c r="KK23" s="7">
        <v>0</v>
      </c>
      <c r="KL23" s="41">
        <v>0</v>
      </c>
      <c r="KM23" s="7">
        <v>13</v>
      </c>
      <c r="KN23" s="7">
        <f>COUNTIFS(Dosen!$P$4:$P$469,$A23,Dosen!$D$4:$D$469,"DT")</f>
        <v>5</v>
      </c>
      <c r="KO23" s="7">
        <f>COUNTIFS(Dosen!$P$4:$P$469,$A23,Dosen!$D$4:$D$469,"CDTP")</f>
        <v>0</v>
      </c>
      <c r="KP23" s="7">
        <f>COUNTIFS(Dosen!$P$4:$P$469,$A23,Dosen!$D$4:$D$469,"CDTSL")</f>
        <v>0</v>
      </c>
      <c r="KQ23" s="7">
        <f>COUNTIFS(Dosen!$P$4:$P$469,$A23,Dosen!$D$4:$D$469,"dosen kopertis")</f>
        <v>0</v>
      </c>
      <c r="KR23" s="7">
        <f>COUNTIFS(Dosen!$P$4:$P$469,$A23,Dosen!$D$4:$D$469,"DBK")</f>
        <v>0</v>
      </c>
      <c r="KS23" s="7">
        <f>COUNTIFS(Dosen!$P$4:$P$469,$A23,Dosen!$D$4:$D$469,"DPK")</f>
        <v>0</v>
      </c>
      <c r="KT23" s="7">
        <f>COUNTIFS(Dosen!$P$4:$P$469,$A23,Dosen!$D$4:$D$469,"DLBK")</f>
        <v>0</v>
      </c>
      <c r="KU23" s="7">
        <f t="shared" si="14"/>
        <v>5</v>
      </c>
      <c r="KV23" s="7">
        <f>COUNTIFS(Dosen!$P$4:$P$469,$A23,Dosen!$E$4:$E$469,"Belum")</f>
        <v>0</v>
      </c>
      <c r="KW23" s="7">
        <f>COUNTIFS(Dosen!$P$4:$P$469,$A23,Dosen!$E$4:$E$469,"Asisten Ahli")</f>
        <v>0</v>
      </c>
      <c r="KX23" s="7">
        <f>COUNTIFS(Dosen!$P$4:$P$469,$A23,Dosen!$E$4:$E$469,"Lektor")</f>
        <v>5</v>
      </c>
      <c r="KY23" s="7">
        <f>COUNTIFS(Dosen!$P$4:$P$469,$A23,Dosen!$E$4:$E$469,"Lektor Kepala")</f>
        <v>0</v>
      </c>
      <c r="KZ23" s="7">
        <f>COUNTIFS(Dosen!$P$4:$P$469,$A23,Dosen!$E$4:$E$469,"Guru Besar")</f>
        <v>0</v>
      </c>
      <c r="LA23" s="7">
        <f>COUNTIFS(Dosen!$P$5:$P$495,$A23,Dosen!$I$5:$I$495,"Belum")</f>
        <v>0</v>
      </c>
      <c r="LB23" s="7">
        <f>COUNTIFS(Dosen!$P$5:$P$495,$A23,Dosen!$I$5:$I$495,"SUDAH")</f>
        <v>5</v>
      </c>
      <c r="LC23" s="7">
        <f>COUNTIFS(Dosen!$P$4:$P$495,$A23,Dosen!$H$4:$H$495,"s3")</f>
        <v>0</v>
      </c>
      <c r="LD23" s="7">
        <f>COUNTIFS(Dosen!$P$4:$P$495,$A23,Dosen!$H$4:$H$495,"s2")</f>
        <v>5</v>
      </c>
      <c r="LE23" s="7">
        <f>COUNTIFS(Dosen!$P$4:$P$495,$A23,Dosen!$H$4:$H$495,"s1")</f>
        <v>0</v>
      </c>
      <c r="LF23" s="7">
        <f>COUNTIFS(Dosen!$P$4:$P$495,$A23,Dosen!$H$4:$H$495,"sp.2")</f>
        <v>0</v>
      </c>
      <c r="LG23" s="7">
        <f>COUNTIFS(Dosen!$P$4:$P$495,$A23,Dosen!$H$4:$H$495,"sp.1")</f>
        <v>0</v>
      </c>
      <c r="LH23" s="7">
        <f>COUNTIFS(Dosen!$P$4:$P$495,$A23,Dosen!$K$4:$K$495,"NIDN")</f>
        <v>5</v>
      </c>
      <c r="LI23" s="7">
        <f>COUNTIFS(Dosen!$P$4:$P$495,$A23,Dosen!$K$4:$K$495,"NIDk")</f>
        <v>0</v>
      </c>
      <c r="LJ23" s="7">
        <f>COUNTIFS(Dosen!$P$4:$P$495,$A23,Dosen!$K$4:$K$495,"belum")</f>
        <v>0</v>
      </c>
      <c r="LK23" s="41">
        <f>COUNTIFS(Dosen!$P$4:$P$495,$A23,Dosen!$K$4:$K$495,"NUPTK")</f>
        <v>0</v>
      </c>
    </row>
    <row r="24" spans="1:323" x14ac:dyDescent="0.25">
      <c r="A24" s="41" t="s">
        <v>933</v>
      </c>
      <c r="B24" s="7">
        <v>88</v>
      </c>
      <c r="C24" s="7">
        <v>4</v>
      </c>
      <c r="D24" s="7">
        <v>0</v>
      </c>
      <c r="E24" s="7">
        <v>1</v>
      </c>
      <c r="F24" s="7">
        <v>0</v>
      </c>
      <c r="G24" s="7">
        <v>0</v>
      </c>
      <c r="H24" s="7">
        <v>0</v>
      </c>
      <c r="I24" s="7">
        <v>0</v>
      </c>
      <c r="J24" s="7">
        <v>5</v>
      </c>
      <c r="K24" s="7">
        <v>1</v>
      </c>
      <c r="L24" s="7">
        <v>2</v>
      </c>
      <c r="M24" s="7">
        <v>2</v>
      </c>
      <c r="N24" s="7">
        <v>0</v>
      </c>
      <c r="O24" s="7">
        <v>0</v>
      </c>
      <c r="P24" s="7">
        <v>1</v>
      </c>
      <c r="Q24" s="7">
        <v>4</v>
      </c>
      <c r="R24" s="7">
        <v>2</v>
      </c>
      <c r="S24" s="7">
        <v>2</v>
      </c>
      <c r="T24" s="7">
        <v>1</v>
      </c>
      <c r="U24" s="7">
        <v>0</v>
      </c>
      <c r="V24" s="7">
        <v>0</v>
      </c>
      <c r="W24" s="7">
        <v>4</v>
      </c>
      <c r="X24" s="7">
        <v>0</v>
      </c>
      <c r="Y24" s="7">
        <v>1</v>
      </c>
      <c r="Z24" s="7">
        <v>88</v>
      </c>
      <c r="AA24" s="7">
        <v>4</v>
      </c>
      <c r="AB24" s="7">
        <v>0</v>
      </c>
      <c r="AC24" s="7">
        <v>1</v>
      </c>
      <c r="AD24" s="7">
        <v>0</v>
      </c>
      <c r="AE24" s="7">
        <v>0</v>
      </c>
      <c r="AF24" s="7">
        <v>0</v>
      </c>
      <c r="AG24" s="7">
        <v>0</v>
      </c>
      <c r="AH24" s="7">
        <v>5</v>
      </c>
      <c r="AI24" s="7">
        <v>1</v>
      </c>
      <c r="AJ24" s="7">
        <v>2</v>
      </c>
      <c r="AK24" s="7">
        <v>2</v>
      </c>
      <c r="AL24" s="7">
        <v>0</v>
      </c>
      <c r="AM24" s="7">
        <v>0</v>
      </c>
      <c r="AN24" s="7">
        <v>1</v>
      </c>
      <c r="AO24" s="7">
        <v>4</v>
      </c>
      <c r="AP24" s="7">
        <v>2</v>
      </c>
      <c r="AQ24" s="7">
        <v>2</v>
      </c>
      <c r="AR24" s="7">
        <v>1</v>
      </c>
      <c r="AS24" s="7">
        <v>0</v>
      </c>
      <c r="AT24" s="7">
        <v>0</v>
      </c>
      <c r="AU24" s="7">
        <v>4</v>
      </c>
      <c r="AV24" s="7">
        <v>0</v>
      </c>
      <c r="AW24" s="7">
        <v>1</v>
      </c>
      <c r="AX24" s="7">
        <v>88</v>
      </c>
      <c r="AY24" s="7">
        <v>4</v>
      </c>
      <c r="AZ24" s="7">
        <v>0</v>
      </c>
      <c r="BA24" s="7">
        <v>1</v>
      </c>
      <c r="BB24" s="44">
        <v>0</v>
      </c>
      <c r="BC24" s="7">
        <v>0</v>
      </c>
      <c r="BD24" s="7">
        <v>0</v>
      </c>
      <c r="BE24" s="7">
        <v>0</v>
      </c>
      <c r="BF24" s="8">
        <v>5</v>
      </c>
      <c r="BG24" s="7">
        <v>1</v>
      </c>
      <c r="BH24" s="7">
        <v>2</v>
      </c>
      <c r="BI24" s="7">
        <v>2</v>
      </c>
      <c r="BJ24" s="7">
        <v>0</v>
      </c>
      <c r="BK24" s="7">
        <v>0</v>
      </c>
      <c r="BL24" s="7">
        <v>1</v>
      </c>
      <c r="BM24" s="7">
        <v>4</v>
      </c>
      <c r="BN24" s="7">
        <v>2</v>
      </c>
      <c r="BO24" s="7">
        <v>2</v>
      </c>
      <c r="BP24" s="7">
        <v>1</v>
      </c>
      <c r="BQ24" s="7">
        <v>0</v>
      </c>
      <c r="BR24" s="7">
        <v>0</v>
      </c>
      <c r="BS24" s="7">
        <v>4</v>
      </c>
      <c r="BT24" s="7">
        <v>0</v>
      </c>
      <c r="BU24" s="7">
        <v>1</v>
      </c>
      <c r="BV24" s="7">
        <v>88</v>
      </c>
      <c r="BW24" s="7">
        <v>4</v>
      </c>
      <c r="BX24" s="7">
        <v>0</v>
      </c>
      <c r="BY24" s="7">
        <v>1</v>
      </c>
      <c r="BZ24" s="7">
        <v>0</v>
      </c>
      <c r="CA24" s="7">
        <v>0</v>
      </c>
      <c r="CB24" s="7">
        <v>0</v>
      </c>
      <c r="CC24" s="7">
        <v>0</v>
      </c>
      <c r="CD24" s="7">
        <v>5</v>
      </c>
      <c r="CE24" s="7">
        <v>1</v>
      </c>
      <c r="CF24" s="7">
        <v>2</v>
      </c>
      <c r="CG24" s="7">
        <v>2</v>
      </c>
      <c r="CH24" s="7">
        <v>0</v>
      </c>
      <c r="CI24" s="7">
        <v>0</v>
      </c>
      <c r="CJ24" s="7">
        <v>1</v>
      </c>
      <c r="CK24" s="7">
        <v>4</v>
      </c>
      <c r="CL24" s="7">
        <v>2</v>
      </c>
      <c r="CM24" s="7">
        <v>2</v>
      </c>
      <c r="CN24" s="7">
        <v>1</v>
      </c>
      <c r="CO24" s="7">
        <v>0</v>
      </c>
      <c r="CP24" s="7">
        <v>0</v>
      </c>
      <c r="CQ24" s="7">
        <v>4</v>
      </c>
      <c r="CR24" s="7">
        <v>0</v>
      </c>
      <c r="CS24" s="7">
        <v>1</v>
      </c>
      <c r="CT24" s="7">
        <v>0</v>
      </c>
      <c r="CU24" s="7">
        <v>88</v>
      </c>
      <c r="CV24" s="7">
        <v>4</v>
      </c>
      <c r="CW24" s="7">
        <v>0</v>
      </c>
      <c r="CX24" s="7">
        <v>1</v>
      </c>
      <c r="CY24" s="7">
        <v>0</v>
      </c>
      <c r="CZ24" s="7">
        <v>0</v>
      </c>
      <c r="DA24" s="7">
        <v>0</v>
      </c>
      <c r="DB24" s="7">
        <v>0</v>
      </c>
      <c r="DC24" s="7">
        <v>5</v>
      </c>
      <c r="DD24" s="7">
        <v>1</v>
      </c>
      <c r="DE24" s="7">
        <v>2</v>
      </c>
      <c r="DF24" s="7">
        <v>2</v>
      </c>
      <c r="DG24" s="7">
        <v>0</v>
      </c>
      <c r="DH24" s="7">
        <v>0</v>
      </c>
      <c r="DI24" s="7">
        <v>1</v>
      </c>
      <c r="DJ24" s="7">
        <v>4</v>
      </c>
      <c r="DK24" s="7">
        <v>2</v>
      </c>
      <c r="DL24" s="7">
        <v>2</v>
      </c>
      <c r="DM24" s="7">
        <v>1</v>
      </c>
      <c r="DN24" s="7">
        <v>0</v>
      </c>
      <c r="DO24" s="7">
        <v>0</v>
      </c>
      <c r="DP24" s="7">
        <v>4</v>
      </c>
      <c r="DQ24" s="7">
        <v>0</v>
      </c>
      <c r="DR24" s="7">
        <v>1</v>
      </c>
      <c r="DS24" s="7">
        <v>0</v>
      </c>
      <c r="DT24" s="7">
        <v>84</v>
      </c>
      <c r="DU24" s="7">
        <f>COUNTIFS(Dosen!$P$4:$P$469,A24,Dosen!$D$4:$D$469,"DT")</f>
        <v>4</v>
      </c>
      <c r="DV24" s="7">
        <f>COUNTIFS(Dosen!$P$4:$P$469,A24,Dosen!$D$4:$D$469,"CDTP")</f>
        <v>0</v>
      </c>
      <c r="DW24" s="7">
        <f>COUNTIFS(Dosen!$P$4:$P$469,A24,Dosen!$D$4:$D$469,"CDTSL")</f>
        <v>1</v>
      </c>
      <c r="DX24" s="44">
        <f>COUNTIFS(Dosen!$P$4:$P$469,A24,Dosen!$D$4:$D$469,"dosen kopertis")</f>
        <v>0</v>
      </c>
      <c r="DY24" s="7">
        <f>COUNTIFS(Dosen!$P$4:$P$469,A24,Dosen!$D$4:$D$469,"DBK")</f>
        <v>0</v>
      </c>
      <c r="DZ24" s="7">
        <f>COUNTIFS(Dosen!$P$4:$P$469,A24,Dosen!$D$4:$D$469,"DPK")</f>
        <v>0</v>
      </c>
      <c r="EA24" s="7">
        <f>COUNTIFS(Dosen!$P$4:$P$469,A24,Dosen!$D$4:$D$469,"DLBK")</f>
        <v>0</v>
      </c>
      <c r="EB24" s="8">
        <f t="shared" si="0"/>
        <v>5</v>
      </c>
      <c r="EC24" s="7">
        <f>COUNTIFS(Dosen!$P$4:$P$469,A24,Dosen!$E$4:$E$469,"Belum")</f>
        <v>1</v>
      </c>
      <c r="ED24" s="7">
        <f>COUNTIFS(Dosen!$P$4:$P$469,$A24,Dosen!$E$4:$E$469,"Asisten Ahli")</f>
        <v>2</v>
      </c>
      <c r="EE24" s="7">
        <f>COUNTIFS(Dosen!$P$4:$P$469,$A24,Dosen!$E$4:$E$469,"Lektor")</f>
        <v>2</v>
      </c>
      <c r="EF24" s="7">
        <f>COUNTIFS(Dosen!$P$4:$P$469,$A24,Dosen!$E$4:$E$469,"Lektor Kepala")</f>
        <v>0</v>
      </c>
      <c r="EG24" s="7">
        <f>COUNTIFS(Dosen!$P$4:$P$469,$A24,Dosen!$E$4:$E$469,"Guru Besar")</f>
        <v>0</v>
      </c>
      <c r="EH24" s="7">
        <f>COUNTIFS(Dosen!$P$5:$P$449,A24,Dosen!$I$5:$I$449,"Belum")</f>
        <v>1</v>
      </c>
      <c r="EI24" s="7">
        <f>COUNTIFS(Dosen!$P$5:$P$449,A24,Dosen!$I$5:$I$449,"SUDAH")</f>
        <v>4</v>
      </c>
      <c r="EJ24" s="7">
        <f>COUNTIFS(Dosen!$P$4:$P$449,A24,Dosen!$H$4:$H$449,"s3")</f>
        <v>2</v>
      </c>
      <c r="EK24" s="7">
        <f>COUNTIFS(Dosen!$P$4:$P$449,A24,Dosen!$H$4:$H$449,"s2")</f>
        <v>2</v>
      </c>
      <c r="EL24" s="7">
        <f>COUNTIFS(Dosen!$P$4:$P$449,A24,Dosen!$H$4:$H$449,"s1")</f>
        <v>1</v>
      </c>
      <c r="EM24" s="7">
        <f>COUNTIFS(Dosen!$P$4:$P$449,A24,Dosen!$H$4:$H$449,"sp.2")</f>
        <v>0</v>
      </c>
      <c r="EN24" s="7">
        <f>COUNTIFS(Dosen!$P$4:$P$449,A24,Dosen!$H$4:$H$449,"sp.1")</f>
        <v>0</v>
      </c>
      <c r="EO24" s="7">
        <f>COUNTIFS(Dosen!$P$4:$P$449,A24,Dosen!$K$4:$K$449,"NIDN")</f>
        <v>4</v>
      </c>
      <c r="EP24" s="7">
        <f>COUNTIFS(Dosen!$P$4:$P$449,A24,Dosen!$K$4:$K$449,"NIDk")</f>
        <v>0</v>
      </c>
      <c r="EQ24" s="7">
        <f>COUNTIFS(Dosen!$P$4:$P$449,A24,Dosen!$K$4:$K$449,"belum")</f>
        <v>0</v>
      </c>
      <c r="ER24" s="41">
        <f>COUNTIFS(Dosen!$P$4:$P$449,A24,Dosen!$K$4:$K$449,"NUPTK")</f>
        <v>1</v>
      </c>
      <c r="ES24" s="7">
        <v>84</v>
      </c>
      <c r="ET24" s="7">
        <f>COUNTIFS(Dosen!$P$4:$P$469,A24,Dosen!$D$4:$D$469,"DT")</f>
        <v>4</v>
      </c>
      <c r="EU24" s="7">
        <f>COUNTIFS(Dosen!$P$4:$P$469,A24,Dosen!$D$4:$D$469,"CDTP")</f>
        <v>0</v>
      </c>
      <c r="EV24" s="7">
        <f>COUNTIFS(Dosen!$P$4:$P$469,A24,Dosen!$D$4:$D$469,"CDTSL")</f>
        <v>1</v>
      </c>
      <c r="EW24" s="7">
        <f>COUNTIFS(Dosen!$P$4:$P$469,A24,Dosen!$D$4:$D$469,"dosen kopertis")</f>
        <v>0</v>
      </c>
      <c r="EX24" s="7">
        <f>COUNTIFS(Dosen!$P$4:$P$469,A24,Dosen!$D$4:$D$469,"DBK")</f>
        <v>0</v>
      </c>
      <c r="EY24" s="7">
        <f>COUNTIFS(Dosen!$P$4:$P$469,A24,Dosen!$D$4:$D$469,"DPK")</f>
        <v>0</v>
      </c>
      <c r="EZ24" s="7">
        <f>COUNTIFS(Dosen!$P$4:$P$469,A24,Dosen!$D$4:$D$469,"DLBK")</f>
        <v>0</v>
      </c>
      <c r="FA24" s="7">
        <f t="shared" si="12"/>
        <v>5</v>
      </c>
      <c r="FB24" s="7">
        <f>COUNTIFS(Dosen!$P$4:$P$469,A24,Dosen!$E$4:$E$469,"Belum")</f>
        <v>1</v>
      </c>
      <c r="FC24" s="7">
        <f>COUNTIFS(Dosen!$P$4:$P$469,$A24,Dosen!$E$4:$E$469,"Asisten Ahli")</f>
        <v>2</v>
      </c>
      <c r="FD24" s="7">
        <f>COUNTIFS(Dosen!$P$4:$P$469,$A24,Dosen!$E$4:$E$469,"Lektor")</f>
        <v>2</v>
      </c>
      <c r="FE24" s="7">
        <f>COUNTIFS(Dosen!$P$4:$P$469,$A24,Dosen!$E$4:$E$469,"Lektor Kepala")</f>
        <v>0</v>
      </c>
      <c r="FF24" s="7">
        <f>COUNTIFS(Dosen!$P$4:$P$469,$A24,Dosen!$E$4:$E$469,"Guru Besar")</f>
        <v>0</v>
      </c>
      <c r="FG24" s="7">
        <f>COUNTIFS(Dosen!$P$5:$P$449,$A24,Dosen!$I$5:$I$449,"Belum")</f>
        <v>1</v>
      </c>
      <c r="FH24" s="7">
        <f>COUNTIFS(Dosen!$P$5:$P$449,A24,Dosen!$I$5:$I$449,"SUDAH")</f>
        <v>4</v>
      </c>
      <c r="FI24" s="7">
        <f>COUNTIFS(Dosen!$P$4:$P$449,A24,Dosen!$H$4:$H$449,"s3")</f>
        <v>2</v>
      </c>
      <c r="FJ24" s="7">
        <f>COUNTIFS(Dosen!$P$4:$P$449,A24,Dosen!$H$4:$H$449,"s2")</f>
        <v>2</v>
      </c>
      <c r="FK24" s="7">
        <f>COUNTIFS(Dosen!$P$4:$P$449,A24,Dosen!$H$4:$H$449,"s1")</f>
        <v>1</v>
      </c>
      <c r="FL24" s="7">
        <f>COUNTIFS(Dosen!$P$4:$P$449,A24,Dosen!$H$4:$H$449,"sp.2")</f>
        <v>0</v>
      </c>
      <c r="FM24" s="7">
        <f>COUNTIFS(Dosen!$P$4:$P$449,A24,Dosen!$H$4:$H$449,"sp.1")</f>
        <v>0</v>
      </c>
      <c r="FN24" s="7">
        <f>COUNTIFS(Dosen!$P$4:$P$449,A24,Dosen!$K$4:$K$449,"NIDN")</f>
        <v>4</v>
      </c>
      <c r="FO24" s="7">
        <f>COUNTIFS(Dosen!$P$4:$P$449,A24,Dosen!$K$4:$K$449,"NIDk")</f>
        <v>0</v>
      </c>
      <c r="FP24" s="7">
        <f>COUNTIFS(Dosen!$P$4:$P$449,A24,Dosen!$K$4:$K$449,"belum")</f>
        <v>0</v>
      </c>
      <c r="FQ24" s="41">
        <f>COUNTIFS(Dosen!$P$4:$P$449,A24,Dosen!$K$4:$K$449,"NUPTK")</f>
        <v>1</v>
      </c>
      <c r="FR24" s="7">
        <v>84</v>
      </c>
      <c r="FS24" s="7">
        <f>COUNTIFS(Dosen!$P$4:$P$469,$A24,Dosen!$D$4:$D$469,"DT")</f>
        <v>4</v>
      </c>
      <c r="FT24" s="7">
        <f>COUNTIFS(Dosen!$P$4:$P$469,$A24,Dosen!$D$4:$D$469,"CDTP")</f>
        <v>0</v>
      </c>
      <c r="FU24" s="7">
        <f>COUNTIFS(Dosen!$P$4:$P$469,$A24,Dosen!$D$4:$D$469,"CDTSL")</f>
        <v>1</v>
      </c>
      <c r="FV24" s="7">
        <f>COUNTIFS(Dosen!$P$4:$P$469,$A24,Dosen!$D$4:$D$469,"dosen kopertis")</f>
        <v>0</v>
      </c>
      <c r="FW24" s="7">
        <f>COUNTIFS(Dosen!$P$4:$P$469,$A24,Dosen!$D$4:$D$469,"DBK")</f>
        <v>0</v>
      </c>
      <c r="FX24" s="7">
        <f>COUNTIFS(Dosen!$P$4:$P$469,$A24,Dosen!$D$4:$D$469,"DPK")</f>
        <v>0</v>
      </c>
      <c r="FY24" s="7">
        <f>COUNTIFS(Dosen!$P$4:$P$469,$A24,Dosen!$D$4:$D$469,"DLBK")</f>
        <v>0</v>
      </c>
      <c r="FZ24" s="7">
        <f t="shared" si="13"/>
        <v>5</v>
      </c>
      <c r="GA24" s="7">
        <f>COUNTIFS(Dosen!$P$4:$P$469,$A24,Dosen!$E$4:$E$469,"Belum")</f>
        <v>1</v>
      </c>
      <c r="GB24" s="7">
        <f>COUNTIFS(Dosen!$P$4:$P$469,$A24,Dosen!$E$4:$E$469,"Asisten Ahli")</f>
        <v>2</v>
      </c>
      <c r="GC24" s="7">
        <f>COUNTIFS(Dosen!$P$4:$P$469,$A24,Dosen!$E$4:$E$469,"Lektor")</f>
        <v>2</v>
      </c>
      <c r="GD24" s="7">
        <f>COUNTIFS(Dosen!$P$4:$P$469,$A24,Dosen!$E$4:$E$469,"Lektor Kepala")</f>
        <v>0</v>
      </c>
      <c r="GE24" s="7">
        <f>COUNTIFS(Dosen!$P$4:$P$469,$A24,Dosen!$E$4:$E$469,"Guru Besar")</f>
        <v>0</v>
      </c>
      <c r="GF24" s="7">
        <f>COUNTIFS(Dosen!$P$5:$P$449,$A24,Dosen!$I$5:$I$449,"Belum")</f>
        <v>1</v>
      </c>
      <c r="GG24" s="7">
        <f>COUNTIFS(Dosen!$P$5:$P$449,$A24,Dosen!$I$5:$I$449,"SUDAH")</f>
        <v>4</v>
      </c>
      <c r="GH24" s="7">
        <f>COUNTIFS(Dosen!$P$4:$P$449,$A24,Dosen!$H$4:$H$449,"s3")</f>
        <v>2</v>
      </c>
      <c r="GI24" s="7">
        <f>COUNTIFS(Dosen!$P$4:$P$449,$A24,Dosen!$H$4:$H$449,"s2")</f>
        <v>2</v>
      </c>
      <c r="GJ24" s="7">
        <f>COUNTIFS(Dosen!$P$4:$P$449,$A24,Dosen!$H$4:$H$449,"s1")</f>
        <v>1</v>
      </c>
      <c r="GK24" s="7">
        <f>COUNTIFS(Dosen!$P$4:$P$449,$A24,Dosen!$H$4:$H$449,"sp.2")</f>
        <v>0</v>
      </c>
      <c r="GL24" s="7">
        <f>COUNTIFS(Dosen!$P$4:$P$449,$A24,Dosen!$H$4:$H$449,"sp.1")</f>
        <v>0</v>
      </c>
      <c r="GM24" s="7">
        <f>COUNTIFS(Dosen!$P$4:$P$449,$A24,Dosen!$K$4:$K$449,"NIDN")</f>
        <v>4</v>
      </c>
      <c r="GN24" s="7">
        <f>COUNTIFS(Dosen!$P$4:$P$449,$A24,Dosen!$K$4:$K$449,"NIDk")</f>
        <v>0</v>
      </c>
      <c r="GO24" s="7">
        <f>COUNTIFS(Dosen!$P$4:$P$449,$A24,Dosen!$K$4:$K$449,"belum")</f>
        <v>0</v>
      </c>
      <c r="GP24" s="41">
        <f>COUNTIFS(Dosen!$P$4:$P$449,$A24,Dosen!$K$4:$K$449,"NUPTK")</f>
        <v>1</v>
      </c>
      <c r="GQ24" s="7">
        <v>84</v>
      </c>
      <c r="GR24" s="7">
        <v>4</v>
      </c>
      <c r="GS24" s="7">
        <v>0</v>
      </c>
      <c r="GT24" s="7">
        <v>1</v>
      </c>
      <c r="GU24" s="7">
        <v>0</v>
      </c>
      <c r="GV24" s="7">
        <v>0</v>
      </c>
      <c r="GW24" s="7">
        <v>0</v>
      </c>
      <c r="GX24" s="7">
        <v>0</v>
      </c>
      <c r="GY24" s="7">
        <v>5</v>
      </c>
      <c r="GZ24" s="7">
        <v>1</v>
      </c>
      <c r="HA24" s="7">
        <v>2</v>
      </c>
      <c r="HB24" s="7">
        <v>2</v>
      </c>
      <c r="HC24" s="7">
        <v>0</v>
      </c>
      <c r="HD24" s="7">
        <v>0</v>
      </c>
      <c r="HE24" s="7">
        <v>1</v>
      </c>
      <c r="HF24" s="7">
        <v>4</v>
      </c>
      <c r="HG24" s="7">
        <v>2</v>
      </c>
      <c r="HH24" s="7">
        <v>2</v>
      </c>
      <c r="HI24" s="7">
        <v>1</v>
      </c>
      <c r="HJ24" s="7">
        <v>0</v>
      </c>
      <c r="HK24" s="7">
        <v>0</v>
      </c>
      <c r="HL24" s="7">
        <v>4</v>
      </c>
      <c r="HM24" s="7">
        <v>0</v>
      </c>
      <c r="HN24" s="7">
        <v>1</v>
      </c>
      <c r="HO24" s="41">
        <v>0</v>
      </c>
      <c r="HP24" s="7">
        <v>84</v>
      </c>
      <c r="HQ24" s="7">
        <v>4</v>
      </c>
      <c r="HR24" s="7">
        <v>0</v>
      </c>
      <c r="HS24" s="7">
        <v>1</v>
      </c>
      <c r="HT24" s="7">
        <v>0</v>
      </c>
      <c r="HU24" s="7">
        <v>0</v>
      </c>
      <c r="HV24" s="7">
        <v>0</v>
      </c>
      <c r="HW24" s="7">
        <v>0</v>
      </c>
      <c r="HX24" s="7">
        <v>5</v>
      </c>
      <c r="HY24" s="7">
        <v>1</v>
      </c>
      <c r="HZ24" s="7">
        <v>2</v>
      </c>
      <c r="IA24" s="7">
        <v>2</v>
      </c>
      <c r="IB24" s="7">
        <v>0</v>
      </c>
      <c r="IC24" s="7">
        <v>0</v>
      </c>
      <c r="ID24" s="7">
        <v>1</v>
      </c>
      <c r="IE24" s="7">
        <v>4</v>
      </c>
      <c r="IF24" s="7">
        <v>2</v>
      </c>
      <c r="IG24" s="7">
        <v>2</v>
      </c>
      <c r="IH24" s="7">
        <v>1</v>
      </c>
      <c r="II24" s="7">
        <v>0</v>
      </c>
      <c r="IJ24" s="7">
        <v>0</v>
      </c>
      <c r="IK24" s="7">
        <v>4</v>
      </c>
      <c r="IL24" s="7">
        <v>0</v>
      </c>
      <c r="IM24" s="7">
        <v>1</v>
      </c>
      <c r="IN24" s="41">
        <v>0</v>
      </c>
      <c r="IO24" s="7">
        <v>84</v>
      </c>
      <c r="IP24" s="7">
        <v>4</v>
      </c>
      <c r="IQ24" s="7">
        <v>0</v>
      </c>
      <c r="IR24" s="7">
        <v>1</v>
      </c>
      <c r="IS24" s="7">
        <v>0</v>
      </c>
      <c r="IT24" s="7">
        <v>0</v>
      </c>
      <c r="IU24" s="7">
        <v>0</v>
      </c>
      <c r="IV24" s="7">
        <v>0</v>
      </c>
      <c r="IW24" s="7">
        <v>5</v>
      </c>
      <c r="IX24" s="7">
        <v>1</v>
      </c>
      <c r="IY24" s="7">
        <v>2</v>
      </c>
      <c r="IZ24" s="7">
        <v>2</v>
      </c>
      <c r="JA24" s="7">
        <v>0</v>
      </c>
      <c r="JB24" s="7">
        <v>0</v>
      </c>
      <c r="JC24" s="7">
        <v>1</v>
      </c>
      <c r="JD24" s="7">
        <v>4</v>
      </c>
      <c r="JE24" s="7">
        <v>2</v>
      </c>
      <c r="JF24" s="7">
        <v>2</v>
      </c>
      <c r="JG24" s="7">
        <v>1</v>
      </c>
      <c r="JH24" s="7">
        <v>0</v>
      </c>
      <c r="JI24" s="7">
        <v>0</v>
      </c>
      <c r="JJ24" s="7">
        <v>4</v>
      </c>
      <c r="JK24" s="7">
        <v>0</v>
      </c>
      <c r="JL24" s="7">
        <v>1</v>
      </c>
      <c r="JM24" s="41">
        <v>0</v>
      </c>
      <c r="JN24" s="7">
        <v>84</v>
      </c>
      <c r="JO24" s="7">
        <v>4</v>
      </c>
      <c r="JP24" s="7">
        <v>0</v>
      </c>
      <c r="JQ24" s="7">
        <v>1</v>
      </c>
      <c r="JR24" s="7">
        <v>0</v>
      </c>
      <c r="JS24" s="7">
        <v>0</v>
      </c>
      <c r="JT24" s="7">
        <v>0</v>
      </c>
      <c r="JU24" s="7">
        <v>0</v>
      </c>
      <c r="JV24" s="7">
        <v>5</v>
      </c>
      <c r="JW24" s="7">
        <v>1</v>
      </c>
      <c r="JX24" s="7">
        <v>2</v>
      </c>
      <c r="JY24" s="7">
        <v>2</v>
      </c>
      <c r="JZ24" s="7">
        <v>0</v>
      </c>
      <c r="KA24" s="7">
        <v>0</v>
      </c>
      <c r="KB24" s="7">
        <v>1</v>
      </c>
      <c r="KC24" s="7">
        <v>4</v>
      </c>
      <c r="KD24" s="7">
        <v>2</v>
      </c>
      <c r="KE24" s="7">
        <v>2</v>
      </c>
      <c r="KF24" s="7">
        <v>1</v>
      </c>
      <c r="KG24" s="7">
        <v>0</v>
      </c>
      <c r="KH24" s="7">
        <v>0</v>
      </c>
      <c r="KI24" s="7">
        <v>4</v>
      </c>
      <c r="KJ24" s="7">
        <v>0</v>
      </c>
      <c r="KK24" s="7">
        <v>1</v>
      </c>
      <c r="KL24" s="41">
        <v>0</v>
      </c>
      <c r="KM24" s="7">
        <v>107</v>
      </c>
      <c r="KN24" s="7">
        <f>COUNTIFS(Dosen!$P$4:$P$469,$A24,Dosen!$D$4:$D$469,"DT")</f>
        <v>4</v>
      </c>
      <c r="KO24" s="7">
        <f>COUNTIFS(Dosen!$P$4:$P$469,$A24,Dosen!$D$4:$D$469,"CDTP")</f>
        <v>0</v>
      </c>
      <c r="KP24" s="7">
        <f>COUNTIFS(Dosen!$P$4:$P$469,$A24,Dosen!$D$4:$D$469,"CDTSL")</f>
        <v>1</v>
      </c>
      <c r="KQ24" s="7">
        <f>COUNTIFS(Dosen!$P$4:$P$469,$A24,Dosen!$D$4:$D$469,"dosen kopertis")</f>
        <v>0</v>
      </c>
      <c r="KR24" s="7">
        <f>COUNTIFS(Dosen!$P$4:$P$469,$A24,Dosen!$D$4:$D$469,"DBK")</f>
        <v>0</v>
      </c>
      <c r="KS24" s="7">
        <f>COUNTIFS(Dosen!$P$4:$P$469,$A24,Dosen!$D$4:$D$469,"DPK")</f>
        <v>0</v>
      </c>
      <c r="KT24" s="7">
        <f>COUNTIFS(Dosen!$P$4:$P$469,$A24,Dosen!$D$4:$D$469,"DLBK")</f>
        <v>0</v>
      </c>
      <c r="KU24" s="7">
        <f t="shared" si="14"/>
        <v>5</v>
      </c>
      <c r="KV24" s="7">
        <f>COUNTIFS(Dosen!$P$4:$P$469,$A24,Dosen!$E$4:$E$469,"Belum")</f>
        <v>1</v>
      </c>
      <c r="KW24" s="7">
        <f>COUNTIFS(Dosen!$P$4:$P$469,$A24,Dosen!$E$4:$E$469,"Asisten Ahli")</f>
        <v>2</v>
      </c>
      <c r="KX24" s="7">
        <f>COUNTIFS(Dosen!$P$4:$P$469,$A24,Dosen!$E$4:$E$469,"Lektor")</f>
        <v>2</v>
      </c>
      <c r="KY24" s="7">
        <f>COUNTIFS(Dosen!$P$4:$P$469,$A24,Dosen!$E$4:$E$469,"Lektor Kepala")</f>
        <v>0</v>
      </c>
      <c r="KZ24" s="7">
        <f>COUNTIFS(Dosen!$P$4:$P$469,$A24,Dosen!$E$4:$E$469,"Guru Besar")</f>
        <v>0</v>
      </c>
      <c r="LA24" s="7">
        <f>COUNTIFS(Dosen!$P$5:$P$495,$A24,Dosen!$I$5:$I$495,"Belum")</f>
        <v>1</v>
      </c>
      <c r="LB24" s="7">
        <f>COUNTIFS(Dosen!$P$5:$P$495,$A24,Dosen!$I$5:$I$495,"SUDAH")</f>
        <v>4</v>
      </c>
      <c r="LC24" s="7">
        <f>COUNTIFS(Dosen!$P$4:$P$495,$A24,Dosen!$H$4:$H$495,"s3")</f>
        <v>2</v>
      </c>
      <c r="LD24" s="7">
        <f>COUNTIFS(Dosen!$P$4:$P$495,$A24,Dosen!$H$4:$H$495,"s2")</f>
        <v>2</v>
      </c>
      <c r="LE24" s="7">
        <f>COUNTIFS(Dosen!$P$4:$P$495,$A24,Dosen!$H$4:$H$495,"s1")</f>
        <v>1</v>
      </c>
      <c r="LF24" s="7">
        <f>COUNTIFS(Dosen!$P$4:$P$495,$A24,Dosen!$H$4:$H$495,"sp.2")</f>
        <v>0</v>
      </c>
      <c r="LG24" s="7">
        <f>COUNTIFS(Dosen!$P$4:$P$495,$A24,Dosen!$H$4:$H$495,"sp.1")</f>
        <v>0</v>
      </c>
      <c r="LH24" s="7">
        <f>COUNTIFS(Dosen!$P$4:$P$495,$A24,Dosen!$K$4:$K$495,"NIDN")</f>
        <v>4</v>
      </c>
      <c r="LI24" s="7">
        <f>COUNTIFS(Dosen!$P$4:$P$495,$A24,Dosen!$K$4:$K$495,"NIDk")</f>
        <v>0</v>
      </c>
      <c r="LJ24" s="7">
        <f>COUNTIFS(Dosen!$P$4:$P$495,$A24,Dosen!$K$4:$K$495,"belum")</f>
        <v>0</v>
      </c>
      <c r="LK24" s="41">
        <f>COUNTIFS(Dosen!$P$4:$P$495,$A24,Dosen!$K$4:$K$495,"NUPTK")</f>
        <v>1</v>
      </c>
    </row>
    <row r="25" spans="1:323" x14ac:dyDescent="0.25">
      <c r="A25" s="41" t="s">
        <v>962</v>
      </c>
      <c r="B25" s="7">
        <v>243</v>
      </c>
      <c r="C25" s="7">
        <v>31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31</v>
      </c>
      <c r="K25" s="7">
        <v>0</v>
      </c>
      <c r="L25" s="7">
        <v>3</v>
      </c>
      <c r="M25" s="7">
        <v>21</v>
      </c>
      <c r="N25" s="7">
        <v>6</v>
      </c>
      <c r="O25" s="7">
        <v>1</v>
      </c>
      <c r="P25" s="7">
        <v>0</v>
      </c>
      <c r="Q25" s="7">
        <v>31</v>
      </c>
      <c r="R25" s="7">
        <v>7</v>
      </c>
      <c r="S25" s="7">
        <v>24</v>
      </c>
      <c r="T25" s="7">
        <v>0</v>
      </c>
      <c r="U25" s="7">
        <v>0</v>
      </c>
      <c r="V25" s="7">
        <v>0</v>
      </c>
      <c r="W25" s="7">
        <v>31</v>
      </c>
      <c r="X25" s="7">
        <v>0</v>
      </c>
      <c r="Y25" s="7">
        <v>0</v>
      </c>
      <c r="Z25" s="7">
        <v>243</v>
      </c>
      <c r="AA25" s="7">
        <v>31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31</v>
      </c>
      <c r="AI25" s="7">
        <v>0</v>
      </c>
      <c r="AJ25" s="7">
        <v>3</v>
      </c>
      <c r="AK25" s="7">
        <v>21</v>
      </c>
      <c r="AL25" s="7">
        <v>6</v>
      </c>
      <c r="AM25" s="7">
        <v>1</v>
      </c>
      <c r="AN25" s="7">
        <v>0</v>
      </c>
      <c r="AO25" s="7">
        <v>31</v>
      </c>
      <c r="AP25" s="7">
        <v>9</v>
      </c>
      <c r="AQ25" s="7">
        <v>22</v>
      </c>
      <c r="AR25" s="7">
        <v>0</v>
      </c>
      <c r="AS25" s="7">
        <v>0</v>
      </c>
      <c r="AT25" s="7">
        <v>0</v>
      </c>
      <c r="AU25" s="7">
        <v>31</v>
      </c>
      <c r="AV25" s="7">
        <v>0</v>
      </c>
      <c r="AW25" s="7">
        <v>0</v>
      </c>
      <c r="AX25" s="7">
        <v>243</v>
      </c>
      <c r="AY25" s="7">
        <v>31</v>
      </c>
      <c r="AZ25" s="7">
        <v>0</v>
      </c>
      <c r="BA25" s="7">
        <v>0</v>
      </c>
      <c r="BB25" s="44">
        <v>0</v>
      </c>
      <c r="BC25" s="7">
        <v>0</v>
      </c>
      <c r="BD25" s="7">
        <v>0</v>
      </c>
      <c r="BE25" s="7">
        <v>0</v>
      </c>
      <c r="BF25" s="8">
        <v>31</v>
      </c>
      <c r="BG25" s="7">
        <v>0</v>
      </c>
      <c r="BH25" s="7">
        <v>3</v>
      </c>
      <c r="BI25" s="7">
        <v>21</v>
      </c>
      <c r="BJ25" s="7">
        <v>6</v>
      </c>
      <c r="BK25" s="7">
        <v>1</v>
      </c>
      <c r="BL25" s="7">
        <v>0</v>
      </c>
      <c r="BM25" s="7">
        <v>31</v>
      </c>
      <c r="BN25" s="7">
        <v>9</v>
      </c>
      <c r="BO25" s="7">
        <v>22</v>
      </c>
      <c r="BP25" s="7">
        <v>0</v>
      </c>
      <c r="BQ25" s="7">
        <v>0</v>
      </c>
      <c r="BR25" s="7">
        <v>0</v>
      </c>
      <c r="BS25" s="7">
        <v>31</v>
      </c>
      <c r="BT25" s="7">
        <v>0</v>
      </c>
      <c r="BU25" s="7">
        <v>0</v>
      </c>
      <c r="BV25" s="7">
        <v>243</v>
      </c>
      <c r="BW25" s="7">
        <v>31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31</v>
      </c>
      <c r="CE25" s="7">
        <v>0</v>
      </c>
      <c r="CF25" s="7">
        <v>3</v>
      </c>
      <c r="CG25" s="7">
        <v>21</v>
      </c>
      <c r="CH25" s="7">
        <v>6</v>
      </c>
      <c r="CI25" s="7">
        <v>1</v>
      </c>
      <c r="CJ25" s="7">
        <v>0</v>
      </c>
      <c r="CK25" s="7">
        <v>31</v>
      </c>
      <c r="CL25" s="7">
        <v>9</v>
      </c>
      <c r="CM25" s="7">
        <v>22</v>
      </c>
      <c r="CN25" s="7">
        <v>0</v>
      </c>
      <c r="CO25" s="7">
        <v>0</v>
      </c>
      <c r="CP25" s="7">
        <v>0</v>
      </c>
      <c r="CQ25" s="7">
        <v>31</v>
      </c>
      <c r="CR25" s="7">
        <v>0</v>
      </c>
      <c r="CS25" s="7">
        <v>0</v>
      </c>
      <c r="CT25" s="7">
        <v>0</v>
      </c>
      <c r="CU25" s="7">
        <v>243</v>
      </c>
      <c r="CV25" s="7">
        <v>31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31</v>
      </c>
      <c r="DD25" s="7">
        <v>0</v>
      </c>
      <c r="DE25" s="7">
        <v>3</v>
      </c>
      <c r="DF25" s="7">
        <v>21</v>
      </c>
      <c r="DG25" s="7">
        <v>6</v>
      </c>
      <c r="DH25" s="7">
        <v>1</v>
      </c>
      <c r="DI25" s="7">
        <v>0</v>
      </c>
      <c r="DJ25" s="7">
        <v>31</v>
      </c>
      <c r="DK25" s="7">
        <v>9</v>
      </c>
      <c r="DL25" s="7">
        <v>22</v>
      </c>
      <c r="DM25" s="7">
        <v>0</v>
      </c>
      <c r="DN25" s="7">
        <v>0</v>
      </c>
      <c r="DO25" s="7">
        <v>0</v>
      </c>
      <c r="DP25" s="7">
        <v>31</v>
      </c>
      <c r="DQ25" s="7">
        <v>0</v>
      </c>
      <c r="DR25" s="7">
        <v>0</v>
      </c>
      <c r="DS25" s="7">
        <v>0</v>
      </c>
      <c r="DT25" s="7">
        <v>220</v>
      </c>
      <c r="DU25" s="7">
        <f>COUNTIFS(Dosen!$P$4:$P$469,A25,Dosen!$D$4:$D$469,"DT")</f>
        <v>31</v>
      </c>
      <c r="DV25" s="7">
        <f>COUNTIFS(Dosen!$P$4:$P$469,A25,Dosen!$D$4:$D$469,"CDTP")</f>
        <v>0</v>
      </c>
      <c r="DW25" s="7">
        <f>COUNTIFS(Dosen!$P$4:$P$469,A25,Dosen!$D$4:$D$469,"CDTSL")</f>
        <v>0</v>
      </c>
      <c r="DX25" s="44">
        <f>COUNTIFS(Dosen!$P$4:$P$469,A25,Dosen!$D$4:$D$469,"dosen kopertis")</f>
        <v>0</v>
      </c>
      <c r="DY25" s="7">
        <f>COUNTIFS(Dosen!$P$4:$P$469,A25,Dosen!$D$4:$D$469,"DBK")</f>
        <v>0</v>
      </c>
      <c r="DZ25" s="7">
        <f>COUNTIFS(Dosen!$P$4:$P$469,A25,Dosen!$D$4:$D$469,"DPK")</f>
        <v>0</v>
      </c>
      <c r="EA25" s="7">
        <f>COUNTIFS(Dosen!$P$4:$P$469,A25,Dosen!$D$4:$D$469,"DLBK")</f>
        <v>0</v>
      </c>
      <c r="EB25" s="8">
        <f t="shared" si="0"/>
        <v>31</v>
      </c>
      <c r="EC25" s="7">
        <f>COUNTIFS(Dosen!$P$4:$P$469,A25,Dosen!$E$4:$E$469,"Belum")</f>
        <v>0</v>
      </c>
      <c r="ED25" s="7">
        <f>COUNTIFS(Dosen!$P$4:$P$469,$A25,Dosen!$E$4:$E$469,"Asisten Ahli")</f>
        <v>2</v>
      </c>
      <c r="EE25" s="7">
        <f>COUNTIFS(Dosen!$P$4:$P$469,$A25,Dosen!$E$4:$E$469,"Lektor")</f>
        <v>21</v>
      </c>
      <c r="EF25" s="7">
        <f>COUNTIFS(Dosen!$P$4:$P$469,$A25,Dosen!$E$4:$E$469,"Lektor Kepala")</f>
        <v>7</v>
      </c>
      <c r="EG25" s="7">
        <f>COUNTIFS(Dosen!$P$4:$P$469,$A25,Dosen!$E$4:$E$469,"Guru Besar")</f>
        <v>1</v>
      </c>
      <c r="EH25" s="7">
        <f>COUNTIFS(Dosen!$P$5:$P$449,A25,Dosen!$I$5:$I$449,"Belum")</f>
        <v>0</v>
      </c>
      <c r="EI25" s="7">
        <f>COUNTIFS(Dosen!$P$5:$P$449,A25,Dosen!$I$5:$I$449,"SUDAH")</f>
        <v>31</v>
      </c>
      <c r="EJ25" s="7">
        <f>COUNTIFS(Dosen!$P$4:$P$449,A25,Dosen!$H$4:$H$449,"s3")</f>
        <v>10</v>
      </c>
      <c r="EK25" s="7">
        <f>COUNTIFS(Dosen!$P$4:$P$449,A25,Dosen!$H$4:$H$449,"s2")</f>
        <v>21</v>
      </c>
      <c r="EL25" s="7">
        <f>COUNTIFS(Dosen!$P$4:$P$449,A25,Dosen!$H$4:$H$449,"s1")</f>
        <v>0</v>
      </c>
      <c r="EM25" s="7">
        <f>COUNTIFS(Dosen!$P$4:$P$449,A25,Dosen!$H$4:$H$449,"sp.2")</f>
        <v>0</v>
      </c>
      <c r="EN25" s="7">
        <f>COUNTIFS(Dosen!$P$4:$P$449,A25,Dosen!$H$4:$H$449,"sp.1")</f>
        <v>0</v>
      </c>
      <c r="EO25" s="7">
        <f>COUNTIFS(Dosen!$P$4:$P$449,A25,Dosen!$K$4:$K$449,"NIDN")</f>
        <v>31</v>
      </c>
      <c r="EP25" s="7">
        <f>COUNTIFS(Dosen!$P$4:$P$449,A25,Dosen!$K$4:$K$449,"NIDk")</f>
        <v>0</v>
      </c>
      <c r="EQ25" s="7">
        <f>COUNTIFS(Dosen!$P$4:$P$449,A25,Dosen!$K$4:$K$449,"belum")</f>
        <v>0</v>
      </c>
      <c r="ER25" s="41">
        <f>COUNTIFS(Dosen!$P$4:$P$449,A25,Dosen!$K$4:$K$449,"NUPTK")</f>
        <v>0</v>
      </c>
      <c r="ES25" s="7">
        <v>220</v>
      </c>
      <c r="ET25" s="7">
        <f>COUNTIFS(Dosen!$P$4:$P$469,A25,Dosen!$D$4:$D$469,"DT")</f>
        <v>31</v>
      </c>
      <c r="EU25" s="7">
        <f>COUNTIFS(Dosen!$P$4:$P$469,A25,Dosen!$D$4:$D$469,"CDTP")</f>
        <v>0</v>
      </c>
      <c r="EV25" s="7">
        <f>COUNTIFS(Dosen!$P$4:$P$469,A25,Dosen!$D$4:$D$469,"CDTSL")</f>
        <v>0</v>
      </c>
      <c r="EW25" s="7">
        <f>COUNTIFS(Dosen!$P$4:$P$469,A25,Dosen!$D$4:$D$469,"dosen kopertis")</f>
        <v>0</v>
      </c>
      <c r="EX25" s="7">
        <f>COUNTIFS(Dosen!$P$4:$P$469,A25,Dosen!$D$4:$D$469,"DBK")</f>
        <v>0</v>
      </c>
      <c r="EY25" s="7">
        <f>COUNTIFS(Dosen!$P$4:$P$469,A25,Dosen!$D$4:$D$469,"DPK")</f>
        <v>0</v>
      </c>
      <c r="EZ25" s="7">
        <f>COUNTIFS(Dosen!$P$4:$P$469,A25,Dosen!$D$4:$D$469,"DLBK")</f>
        <v>0</v>
      </c>
      <c r="FA25" s="7">
        <f t="shared" si="12"/>
        <v>31</v>
      </c>
      <c r="FB25" s="7">
        <f>COUNTIFS(Dosen!$P$4:$P$469,A25,Dosen!$E$4:$E$469,"Belum")</f>
        <v>0</v>
      </c>
      <c r="FC25" s="7">
        <f>COUNTIFS(Dosen!$P$4:$P$469,$A25,Dosen!$E$4:$E$469,"Asisten Ahli")</f>
        <v>2</v>
      </c>
      <c r="FD25" s="7">
        <f>COUNTIFS(Dosen!$P$4:$P$469,$A25,Dosen!$E$4:$E$469,"Lektor")</f>
        <v>21</v>
      </c>
      <c r="FE25" s="7">
        <f>COUNTIFS(Dosen!$P$4:$P$469,$A25,Dosen!$E$4:$E$469,"Lektor Kepala")</f>
        <v>7</v>
      </c>
      <c r="FF25" s="7">
        <f>COUNTIFS(Dosen!$P$4:$P$469,$A25,Dosen!$E$4:$E$469,"Guru Besar")</f>
        <v>1</v>
      </c>
      <c r="FG25" s="7">
        <f>COUNTIFS(Dosen!$P$5:$P$449,$A25,Dosen!$I$5:$I$449,"Belum")</f>
        <v>0</v>
      </c>
      <c r="FH25" s="7">
        <f>COUNTIFS(Dosen!$P$5:$P$449,A25,Dosen!$I$5:$I$449,"SUDAH")</f>
        <v>31</v>
      </c>
      <c r="FI25" s="7">
        <f>COUNTIFS(Dosen!$P$4:$P$449,A25,Dosen!$H$4:$H$449,"s3")</f>
        <v>10</v>
      </c>
      <c r="FJ25" s="7">
        <f>COUNTIFS(Dosen!$P$4:$P$449,A25,Dosen!$H$4:$H$449,"s2")</f>
        <v>21</v>
      </c>
      <c r="FK25" s="7">
        <f>COUNTIFS(Dosen!$P$4:$P$449,A25,Dosen!$H$4:$H$449,"s1")</f>
        <v>0</v>
      </c>
      <c r="FL25" s="7">
        <f>COUNTIFS(Dosen!$P$4:$P$449,A25,Dosen!$H$4:$H$449,"sp.2")</f>
        <v>0</v>
      </c>
      <c r="FM25" s="7">
        <f>COUNTIFS(Dosen!$P$4:$P$449,A25,Dosen!$H$4:$H$449,"sp.1")</f>
        <v>0</v>
      </c>
      <c r="FN25" s="7">
        <f>COUNTIFS(Dosen!$P$4:$P$449,A25,Dosen!$K$4:$K$449,"NIDN")</f>
        <v>31</v>
      </c>
      <c r="FO25" s="7">
        <f>COUNTIFS(Dosen!$P$4:$P$449,A25,Dosen!$K$4:$K$449,"NIDk")</f>
        <v>0</v>
      </c>
      <c r="FP25" s="7">
        <f>COUNTIFS(Dosen!$P$4:$P$449,A25,Dosen!$K$4:$K$449,"belum")</f>
        <v>0</v>
      </c>
      <c r="FQ25" s="41">
        <f>COUNTIFS(Dosen!$P$4:$P$449,A25,Dosen!$K$4:$K$449,"NUPTK")</f>
        <v>0</v>
      </c>
      <c r="FR25" s="7">
        <v>220</v>
      </c>
      <c r="FS25" s="7">
        <f>COUNTIFS(Dosen!$P$4:$P$469,$A25,Dosen!$D$4:$D$469,"DT")</f>
        <v>31</v>
      </c>
      <c r="FT25" s="7">
        <f>COUNTIFS(Dosen!$P$4:$P$469,$A25,Dosen!$D$4:$D$469,"CDTP")</f>
        <v>0</v>
      </c>
      <c r="FU25" s="7">
        <f>COUNTIFS(Dosen!$P$4:$P$469,$A25,Dosen!$D$4:$D$469,"CDTSL")</f>
        <v>0</v>
      </c>
      <c r="FV25" s="7">
        <f>COUNTIFS(Dosen!$P$4:$P$469,$A25,Dosen!$D$4:$D$469,"dosen kopertis")</f>
        <v>0</v>
      </c>
      <c r="FW25" s="7">
        <f>COUNTIFS(Dosen!$P$4:$P$469,$A25,Dosen!$D$4:$D$469,"DBK")</f>
        <v>0</v>
      </c>
      <c r="FX25" s="7">
        <f>COUNTIFS(Dosen!$P$4:$P$469,$A25,Dosen!$D$4:$D$469,"DPK")</f>
        <v>0</v>
      </c>
      <c r="FY25" s="7">
        <f>COUNTIFS(Dosen!$P$4:$P$469,$A25,Dosen!$D$4:$D$469,"DLBK")</f>
        <v>0</v>
      </c>
      <c r="FZ25" s="7">
        <f t="shared" si="13"/>
        <v>31</v>
      </c>
      <c r="GA25" s="7">
        <f>COUNTIFS(Dosen!$P$4:$P$469,$A25,Dosen!$E$4:$E$469,"Belum")</f>
        <v>0</v>
      </c>
      <c r="GB25" s="7">
        <f>COUNTIFS(Dosen!$P$4:$P$469,$A25,Dosen!$E$4:$E$469,"Asisten Ahli")</f>
        <v>2</v>
      </c>
      <c r="GC25" s="7">
        <f>COUNTIFS(Dosen!$P$4:$P$469,$A25,Dosen!$E$4:$E$469,"Lektor")</f>
        <v>21</v>
      </c>
      <c r="GD25" s="7">
        <f>COUNTIFS(Dosen!$P$4:$P$469,$A25,Dosen!$E$4:$E$469,"Lektor Kepala")</f>
        <v>7</v>
      </c>
      <c r="GE25" s="7">
        <f>COUNTIFS(Dosen!$P$4:$P$469,$A25,Dosen!$E$4:$E$469,"Guru Besar")</f>
        <v>1</v>
      </c>
      <c r="GF25" s="7">
        <f>COUNTIFS(Dosen!$P$5:$P$449,$A25,Dosen!$I$5:$I$449,"Belum")</f>
        <v>0</v>
      </c>
      <c r="GG25" s="7">
        <f>COUNTIFS(Dosen!$P$5:$P$449,$A25,Dosen!$I$5:$I$449,"SUDAH")</f>
        <v>31</v>
      </c>
      <c r="GH25" s="7">
        <f>COUNTIFS(Dosen!$P$4:$P$449,$A25,Dosen!$H$4:$H$449,"s3")</f>
        <v>10</v>
      </c>
      <c r="GI25" s="7">
        <f>COUNTIFS(Dosen!$P$4:$P$449,$A25,Dosen!$H$4:$H$449,"s2")</f>
        <v>21</v>
      </c>
      <c r="GJ25" s="7">
        <f>COUNTIFS(Dosen!$P$4:$P$449,$A25,Dosen!$H$4:$H$449,"s1")</f>
        <v>0</v>
      </c>
      <c r="GK25" s="7">
        <f>COUNTIFS(Dosen!$P$4:$P$449,$A25,Dosen!$H$4:$H$449,"sp.2")</f>
        <v>0</v>
      </c>
      <c r="GL25" s="7">
        <f>COUNTIFS(Dosen!$P$4:$P$449,$A25,Dosen!$H$4:$H$449,"sp.1")</f>
        <v>0</v>
      </c>
      <c r="GM25" s="7">
        <f>COUNTIFS(Dosen!$P$4:$P$449,$A25,Dosen!$K$4:$K$449,"NIDN")</f>
        <v>31</v>
      </c>
      <c r="GN25" s="7">
        <f>COUNTIFS(Dosen!$P$4:$P$449,$A25,Dosen!$K$4:$K$449,"NIDk")</f>
        <v>0</v>
      </c>
      <c r="GO25" s="7">
        <f>COUNTIFS(Dosen!$P$4:$P$449,$A25,Dosen!$K$4:$K$449,"belum")</f>
        <v>0</v>
      </c>
      <c r="GP25" s="41">
        <f>COUNTIFS(Dosen!$P$4:$P$449,$A25,Dosen!$K$4:$K$449,"NUPTK")</f>
        <v>0</v>
      </c>
      <c r="GQ25" s="7">
        <v>220</v>
      </c>
      <c r="GR25" s="7">
        <v>31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31</v>
      </c>
      <c r="GZ25" s="7">
        <v>0</v>
      </c>
      <c r="HA25" s="7">
        <v>2</v>
      </c>
      <c r="HB25" s="7">
        <v>21</v>
      </c>
      <c r="HC25" s="7">
        <v>7</v>
      </c>
      <c r="HD25" s="7">
        <v>1</v>
      </c>
      <c r="HE25" s="7">
        <v>0</v>
      </c>
      <c r="HF25" s="7">
        <v>31</v>
      </c>
      <c r="HG25" s="7">
        <v>9</v>
      </c>
      <c r="HH25" s="7">
        <v>22</v>
      </c>
      <c r="HI25" s="7">
        <v>0</v>
      </c>
      <c r="HJ25" s="7">
        <v>0</v>
      </c>
      <c r="HK25" s="7">
        <v>0</v>
      </c>
      <c r="HL25" s="7">
        <v>31</v>
      </c>
      <c r="HM25" s="7">
        <v>0</v>
      </c>
      <c r="HN25" s="7">
        <v>0</v>
      </c>
      <c r="HO25" s="41">
        <v>0</v>
      </c>
      <c r="HP25" s="7">
        <v>220</v>
      </c>
      <c r="HQ25" s="7">
        <v>31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31</v>
      </c>
      <c r="HY25" s="7">
        <v>0</v>
      </c>
      <c r="HZ25" s="7">
        <v>2</v>
      </c>
      <c r="IA25" s="7">
        <v>21</v>
      </c>
      <c r="IB25" s="7">
        <v>7</v>
      </c>
      <c r="IC25" s="7">
        <v>1</v>
      </c>
      <c r="ID25" s="7">
        <v>0</v>
      </c>
      <c r="IE25" s="7">
        <v>31</v>
      </c>
      <c r="IF25" s="7">
        <v>10</v>
      </c>
      <c r="IG25" s="7">
        <v>21</v>
      </c>
      <c r="IH25" s="7">
        <v>0</v>
      </c>
      <c r="II25" s="7">
        <v>0</v>
      </c>
      <c r="IJ25" s="7">
        <v>0</v>
      </c>
      <c r="IK25" s="7">
        <v>31</v>
      </c>
      <c r="IL25" s="7">
        <v>0</v>
      </c>
      <c r="IM25" s="7">
        <v>0</v>
      </c>
      <c r="IN25" s="41">
        <v>0</v>
      </c>
      <c r="IO25" s="7">
        <v>220</v>
      </c>
      <c r="IP25" s="7">
        <v>31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31</v>
      </c>
      <c r="IX25" s="7">
        <v>0</v>
      </c>
      <c r="IY25" s="7">
        <v>2</v>
      </c>
      <c r="IZ25" s="7">
        <v>21</v>
      </c>
      <c r="JA25" s="7">
        <v>7</v>
      </c>
      <c r="JB25" s="7">
        <v>1</v>
      </c>
      <c r="JC25" s="7">
        <v>0</v>
      </c>
      <c r="JD25" s="7">
        <v>31</v>
      </c>
      <c r="JE25" s="7">
        <v>10</v>
      </c>
      <c r="JF25" s="7">
        <v>21</v>
      </c>
      <c r="JG25" s="7">
        <v>0</v>
      </c>
      <c r="JH25" s="7">
        <v>0</v>
      </c>
      <c r="JI25" s="7">
        <v>0</v>
      </c>
      <c r="JJ25" s="7">
        <v>31</v>
      </c>
      <c r="JK25" s="7">
        <v>0</v>
      </c>
      <c r="JL25" s="7">
        <v>0</v>
      </c>
      <c r="JM25" s="41">
        <v>0</v>
      </c>
      <c r="JN25" s="7">
        <v>220</v>
      </c>
      <c r="JO25" s="7">
        <v>31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31</v>
      </c>
      <c r="JW25" s="7">
        <v>0</v>
      </c>
      <c r="JX25" s="7">
        <v>2</v>
      </c>
      <c r="JY25" s="7">
        <v>21</v>
      </c>
      <c r="JZ25" s="7">
        <v>7</v>
      </c>
      <c r="KA25" s="7">
        <v>1</v>
      </c>
      <c r="KB25" s="7">
        <v>0</v>
      </c>
      <c r="KC25" s="7">
        <v>31</v>
      </c>
      <c r="KD25" s="7">
        <v>10</v>
      </c>
      <c r="KE25" s="7">
        <v>21</v>
      </c>
      <c r="KF25" s="7">
        <v>0</v>
      </c>
      <c r="KG25" s="7">
        <v>0</v>
      </c>
      <c r="KH25" s="7">
        <v>0</v>
      </c>
      <c r="KI25" s="7">
        <v>31</v>
      </c>
      <c r="KJ25" s="7">
        <v>0</v>
      </c>
      <c r="KK25" s="7">
        <v>0</v>
      </c>
      <c r="KL25" s="41">
        <v>0</v>
      </c>
      <c r="KM25" s="7">
        <v>222</v>
      </c>
      <c r="KN25" s="7">
        <f>COUNTIFS(Dosen!$P$4:$P$469,$A25,Dosen!$D$4:$D$469,"DT")</f>
        <v>31</v>
      </c>
      <c r="KO25" s="7">
        <f>COUNTIFS(Dosen!$P$4:$P$469,$A25,Dosen!$D$4:$D$469,"CDTP")</f>
        <v>0</v>
      </c>
      <c r="KP25" s="7">
        <f>COUNTIFS(Dosen!$P$4:$P$469,$A25,Dosen!$D$4:$D$469,"CDTSL")</f>
        <v>0</v>
      </c>
      <c r="KQ25" s="7">
        <f>COUNTIFS(Dosen!$P$4:$P$469,$A25,Dosen!$D$4:$D$469,"dosen kopertis")</f>
        <v>0</v>
      </c>
      <c r="KR25" s="7">
        <f>COUNTIFS(Dosen!$P$4:$P$469,$A25,Dosen!$D$4:$D$469,"DBK")</f>
        <v>0</v>
      </c>
      <c r="KS25" s="7">
        <f>COUNTIFS(Dosen!$P$4:$P$469,$A25,Dosen!$D$4:$D$469,"DPK")</f>
        <v>0</v>
      </c>
      <c r="KT25" s="7">
        <f>COUNTIFS(Dosen!$P$4:$P$469,$A25,Dosen!$D$4:$D$469,"DLBK")</f>
        <v>0</v>
      </c>
      <c r="KU25" s="7">
        <f t="shared" si="14"/>
        <v>31</v>
      </c>
      <c r="KV25" s="7">
        <f>COUNTIFS(Dosen!$P$4:$P$469,$A25,Dosen!$E$4:$E$469,"Belum")</f>
        <v>0</v>
      </c>
      <c r="KW25" s="7">
        <f>COUNTIFS(Dosen!$P$4:$P$469,$A25,Dosen!$E$4:$E$469,"Asisten Ahli")</f>
        <v>2</v>
      </c>
      <c r="KX25" s="7">
        <f>COUNTIFS(Dosen!$P$4:$P$469,$A25,Dosen!$E$4:$E$469,"Lektor")</f>
        <v>21</v>
      </c>
      <c r="KY25" s="7">
        <f>COUNTIFS(Dosen!$P$4:$P$469,$A25,Dosen!$E$4:$E$469,"Lektor Kepala")</f>
        <v>7</v>
      </c>
      <c r="KZ25" s="7">
        <f>COUNTIFS(Dosen!$P$4:$P$469,$A25,Dosen!$E$4:$E$469,"Guru Besar")</f>
        <v>1</v>
      </c>
      <c r="LA25" s="7">
        <f>COUNTIFS(Dosen!$P$5:$P$495,$A25,Dosen!$I$5:$I$495,"Belum")</f>
        <v>0</v>
      </c>
      <c r="LB25" s="7">
        <f>COUNTIFS(Dosen!$P$5:$P$495,$A25,Dosen!$I$5:$I$495,"SUDAH")</f>
        <v>31</v>
      </c>
      <c r="LC25" s="7">
        <f>COUNTIFS(Dosen!$P$4:$P$495,$A25,Dosen!$H$4:$H$495,"s3")</f>
        <v>10</v>
      </c>
      <c r="LD25" s="7">
        <f>COUNTIFS(Dosen!$P$4:$P$495,$A25,Dosen!$H$4:$H$495,"s2")</f>
        <v>21</v>
      </c>
      <c r="LE25" s="7">
        <f>COUNTIFS(Dosen!$P$4:$P$495,$A25,Dosen!$H$4:$H$495,"s1")</f>
        <v>0</v>
      </c>
      <c r="LF25" s="7">
        <f>COUNTIFS(Dosen!$P$4:$P$495,$A25,Dosen!$H$4:$H$495,"sp.2")</f>
        <v>0</v>
      </c>
      <c r="LG25" s="7">
        <f>COUNTIFS(Dosen!$P$4:$P$495,$A25,Dosen!$H$4:$H$495,"sp.1")</f>
        <v>0</v>
      </c>
      <c r="LH25" s="7">
        <f>COUNTIFS(Dosen!$P$4:$P$495,$A25,Dosen!$K$4:$K$495,"NIDN")</f>
        <v>31</v>
      </c>
      <c r="LI25" s="7">
        <f>COUNTIFS(Dosen!$P$4:$P$495,$A25,Dosen!$K$4:$K$495,"NIDk")</f>
        <v>0</v>
      </c>
      <c r="LJ25" s="7">
        <f>COUNTIFS(Dosen!$P$4:$P$495,$A25,Dosen!$K$4:$K$495,"belum")</f>
        <v>0</v>
      </c>
      <c r="LK25" s="41">
        <f>COUNTIFS(Dosen!$P$4:$P$495,$A25,Dosen!$K$4:$K$495,"NUPTK")</f>
        <v>0</v>
      </c>
    </row>
    <row r="26" spans="1:323" x14ac:dyDescent="0.25">
      <c r="A26" s="41" t="s">
        <v>978</v>
      </c>
      <c r="B26" s="7">
        <v>45</v>
      </c>
      <c r="C26" s="7">
        <v>5</v>
      </c>
      <c r="D26" s="7">
        <v>0</v>
      </c>
      <c r="E26" s="7">
        <v>0</v>
      </c>
      <c r="F26" s="7">
        <v>0</v>
      </c>
      <c r="G26" s="7">
        <v>0</v>
      </c>
      <c r="H26" s="7">
        <v>1</v>
      </c>
      <c r="I26" s="7">
        <v>0</v>
      </c>
      <c r="J26" s="7">
        <v>6</v>
      </c>
      <c r="K26" s="7">
        <v>0</v>
      </c>
      <c r="L26" s="7">
        <v>1</v>
      </c>
      <c r="M26" s="7">
        <v>1</v>
      </c>
      <c r="N26" s="7">
        <v>4</v>
      </c>
      <c r="O26" s="7">
        <v>0</v>
      </c>
      <c r="P26" s="7">
        <v>1</v>
      </c>
      <c r="Q26" s="7">
        <v>5</v>
      </c>
      <c r="R26" s="7">
        <v>6</v>
      </c>
      <c r="S26" s="7">
        <v>0</v>
      </c>
      <c r="T26" s="7">
        <v>0</v>
      </c>
      <c r="U26" s="7">
        <v>0</v>
      </c>
      <c r="V26" s="7">
        <v>0</v>
      </c>
      <c r="W26" s="7">
        <v>5</v>
      </c>
      <c r="X26" s="7">
        <v>1</v>
      </c>
      <c r="Y26" s="7">
        <v>0</v>
      </c>
      <c r="Z26" s="7">
        <v>45</v>
      </c>
      <c r="AA26" s="7">
        <v>5</v>
      </c>
      <c r="AB26" s="7">
        <v>0</v>
      </c>
      <c r="AC26" s="7">
        <v>0</v>
      </c>
      <c r="AD26" s="7">
        <v>0</v>
      </c>
      <c r="AE26" s="7">
        <v>0</v>
      </c>
      <c r="AF26" s="7">
        <v>1</v>
      </c>
      <c r="AG26" s="7">
        <v>0</v>
      </c>
      <c r="AH26" s="7">
        <v>6</v>
      </c>
      <c r="AI26" s="7">
        <v>0</v>
      </c>
      <c r="AJ26" s="7">
        <v>1</v>
      </c>
      <c r="AK26" s="7">
        <v>1</v>
      </c>
      <c r="AL26" s="7">
        <v>4</v>
      </c>
      <c r="AM26" s="7">
        <v>0</v>
      </c>
      <c r="AN26" s="7">
        <v>1</v>
      </c>
      <c r="AO26" s="7">
        <v>5</v>
      </c>
      <c r="AP26" s="7">
        <v>6</v>
      </c>
      <c r="AQ26" s="7">
        <v>0</v>
      </c>
      <c r="AR26" s="7">
        <v>0</v>
      </c>
      <c r="AS26" s="7">
        <v>0</v>
      </c>
      <c r="AT26" s="7">
        <v>0</v>
      </c>
      <c r="AU26" s="7">
        <v>5</v>
      </c>
      <c r="AV26" s="7">
        <v>1</v>
      </c>
      <c r="AW26" s="7">
        <v>0</v>
      </c>
      <c r="AX26" s="7">
        <v>45</v>
      </c>
      <c r="AY26" s="7">
        <v>5</v>
      </c>
      <c r="AZ26" s="7">
        <v>0</v>
      </c>
      <c r="BA26" s="7">
        <v>0</v>
      </c>
      <c r="BB26" s="44">
        <v>0</v>
      </c>
      <c r="BC26" s="7">
        <v>0</v>
      </c>
      <c r="BD26" s="7">
        <v>1</v>
      </c>
      <c r="BE26" s="7">
        <v>0</v>
      </c>
      <c r="BF26" s="8">
        <v>6</v>
      </c>
      <c r="BG26" s="7">
        <v>0</v>
      </c>
      <c r="BH26" s="7">
        <v>1</v>
      </c>
      <c r="BI26" s="7">
        <v>1</v>
      </c>
      <c r="BJ26" s="7">
        <v>4</v>
      </c>
      <c r="BK26" s="7">
        <v>0</v>
      </c>
      <c r="BL26" s="7">
        <v>1</v>
      </c>
      <c r="BM26" s="7">
        <v>5</v>
      </c>
      <c r="BN26" s="7">
        <v>6</v>
      </c>
      <c r="BO26" s="7">
        <v>0</v>
      </c>
      <c r="BP26" s="7">
        <v>0</v>
      </c>
      <c r="BQ26" s="7">
        <v>0</v>
      </c>
      <c r="BR26" s="7">
        <v>0</v>
      </c>
      <c r="BS26" s="7">
        <v>5</v>
      </c>
      <c r="BT26" s="7">
        <v>1</v>
      </c>
      <c r="BU26" s="7">
        <v>0</v>
      </c>
      <c r="BV26" s="7">
        <v>45</v>
      </c>
      <c r="BW26" s="7">
        <v>5</v>
      </c>
      <c r="BX26" s="7">
        <v>0</v>
      </c>
      <c r="BY26" s="7">
        <v>0</v>
      </c>
      <c r="BZ26" s="7">
        <v>0</v>
      </c>
      <c r="CA26" s="7">
        <v>0</v>
      </c>
      <c r="CB26" s="7">
        <v>1</v>
      </c>
      <c r="CC26" s="7">
        <v>0</v>
      </c>
      <c r="CD26" s="7">
        <v>6</v>
      </c>
      <c r="CE26" s="7">
        <v>0</v>
      </c>
      <c r="CF26" s="7">
        <v>1</v>
      </c>
      <c r="CG26" s="7">
        <v>1</v>
      </c>
      <c r="CH26" s="7">
        <v>4</v>
      </c>
      <c r="CI26" s="7">
        <v>0</v>
      </c>
      <c r="CJ26" s="7">
        <v>1</v>
      </c>
      <c r="CK26" s="7">
        <v>5</v>
      </c>
      <c r="CL26" s="7">
        <v>6</v>
      </c>
      <c r="CM26" s="7">
        <v>0</v>
      </c>
      <c r="CN26" s="7">
        <v>0</v>
      </c>
      <c r="CO26" s="7">
        <v>0</v>
      </c>
      <c r="CP26" s="7">
        <v>0</v>
      </c>
      <c r="CQ26" s="7">
        <v>5</v>
      </c>
      <c r="CR26" s="7">
        <v>1</v>
      </c>
      <c r="CS26" s="7">
        <v>0</v>
      </c>
      <c r="CT26" s="7">
        <v>0</v>
      </c>
      <c r="CU26" s="7">
        <v>45</v>
      </c>
      <c r="CV26" s="7">
        <v>5</v>
      </c>
      <c r="CW26" s="7">
        <v>0</v>
      </c>
      <c r="CX26" s="7">
        <v>0</v>
      </c>
      <c r="CY26" s="7">
        <v>0</v>
      </c>
      <c r="CZ26" s="7">
        <v>0</v>
      </c>
      <c r="DA26" s="7">
        <v>1</v>
      </c>
      <c r="DB26" s="7">
        <v>0</v>
      </c>
      <c r="DC26" s="7">
        <v>6</v>
      </c>
      <c r="DD26" s="7">
        <v>0</v>
      </c>
      <c r="DE26" s="7">
        <v>1</v>
      </c>
      <c r="DF26" s="7">
        <v>1</v>
      </c>
      <c r="DG26" s="7">
        <v>4</v>
      </c>
      <c r="DH26" s="7">
        <v>0</v>
      </c>
      <c r="DI26" s="7">
        <v>1</v>
      </c>
      <c r="DJ26" s="7">
        <v>5</v>
      </c>
      <c r="DK26" s="7">
        <v>6</v>
      </c>
      <c r="DL26" s="7">
        <v>0</v>
      </c>
      <c r="DM26" s="7">
        <v>0</v>
      </c>
      <c r="DN26" s="7">
        <v>0</v>
      </c>
      <c r="DO26" s="7">
        <v>0</v>
      </c>
      <c r="DP26" s="7">
        <v>5</v>
      </c>
      <c r="DQ26" s="7">
        <v>1</v>
      </c>
      <c r="DR26" s="7">
        <v>0</v>
      </c>
      <c r="DS26" s="7">
        <v>0</v>
      </c>
      <c r="DT26" s="7">
        <v>38</v>
      </c>
      <c r="DU26" s="7">
        <f>COUNTIFS(Dosen!$P$4:$P$469,A26,Dosen!$D$4:$D$469,"DT")</f>
        <v>5</v>
      </c>
      <c r="DV26" s="7">
        <f>COUNTIFS(Dosen!$P$4:$P$469,A26,Dosen!$D$4:$D$469,"CDTP")</f>
        <v>0</v>
      </c>
      <c r="DW26" s="7">
        <f>COUNTIFS(Dosen!$P$4:$P$469,A26,Dosen!$D$4:$D$469,"CDTSL")</f>
        <v>0</v>
      </c>
      <c r="DX26" s="44">
        <f>COUNTIFS(Dosen!$P$4:$P$469,A26,Dosen!$D$4:$D$469,"dosen kopertis")</f>
        <v>0</v>
      </c>
      <c r="DY26" s="7">
        <f>COUNTIFS(Dosen!$P$4:$P$469,A26,Dosen!$D$4:$D$469,"DBK")</f>
        <v>0</v>
      </c>
      <c r="DZ26" s="7">
        <f>COUNTIFS(Dosen!$P$4:$P$469,A26,Dosen!$D$4:$D$469,"DPK")</f>
        <v>1</v>
      </c>
      <c r="EA26" s="7">
        <f>COUNTIFS(Dosen!$P$4:$P$469,A26,Dosen!$D$4:$D$469,"DLBK")</f>
        <v>0</v>
      </c>
      <c r="EB26" s="8">
        <f t="shared" si="0"/>
        <v>6</v>
      </c>
      <c r="EC26" s="7">
        <f>COUNTIFS(Dosen!$P$4:$P$469,A26,Dosen!$E$4:$E$469,"Belum")</f>
        <v>0</v>
      </c>
      <c r="ED26" s="7">
        <f>COUNTIFS(Dosen!$P$4:$P$469,$A26,Dosen!$E$4:$E$469,"Asisten Ahli")</f>
        <v>1</v>
      </c>
      <c r="EE26" s="7">
        <f>COUNTIFS(Dosen!$P$4:$P$469,$A26,Dosen!$E$4:$E$469,"Lektor")</f>
        <v>1</v>
      </c>
      <c r="EF26" s="7">
        <f>COUNTIFS(Dosen!$P$4:$P$469,$A26,Dosen!$E$4:$E$469,"Lektor Kepala")</f>
        <v>3</v>
      </c>
      <c r="EG26" s="7">
        <f>COUNTIFS(Dosen!$P$4:$P$469,$A26,Dosen!$E$4:$E$469,"Guru Besar")</f>
        <v>1</v>
      </c>
      <c r="EH26" s="7">
        <f>COUNTIFS(Dosen!$P$5:$P$449,A26,Dosen!$I$5:$I$449,"Belum")</f>
        <v>1</v>
      </c>
      <c r="EI26" s="7">
        <f>COUNTIFS(Dosen!$P$5:$P$449,A26,Dosen!$I$5:$I$449,"SUDAH")</f>
        <v>5</v>
      </c>
      <c r="EJ26" s="7">
        <f>COUNTIFS(Dosen!$P$4:$P$449,A26,Dosen!$H$4:$H$449,"s3")</f>
        <v>6</v>
      </c>
      <c r="EK26" s="7">
        <f>COUNTIFS(Dosen!$P$4:$P$449,A26,Dosen!$H$4:$H$449,"s2")</f>
        <v>0</v>
      </c>
      <c r="EL26" s="7">
        <f>COUNTIFS(Dosen!$P$4:$P$449,A26,Dosen!$H$4:$H$449,"s1")</f>
        <v>0</v>
      </c>
      <c r="EM26" s="7">
        <f>COUNTIFS(Dosen!$P$4:$P$449,A26,Dosen!$H$4:$H$449,"sp.2")</f>
        <v>0</v>
      </c>
      <c r="EN26" s="7">
        <f>COUNTIFS(Dosen!$P$4:$P$449,A26,Dosen!$H$4:$H$449,"sp.1")</f>
        <v>0</v>
      </c>
      <c r="EO26" s="7">
        <f>COUNTIFS(Dosen!$P$4:$P$449,A26,Dosen!$K$4:$K$449,"NIDN")</f>
        <v>5</v>
      </c>
      <c r="EP26" s="7">
        <f>COUNTIFS(Dosen!$P$4:$P$449,A26,Dosen!$K$4:$K$449,"NIDk")</f>
        <v>1</v>
      </c>
      <c r="EQ26" s="7">
        <f>COUNTIFS(Dosen!$P$4:$P$449,A26,Dosen!$K$4:$K$449,"belum")</f>
        <v>0</v>
      </c>
      <c r="ER26" s="41">
        <f>COUNTIFS(Dosen!$P$4:$P$449,A26,Dosen!$K$4:$K$449,"NUPTK")</f>
        <v>0</v>
      </c>
      <c r="ES26" s="7">
        <v>38</v>
      </c>
      <c r="ET26" s="7">
        <f>COUNTIFS(Dosen!$P$4:$P$469,A26,Dosen!$D$4:$D$469,"DT")</f>
        <v>5</v>
      </c>
      <c r="EU26" s="7">
        <f>COUNTIFS(Dosen!$P$4:$P$469,A26,Dosen!$D$4:$D$469,"CDTP")</f>
        <v>0</v>
      </c>
      <c r="EV26" s="7">
        <f>COUNTIFS(Dosen!$P$4:$P$469,A26,Dosen!$D$4:$D$469,"CDTSL")</f>
        <v>0</v>
      </c>
      <c r="EW26" s="7">
        <f>COUNTIFS(Dosen!$P$4:$P$469,A26,Dosen!$D$4:$D$469,"dosen kopertis")</f>
        <v>0</v>
      </c>
      <c r="EX26" s="7">
        <f>COUNTIFS(Dosen!$P$4:$P$469,A26,Dosen!$D$4:$D$469,"DBK")</f>
        <v>0</v>
      </c>
      <c r="EY26" s="7">
        <f>COUNTIFS(Dosen!$P$4:$P$469,A26,Dosen!$D$4:$D$469,"DPK")</f>
        <v>1</v>
      </c>
      <c r="EZ26" s="7">
        <f>COUNTIFS(Dosen!$P$4:$P$469,A26,Dosen!$D$4:$D$469,"DLBK")</f>
        <v>0</v>
      </c>
      <c r="FA26" s="7">
        <f t="shared" si="12"/>
        <v>6</v>
      </c>
      <c r="FB26" s="7">
        <f>COUNTIFS(Dosen!$P$4:$P$469,A26,Dosen!$E$4:$E$469,"Belum")</f>
        <v>0</v>
      </c>
      <c r="FC26" s="7">
        <f>COUNTIFS(Dosen!$P$4:$P$469,$A26,Dosen!$E$4:$E$469,"Asisten Ahli")</f>
        <v>1</v>
      </c>
      <c r="FD26" s="7">
        <f>COUNTIFS(Dosen!$P$4:$P$469,$A26,Dosen!$E$4:$E$469,"Lektor")</f>
        <v>1</v>
      </c>
      <c r="FE26" s="7">
        <f>COUNTIFS(Dosen!$P$4:$P$469,$A26,Dosen!$E$4:$E$469,"Lektor Kepala")</f>
        <v>3</v>
      </c>
      <c r="FF26" s="7">
        <f>COUNTIFS(Dosen!$P$4:$P$469,$A26,Dosen!$E$4:$E$469,"Guru Besar")</f>
        <v>1</v>
      </c>
      <c r="FG26" s="7">
        <f>COUNTIFS(Dosen!$P$5:$P$449,$A26,Dosen!$I$5:$I$449,"Belum")</f>
        <v>1</v>
      </c>
      <c r="FH26" s="7">
        <f>COUNTIFS(Dosen!$P$5:$P$449,A26,Dosen!$I$5:$I$449,"SUDAH")</f>
        <v>5</v>
      </c>
      <c r="FI26" s="7">
        <f>COUNTIFS(Dosen!$P$4:$P$449,A26,Dosen!$H$4:$H$449,"s3")</f>
        <v>6</v>
      </c>
      <c r="FJ26" s="7">
        <f>COUNTIFS(Dosen!$P$4:$P$449,A26,Dosen!$H$4:$H$449,"s2")</f>
        <v>0</v>
      </c>
      <c r="FK26" s="7">
        <f>COUNTIFS(Dosen!$P$4:$P$449,A26,Dosen!$H$4:$H$449,"s1")</f>
        <v>0</v>
      </c>
      <c r="FL26" s="7">
        <f>COUNTIFS(Dosen!$P$4:$P$449,A26,Dosen!$H$4:$H$449,"sp.2")</f>
        <v>0</v>
      </c>
      <c r="FM26" s="7">
        <f>COUNTIFS(Dosen!$P$4:$P$449,A26,Dosen!$H$4:$H$449,"sp.1")</f>
        <v>0</v>
      </c>
      <c r="FN26" s="7">
        <f>COUNTIFS(Dosen!$P$4:$P$449,A26,Dosen!$K$4:$K$449,"NIDN")</f>
        <v>5</v>
      </c>
      <c r="FO26" s="7">
        <f>COUNTIFS(Dosen!$P$4:$P$449,A26,Dosen!$K$4:$K$449,"NIDk")</f>
        <v>1</v>
      </c>
      <c r="FP26" s="7">
        <f>COUNTIFS(Dosen!$P$4:$P$449,A26,Dosen!$K$4:$K$449,"belum")</f>
        <v>0</v>
      </c>
      <c r="FQ26" s="41">
        <f>COUNTIFS(Dosen!$P$4:$P$449,A26,Dosen!$K$4:$K$449,"NUPTK")</f>
        <v>0</v>
      </c>
      <c r="FR26" s="7">
        <v>38</v>
      </c>
      <c r="FS26" s="7">
        <f>COUNTIFS(Dosen!$P$4:$P$469,$A26,Dosen!$D$4:$D$469,"DT")</f>
        <v>5</v>
      </c>
      <c r="FT26" s="7">
        <f>COUNTIFS(Dosen!$P$4:$P$469,$A26,Dosen!$D$4:$D$469,"CDTP")</f>
        <v>0</v>
      </c>
      <c r="FU26" s="7">
        <f>COUNTIFS(Dosen!$P$4:$P$469,$A26,Dosen!$D$4:$D$469,"CDTSL")</f>
        <v>0</v>
      </c>
      <c r="FV26" s="7">
        <f>COUNTIFS(Dosen!$P$4:$P$469,$A26,Dosen!$D$4:$D$469,"dosen kopertis")</f>
        <v>0</v>
      </c>
      <c r="FW26" s="7">
        <f>COUNTIFS(Dosen!$P$4:$P$469,$A26,Dosen!$D$4:$D$469,"DBK")</f>
        <v>0</v>
      </c>
      <c r="FX26" s="7">
        <f>COUNTIFS(Dosen!$P$4:$P$469,$A26,Dosen!$D$4:$D$469,"DPK")</f>
        <v>1</v>
      </c>
      <c r="FY26" s="7">
        <f>COUNTIFS(Dosen!$P$4:$P$469,$A26,Dosen!$D$4:$D$469,"DLBK")</f>
        <v>0</v>
      </c>
      <c r="FZ26" s="7">
        <f t="shared" si="13"/>
        <v>6</v>
      </c>
      <c r="GA26" s="7">
        <f>COUNTIFS(Dosen!$P$4:$P$469,$A26,Dosen!$E$4:$E$469,"Belum")</f>
        <v>0</v>
      </c>
      <c r="GB26" s="7">
        <f>COUNTIFS(Dosen!$P$4:$P$469,$A26,Dosen!$E$4:$E$469,"Asisten Ahli")</f>
        <v>1</v>
      </c>
      <c r="GC26" s="7">
        <f>COUNTIFS(Dosen!$P$4:$P$469,$A26,Dosen!$E$4:$E$469,"Lektor")</f>
        <v>1</v>
      </c>
      <c r="GD26" s="7">
        <f>COUNTIFS(Dosen!$P$4:$P$469,$A26,Dosen!$E$4:$E$469,"Lektor Kepala")</f>
        <v>3</v>
      </c>
      <c r="GE26" s="7">
        <f>COUNTIFS(Dosen!$P$4:$P$469,$A26,Dosen!$E$4:$E$469,"Guru Besar")</f>
        <v>1</v>
      </c>
      <c r="GF26" s="7">
        <f>COUNTIFS(Dosen!$P$5:$P$449,$A26,Dosen!$I$5:$I$449,"Belum")</f>
        <v>1</v>
      </c>
      <c r="GG26" s="7">
        <f>COUNTIFS(Dosen!$P$5:$P$449,$A26,Dosen!$I$5:$I$449,"SUDAH")</f>
        <v>5</v>
      </c>
      <c r="GH26" s="7">
        <f>COUNTIFS(Dosen!$P$4:$P$449,$A26,Dosen!$H$4:$H$449,"s3")</f>
        <v>6</v>
      </c>
      <c r="GI26" s="7">
        <f>COUNTIFS(Dosen!$P$4:$P$449,$A26,Dosen!$H$4:$H$449,"s2")</f>
        <v>0</v>
      </c>
      <c r="GJ26" s="7">
        <f>COUNTIFS(Dosen!$P$4:$P$449,$A26,Dosen!$H$4:$H$449,"s1")</f>
        <v>0</v>
      </c>
      <c r="GK26" s="7">
        <f>COUNTIFS(Dosen!$P$4:$P$449,$A26,Dosen!$H$4:$H$449,"sp.2")</f>
        <v>0</v>
      </c>
      <c r="GL26" s="7">
        <f>COUNTIFS(Dosen!$P$4:$P$449,$A26,Dosen!$H$4:$H$449,"sp.1")</f>
        <v>0</v>
      </c>
      <c r="GM26" s="7">
        <f>COUNTIFS(Dosen!$P$4:$P$449,$A26,Dosen!$K$4:$K$449,"NIDN")</f>
        <v>5</v>
      </c>
      <c r="GN26" s="7">
        <f>COUNTIFS(Dosen!$P$4:$P$449,$A26,Dosen!$K$4:$K$449,"NIDk")</f>
        <v>1</v>
      </c>
      <c r="GO26" s="7">
        <f>COUNTIFS(Dosen!$P$4:$P$449,$A26,Dosen!$K$4:$K$449,"belum")</f>
        <v>0</v>
      </c>
      <c r="GP26" s="41">
        <f>COUNTIFS(Dosen!$P$4:$P$449,$A26,Dosen!$K$4:$K$449,"NUPTK")</f>
        <v>0</v>
      </c>
      <c r="GQ26" s="7">
        <v>38</v>
      </c>
      <c r="GR26" s="7">
        <v>5</v>
      </c>
      <c r="GS26" s="7">
        <v>0</v>
      </c>
      <c r="GT26" s="7">
        <v>0</v>
      </c>
      <c r="GU26" s="7">
        <v>0</v>
      </c>
      <c r="GV26" s="7">
        <v>0</v>
      </c>
      <c r="GW26" s="7">
        <v>1</v>
      </c>
      <c r="GX26" s="7">
        <v>0</v>
      </c>
      <c r="GY26" s="7">
        <v>6</v>
      </c>
      <c r="GZ26" s="7">
        <v>0</v>
      </c>
      <c r="HA26" s="7">
        <v>1</v>
      </c>
      <c r="HB26" s="7">
        <v>1</v>
      </c>
      <c r="HC26" s="7">
        <v>4</v>
      </c>
      <c r="HD26" s="7">
        <v>0</v>
      </c>
      <c r="HE26" s="7">
        <v>1</v>
      </c>
      <c r="HF26" s="7">
        <v>5</v>
      </c>
      <c r="HG26" s="7">
        <v>6</v>
      </c>
      <c r="HH26" s="7">
        <v>0</v>
      </c>
      <c r="HI26" s="7">
        <v>0</v>
      </c>
      <c r="HJ26" s="7">
        <v>0</v>
      </c>
      <c r="HK26" s="7">
        <v>0</v>
      </c>
      <c r="HL26" s="7">
        <v>5</v>
      </c>
      <c r="HM26" s="7">
        <v>1</v>
      </c>
      <c r="HN26" s="7">
        <v>0</v>
      </c>
      <c r="HO26" s="41">
        <v>0</v>
      </c>
      <c r="HP26" s="7">
        <v>38</v>
      </c>
      <c r="HQ26" s="7">
        <v>5</v>
      </c>
      <c r="HR26" s="7">
        <v>0</v>
      </c>
      <c r="HS26" s="7">
        <v>0</v>
      </c>
      <c r="HT26" s="7">
        <v>0</v>
      </c>
      <c r="HU26" s="7">
        <v>0</v>
      </c>
      <c r="HV26" s="7">
        <v>1</v>
      </c>
      <c r="HW26" s="7">
        <v>0</v>
      </c>
      <c r="HX26" s="7">
        <v>6</v>
      </c>
      <c r="HY26" s="7">
        <v>0</v>
      </c>
      <c r="HZ26" s="7">
        <v>1</v>
      </c>
      <c r="IA26" s="7">
        <v>1</v>
      </c>
      <c r="IB26" s="7">
        <v>4</v>
      </c>
      <c r="IC26" s="7">
        <v>0</v>
      </c>
      <c r="ID26" s="7">
        <v>1</v>
      </c>
      <c r="IE26" s="7">
        <v>5</v>
      </c>
      <c r="IF26" s="7">
        <v>6</v>
      </c>
      <c r="IG26" s="7">
        <v>0</v>
      </c>
      <c r="IH26" s="7">
        <v>0</v>
      </c>
      <c r="II26" s="7">
        <v>0</v>
      </c>
      <c r="IJ26" s="7">
        <v>0</v>
      </c>
      <c r="IK26" s="7">
        <v>5</v>
      </c>
      <c r="IL26" s="7">
        <v>1</v>
      </c>
      <c r="IM26" s="7">
        <v>0</v>
      </c>
      <c r="IN26" s="41">
        <v>0</v>
      </c>
      <c r="IO26" s="7">
        <v>38</v>
      </c>
      <c r="IP26" s="7">
        <v>5</v>
      </c>
      <c r="IQ26" s="7">
        <v>0</v>
      </c>
      <c r="IR26" s="7">
        <v>0</v>
      </c>
      <c r="IS26" s="7">
        <v>0</v>
      </c>
      <c r="IT26" s="7">
        <v>0</v>
      </c>
      <c r="IU26" s="7">
        <v>1</v>
      </c>
      <c r="IV26" s="7">
        <v>0</v>
      </c>
      <c r="IW26" s="7">
        <v>6</v>
      </c>
      <c r="IX26" s="7">
        <v>0</v>
      </c>
      <c r="IY26" s="7">
        <v>1</v>
      </c>
      <c r="IZ26" s="7">
        <v>1</v>
      </c>
      <c r="JA26" s="7">
        <v>4</v>
      </c>
      <c r="JB26" s="7">
        <v>0</v>
      </c>
      <c r="JC26" s="7">
        <v>1</v>
      </c>
      <c r="JD26" s="7">
        <v>5</v>
      </c>
      <c r="JE26" s="7">
        <v>6</v>
      </c>
      <c r="JF26" s="7">
        <v>0</v>
      </c>
      <c r="JG26" s="7">
        <v>0</v>
      </c>
      <c r="JH26" s="7">
        <v>0</v>
      </c>
      <c r="JI26" s="7">
        <v>0</v>
      </c>
      <c r="JJ26" s="7">
        <v>5</v>
      </c>
      <c r="JK26" s="7">
        <v>1</v>
      </c>
      <c r="JL26" s="7">
        <v>0</v>
      </c>
      <c r="JM26" s="41">
        <v>0</v>
      </c>
      <c r="JN26" s="7">
        <v>38</v>
      </c>
      <c r="JO26" s="7">
        <v>5</v>
      </c>
      <c r="JP26" s="7">
        <v>0</v>
      </c>
      <c r="JQ26" s="7">
        <v>0</v>
      </c>
      <c r="JR26" s="7">
        <v>0</v>
      </c>
      <c r="JS26" s="7">
        <v>0</v>
      </c>
      <c r="JT26" s="7">
        <v>1</v>
      </c>
      <c r="JU26" s="7">
        <v>0</v>
      </c>
      <c r="JV26" s="7">
        <v>6</v>
      </c>
      <c r="JW26" s="7">
        <v>0</v>
      </c>
      <c r="JX26" s="7">
        <v>1</v>
      </c>
      <c r="JY26" s="7">
        <v>1</v>
      </c>
      <c r="JZ26" s="7">
        <v>4</v>
      </c>
      <c r="KA26" s="7">
        <v>0</v>
      </c>
      <c r="KB26" s="7">
        <v>1</v>
      </c>
      <c r="KC26" s="7">
        <v>5</v>
      </c>
      <c r="KD26" s="7">
        <v>6</v>
      </c>
      <c r="KE26" s="7">
        <v>0</v>
      </c>
      <c r="KF26" s="7">
        <v>0</v>
      </c>
      <c r="KG26" s="7">
        <v>0</v>
      </c>
      <c r="KH26" s="7">
        <v>0</v>
      </c>
      <c r="KI26" s="7">
        <v>5</v>
      </c>
      <c r="KJ26" s="7">
        <v>1</v>
      </c>
      <c r="KK26" s="7">
        <v>0</v>
      </c>
      <c r="KL26" s="41">
        <v>0</v>
      </c>
      <c r="KM26" s="7">
        <v>46</v>
      </c>
      <c r="KN26" s="7">
        <f>COUNTIFS(Dosen!$P$4:$P$469,$A26,Dosen!$D$4:$D$469,"DT")</f>
        <v>5</v>
      </c>
      <c r="KO26" s="7">
        <f>COUNTIFS(Dosen!$P$4:$P$469,$A26,Dosen!$D$4:$D$469,"CDTP")</f>
        <v>0</v>
      </c>
      <c r="KP26" s="7">
        <f>COUNTIFS(Dosen!$P$4:$P$469,$A26,Dosen!$D$4:$D$469,"CDTSL")</f>
        <v>0</v>
      </c>
      <c r="KQ26" s="7">
        <f>COUNTIFS(Dosen!$P$4:$P$469,$A26,Dosen!$D$4:$D$469,"dosen kopertis")</f>
        <v>0</v>
      </c>
      <c r="KR26" s="7">
        <f>COUNTIFS(Dosen!$P$4:$P$469,$A26,Dosen!$D$4:$D$469,"DBK")</f>
        <v>0</v>
      </c>
      <c r="KS26" s="7">
        <f>COUNTIFS(Dosen!$P$4:$P$469,$A26,Dosen!$D$4:$D$469,"DPK")</f>
        <v>1</v>
      </c>
      <c r="KT26" s="7">
        <f>COUNTIFS(Dosen!$P$4:$P$469,$A26,Dosen!$D$4:$D$469,"DLBK")</f>
        <v>0</v>
      </c>
      <c r="KU26" s="7">
        <f t="shared" si="14"/>
        <v>6</v>
      </c>
      <c r="KV26" s="7">
        <f>COUNTIFS(Dosen!$P$4:$P$469,$A26,Dosen!$E$4:$E$469,"Belum")</f>
        <v>0</v>
      </c>
      <c r="KW26" s="7">
        <f>COUNTIFS(Dosen!$P$4:$P$469,$A26,Dosen!$E$4:$E$469,"Asisten Ahli")</f>
        <v>1</v>
      </c>
      <c r="KX26" s="7">
        <f>COUNTIFS(Dosen!$P$4:$P$469,$A26,Dosen!$E$4:$E$469,"Lektor")</f>
        <v>1</v>
      </c>
      <c r="KY26" s="7">
        <f>COUNTIFS(Dosen!$P$4:$P$469,$A26,Dosen!$E$4:$E$469,"Lektor Kepala")</f>
        <v>3</v>
      </c>
      <c r="KZ26" s="7">
        <f>COUNTIFS(Dosen!$P$4:$P$469,$A26,Dosen!$E$4:$E$469,"Guru Besar")</f>
        <v>1</v>
      </c>
      <c r="LA26" s="7">
        <f>COUNTIFS(Dosen!$P$5:$P$495,$A26,Dosen!$I$5:$I$495,"Belum")</f>
        <v>1</v>
      </c>
      <c r="LB26" s="7">
        <f>COUNTIFS(Dosen!$P$5:$P$495,$A26,Dosen!$I$5:$I$495,"SUDAH")</f>
        <v>5</v>
      </c>
      <c r="LC26" s="7">
        <f>COUNTIFS(Dosen!$P$4:$P$495,$A26,Dosen!$H$4:$H$495,"s3")</f>
        <v>6</v>
      </c>
      <c r="LD26" s="7">
        <f>COUNTIFS(Dosen!$P$4:$P$495,$A26,Dosen!$H$4:$H$495,"s2")</f>
        <v>0</v>
      </c>
      <c r="LE26" s="7">
        <f>COUNTIFS(Dosen!$P$4:$P$495,$A26,Dosen!$H$4:$H$495,"s1")</f>
        <v>0</v>
      </c>
      <c r="LF26" s="7">
        <f>COUNTIFS(Dosen!$P$4:$P$495,$A26,Dosen!$H$4:$H$495,"sp.2")</f>
        <v>0</v>
      </c>
      <c r="LG26" s="7">
        <f>COUNTIFS(Dosen!$P$4:$P$495,$A26,Dosen!$H$4:$H$495,"sp.1")</f>
        <v>0</v>
      </c>
      <c r="LH26" s="7">
        <f>COUNTIFS(Dosen!$P$4:$P$495,$A26,Dosen!$K$4:$K$495,"NIDN")</f>
        <v>5</v>
      </c>
      <c r="LI26" s="7">
        <f>COUNTIFS(Dosen!$P$4:$P$495,$A26,Dosen!$K$4:$K$495,"NIDk")</f>
        <v>1</v>
      </c>
      <c r="LJ26" s="7">
        <f>COUNTIFS(Dosen!$P$4:$P$495,$A26,Dosen!$K$4:$K$495,"belum")</f>
        <v>0</v>
      </c>
      <c r="LK26" s="41">
        <f>COUNTIFS(Dosen!$P$4:$P$495,$A26,Dosen!$K$4:$K$495,"NUPTK")</f>
        <v>0</v>
      </c>
    </row>
    <row r="27" spans="1:323" x14ac:dyDescent="0.25">
      <c r="A27" s="41" t="s">
        <v>1050</v>
      </c>
      <c r="B27" s="7">
        <v>654</v>
      </c>
      <c r="C27" s="7">
        <v>32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32</v>
      </c>
      <c r="K27" s="7">
        <v>0</v>
      </c>
      <c r="L27" s="7">
        <v>9</v>
      </c>
      <c r="M27" s="7">
        <v>19</v>
      </c>
      <c r="N27" s="7">
        <v>4</v>
      </c>
      <c r="O27" s="7">
        <v>0</v>
      </c>
      <c r="P27" s="7">
        <v>0</v>
      </c>
      <c r="Q27" s="7">
        <v>32</v>
      </c>
      <c r="R27" s="7">
        <v>9</v>
      </c>
      <c r="S27" s="7">
        <v>23</v>
      </c>
      <c r="T27" s="7">
        <v>0</v>
      </c>
      <c r="U27" s="7">
        <v>0</v>
      </c>
      <c r="V27" s="7">
        <v>0</v>
      </c>
      <c r="W27" s="7">
        <v>32</v>
      </c>
      <c r="X27" s="7">
        <v>0</v>
      </c>
      <c r="Y27" s="7">
        <v>0</v>
      </c>
      <c r="Z27" s="7">
        <v>654</v>
      </c>
      <c r="AA27" s="7">
        <v>32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32</v>
      </c>
      <c r="AI27" s="7">
        <v>0</v>
      </c>
      <c r="AJ27" s="7">
        <v>9</v>
      </c>
      <c r="AK27" s="7">
        <v>19</v>
      </c>
      <c r="AL27" s="7">
        <v>4</v>
      </c>
      <c r="AM27" s="7">
        <v>0</v>
      </c>
      <c r="AN27" s="7">
        <v>0</v>
      </c>
      <c r="AO27" s="7">
        <v>32</v>
      </c>
      <c r="AP27" s="7">
        <v>9</v>
      </c>
      <c r="AQ27" s="7">
        <v>23</v>
      </c>
      <c r="AR27" s="7">
        <v>0</v>
      </c>
      <c r="AS27" s="7">
        <v>0</v>
      </c>
      <c r="AT27" s="7">
        <v>0</v>
      </c>
      <c r="AU27" s="7">
        <v>32</v>
      </c>
      <c r="AV27" s="7">
        <v>0</v>
      </c>
      <c r="AW27" s="7">
        <v>0</v>
      </c>
      <c r="AX27" s="7">
        <v>654</v>
      </c>
      <c r="AY27" s="7">
        <v>32</v>
      </c>
      <c r="AZ27" s="7">
        <v>0</v>
      </c>
      <c r="BA27" s="7">
        <v>0</v>
      </c>
      <c r="BB27" s="44">
        <v>0</v>
      </c>
      <c r="BC27" s="7">
        <v>0</v>
      </c>
      <c r="BD27" s="7">
        <v>0</v>
      </c>
      <c r="BE27" s="7">
        <v>0</v>
      </c>
      <c r="BF27" s="8">
        <v>32</v>
      </c>
      <c r="BG27" s="7">
        <v>0</v>
      </c>
      <c r="BH27" s="7">
        <v>9</v>
      </c>
      <c r="BI27" s="7">
        <v>19</v>
      </c>
      <c r="BJ27" s="7">
        <v>4</v>
      </c>
      <c r="BK27" s="7">
        <v>0</v>
      </c>
      <c r="BL27" s="7">
        <v>0</v>
      </c>
      <c r="BM27" s="7">
        <v>32</v>
      </c>
      <c r="BN27" s="7">
        <v>9</v>
      </c>
      <c r="BO27" s="7">
        <v>23</v>
      </c>
      <c r="BP27" s="7">
        <v>0</v>
      </c>
      <c r="BQ27" s="7">
        <v>0</v>
      </c>
      <c r="BR27" s="7">
        <v>0</v>
      </c>
      <c r="BS27" s="7">
        <v>32</v>
      </c>
      <c r="BT27" s="7">
        <v>0</v>
      </c>
      <c r="BU27" s="7">
        <v>0</v>
      </c>
      <c r="BV27" s="7">
        <v>654</v>
      </c>
      <c r="BW27" s="7">
        <v>32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32</v>
      </c>
      <c r="CE27" s="7">
        <v>0</v>
      </c>
      <c r="CF27" s="7">
        <v>9</v>
      </c>
      <c r="CG27" s="7">
        <v>19</v>
      </c>
      <c r="CH27" s="7">
        <v>4</v>
      </c>
      <c r="CI27" s="7">
        <v>0</v>
      </c>
      <c r="CJ27" s="7">
        <v>0</v>
      </c>
      <c r="CK27" s="7">
        <v>32</v>
      </c>
      <c r="CL27" s="7">
        <v>9</v>
      </c>
      <c r="CM27" s="7">
        <v>23</v>
      </c>
      <c r="CN27" s="7">
        <v>0</v>
      </c>
      <c r="CO27" s="7">
        <v>0</v>
      </c>
      <c r="CP27" s="7">
        <v>0</v>
      </c>
      <c r="CQ27" s="7">
        <v>32</v>
      </c>
      <c r="CR27" s="7">
        <v>0</v>
      </c>
      <c r="CS27" s="7">
        <v>0</v>
      </c>
      <c r="CT27" s="7">
        <v>0</v>
      </c>
      <c r="CU27" s="7">
        <v>654</v>
      </c>
      <c r="CV27" s="7">
        <v>32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32</v>
      </c>
      <c r="DD27" s="7">
        <v>0</v>
      </c>
      <c r="DE27" s="7">
        <v>4</v>
      </c>
      <c r="DF27" s="7">
        <v>24</v>
      </c>
      <c r="DG27" s="7">
        <v>4</v>
      </c>
      <c r="DH27" s="7">
        <v>0</v>
      </c>
      <c r="DI27" s="7">
        <v>0</v>
      </c>
      <c r="DJ27" s="7">
        <v>32</v>
      </c>
      <c r="DK27" s="7">
        <v>9</v>
      </c>
      <c r="DL27" s="7">
        <v>23</v>
      </c>
      <c r="DM27" s="7">
        <v>0</v>
      </c>
      <c r="DN27" s="7">
        <v>0</v>
      </c>
      <c r="DO27" s="7">
        <v>0</v>
      </c>
      <c r="DP27" s="7">
        <v>32</v>
      </c>
      <c r="DQ27" s="7">
        <v>0</v>
      </c>
      <c r="DR27" s="7">
        <v>0</v>
      </c>
      <c r="DS27" s="7">
        <v>0</v>
      </c>
      <c r="DT27" s="7">
        <v>516</v>
      </c>
      <c r="DU27" s="7">
        <f>COUNTIFS(Dosen!$P$4:$P$469,A27,Dosen!$D$4:$D$469,"DT")</f>
        <v>32</v>
      </c>
      <c r="DV27" s="7">
        <f>COUNTIFS(Dosen!$P$4:$P$469,A27,Dosen!$D$4:$D$469,"CDTP")</f>
        <v>0</v>
      </c>
      <c r="DW27" s="7">
        <f>COUNTIFS(Dosen!$P$4:$P$469,A27,Dosen!$D$4:$D$469,"CDTSL")</f>
        <v>0</v>
      </c>
      <c r="DX27" s="44">
        <f>COUNTIFS(Dosen!$P$4:$P$469,A27,Dosen!$D$4:$D$469,"dosen kopertis")</f>
        <v>0</v>
      </c>
      <c r="DY27" s="7">
        <f>COUNTIFS(Dosen!$P$4:$P$469,A27,Dosen!$D$4:$D$469,"DBK")</f>
        <v>0</v>
      </c>
      <c r="DZ27" s="7">
        <f>COUNTIFS(Dosen!$P$4:$P$469,A27,Dosen!$D$4:$D$469,"DPK")</f>
        <v>0</v>
      </c>
      <c r="EA27" s="7">
        <f>COUNTIFS(Dosen!$P$4:$P$469,A27,Dosen!$D$4:$D$469,"DLBK")</f>
        <v>0</v>
      </c>
      <c r="EB27" s="8">
        <f t="shared" si="0"/>
        <v>32</v>
      </c>
      <c r="EC27" s="7">
        <f>COUNTIFS(Dosen!$P$4:$P$469,A27,Dosen!$E$4:$E$469,"Belum")</f>
        <v>0</v>
      </c>
      <c r="ED27" s="7">
        <f>COUNTIFS(Dosen!$P$4:$P$469,$A27,Dosen!$E$4:$E$469,"Asisten Ahli")</f>
        <v>1</v>
      </c>
      <c r="EE27" s="7">
        <f>COUNTIFS(Dosen!$P$4:$P$469,$A27,Dosen!$E$4:$E$469,"Lektor")</f>
        <v>24</v>
      </c>
      <c r="EF27" s="7">
        <f>COUNTIFS(Dosen!$P$4:$P$469,$A27,Dosen!$E$4:$E$469,"Lektor Kepala")</f>
        <v>7</v>
      </c>
      <c r="EG27" s="7">
        <f>COUNTIFS(Dosen!$P$4:$P$469,$A27,Dosen!$E$4:$E$469,"Guru Besar")</f>
        <v>0</v>
      </c>
      <c r="EH27" s="7">
        <f>COUNTIFS(Dosen!$P$5:$P$449,A27,Dosen!$I$5:$I$449,"Belum")</f>
        <v>0</v>
      </c>
      <c r="EI27" s="7">
        <f>COUNTIFS(Dosen!$P$5:$P$449,A27,Dosen!$I$5:$I$449,"SUDAH")</f>
        <v>32</v>
      </c>
      <c r="EJ27" s="7">
        <f>COUNTIFS(Dosen!$P$4:$P$449,A27,Dosen!$H$4:$H$449,"s3")</f>
        <v>11</v>
      </c>
      <c r="EK27" s="7">
        <f>COUNTIFS(Dosen!$P$4:$P$449,A27,Dosen!$H$4:$H$449,"s2")</f>
        <v>21</v>
      </c>
      <c r="EL27" s="7">
        <f>COUNTIFS(Dosen!$P$4:$P$449,A27,Dosen!$H$4:$H$449,"s1")</f>
        <v>0</v>
      </c>
      <c r="EM27" s="7">
        <f>COUNTIFS(Dosen!$P$4:$P$449,A27,Dosen!$H$4:$H$449,"sp.2")</f>
        <v>0</v>
      </c>
      <c r="EN27" s="7">
        <f>COUNTIFS(Dosen!$P$4:$P$449,A27,Dosen!$H$4:$H$449,"sp.1")</f>
        <v>0</v>
      </c>
      <c r="EO27" s="7">
        <f>COUNTIFS(Dosen!$P$4:$P$449,A27,Dosen!$K$4:$K$449,"NIDN")</f>
        <v>32</v>
      </c>
      <c r="EP27" s="7">
        <f>COUNTIFS(Dosen!$P$4:$P$449,A27,Dosen!$K$4:$K$449,"NIDk")</f>
        <v>0</v>
      </c>
      <c r="EQ27" s="7">
        <f>COUNTIFS(Dosen!$P$4:$P$449,A27,Dosen!$K$4:$K$449,"belum")</f>
        <v>0</v>
      </c>
      <c r="ER27" s="41">
        <f>COUNTIFS(Dosen!$P$4:$P$449,A27,Dosen!$K$4:$K$449,"NUPTK")</f>
        <v>0</v>
      </c>
      <c r="ES27" s="7">
        <v>516</v>
      </c>
      <c r="ET27" s="7">
        <f>COUNTIFS(Dosen!$P$4:$P$469,A27,Dosen!$D$4:$D$469,"DT")</f>
        <v>32</v>
      </c>
      <c r="EU27" s="7">
        <f>COUNTIFS(Dosen!$P$4:$P$469,A27,Dosen!$D$4:$D$469,"CDTP")</f>
        <v>0</v>
      </c>
      <c r="EV27" s="7">
        <f>COUNTIFS(Dosen!$P$4:$P$469,A27,Dosen!$D$4:$D$469,"CDTSL")</f>
        <v>0</v>
      </c>
      <c r="EW27" s="7">
        <f>COUNTIFS(Dosen!$P$4:$P$469,A27,Dosen!$D$4:$D$469,"dosen kopertis")</f>
        <v>0</v>
      </c>
      <c r="EX27" s="7">
        <f>COUNTIFS(Dosen!$P$4:$P$469,A27,Dosen!$D$4:$D$469,"DBK")</f>
        <v>0</v>
      </c>
      <c r="EY27" s="7">
        <f>COUNTIFS(Dosen!$P$4:$P$469,A27,Dosen!$D$4:$D$469,"DPK")</f>
        <v>0</v>
      </c>
      <c r="EZ27" s="7">
        <f>COUNTIFS(Dosen!$P$4:$P$469,A27,Dosen!$D$4:$D$469,"DLBK")</f>
        <v>0</v>
      </c>
      <c r="FA27" s="7">
        <f t="shared" si="12"/>
        <v>32</v>
      </c>
      <c r="FB27" s="7">
        <f>COUNTIFS(Dosen!$P$4:$P$469,A27,Dosen!$E$4:$E$469,"Belum")</f>
        <v>0</v>
      </c>
      <c r="FC27" s="7">
        <f>COUNTIFS(Dosen!$P$4:$P$469,$A27,Dosen!$E$4:$E$469,"Asisten Ahli")</f>
        <v>1</v>
      </c>
      <c r="FD27" s="7">
        <f>COUNTIFS(Dosen!$P$4:$P$469,$A27,Dosen!$E$4:$E$469,"Lektor")</f>
        <v>24</v>
      </c>
      <c r="FE27" s="7">
        <f>COUNTIFS(Dosen!$P$4:$P$469,$A27,Dosen!$E$4:$E$469,"Lektor Kepala")</f>
        <v>7</v>
      </c>
      <c r="FF27" s="7">
        <f>COUNTIFS(Dosen!$P$4:$P$469,$A27,Dosen!$E$4:$E$469,"Guru Besar")</f>
        <v>0</v>
      </c>
      <c r="FG27" s="7">
        <f>COUNTIFS(Dosen!$P$5:$P$449,$A27,Dosen!$I$5:$I$449,"Belum")</f>
        <v>0</v>
      </c>
      <c r="FH27" s="7">
        <f>COUNTIFS(Dosen!$P$5:$P$449,A27,Dosen!$I$5:$I$449,"SUDAH")</f>
        <v>32</v>
      </c>
      <c r="FI27" s="7">
        <f>COUNTIFS(Dosen!$P$4:$P$449,A27,Dosen!$H$4:$H$449,"s3")</f>
        <v>11</v>
      </c>
      <c r="FJ27" s="7">
        <f>COUNTIFS(Dosen!$P$4:$P$449,A27,Dosen!$H$4:$H$449,"s2")</f>
        <v>21</v>
      </c>
      <c r="FK27" s="7">
        <f>COUNTIFS(Dosen!$P$4:$P$449,A27,Dosen!$H$4:$H$449,"s1")</f>
        <v>0</v>
      </c>
      <c r="FL27" s="7">
        <f>COUNTIFS(Dosen!$P$4:$P$449,A27,Dosen!$H$4:$H$449,"sp.2")</f>
        <v>0</v>
      </c>
      <c r="FM27" s="7">
        <f>COUNTIFS(Dosen!$P$4:$P$449,A27,Dosen!$H$4:$H$449,"sp.1")</f>
        <v>0</v>
      </c>
      <c r="FN27" s="7">
        <f>COUNTIFS(Dosen!$P$4:$P$449,A27,Dosen!$K$4:$K$449,"NIDN")</f>
        <v>32</v>
      </c>
      <c r="FO27" s="7">
        <f>COUNTIFS(Dosen!$P$4:$P$449,A27,Dosen!$K$4:$K$449,"NIDk")</f>
        <v>0</v>
      </c>
      <c r="FP27" s="7">
        <f>COUNTIFS(Dosen!$P$4:$P$449,A27,Dosen!$K$4:$K$449,"belum")</f>
        <v>0</v>
      </c>
      <c r="FQ27" s="41">
        <f>COUNTIFS(Dosen!$P$4:$P$449,A27,Dosen!$K$4:$K$449,"NUPTK")</f>
        <v>0</v>
      </c>
      <c r="FR27" s="7">
        <v>516</v>
      </c>
      <c r="FS27" s="7">
        <f>COUNTIFS(Dosen!$P$4:$P$469,$A27,Dosen!$D$4:$D$469,"DT")</f>
        <v>32</v>
      </c>
      <c r="FT27" s="7">
        <f>COUNTIFS(Dosen!$P$4:$P$469,$A27,Dosen!$D$4:$D$469,"CDTP")</f>
        <v>0</v>
      </c>
      <c r="FU27" s="7">
        <f>COUNTIFS(Dosen!$P$4:$P$469,$A27,Dosen!$D$4:$D$469,"CDTSL")</f>
        <v>0</v>
      </c>
      <c r="FV27" s="7">
        <f>COUNTIFS(Dosen!$P$4:$P$469,$A27,Dosen!$D$4:$D$469,"dosen kopertis")</f>
        <v>0</v>
      </c>
      <c r="FW27" s="7">
        <f>COUNTIFS(Dosen!$P$4:$P$469,$A27,Dosen!$D$4:$D$469,"DBK")</f>
        <v>0</v>
      </c>
      <c r="FX27" s="7">
        <f>COUNTIFS(Dosen!$P$4:$P$469,$A27,Dosen!$D$4:$D$469,"DPK")</f>
        <v>0</v>
      </c>
      <c r="FY27" s="7">
        <f>COUNTIFS(Dosen!$P$4:$P$469,$A27,Dosen!$D$4:$D$469,"DLBK")</f>
        <v>0</v>
      </c>
      <c r="FZ27" s="7">
        <f t="shared" si="13"/>
        <v>32</v>
      </c>
      <c r="GA27" s="7">
        <f>COUNTIFS(Dosen!$P$4:$P$469,$A27,Dosen!$E$4:$E$469,"Belum")</f>
        <v>0</v>
      </c>
      <c r="GB27" s="7">
        <f>COUNTIFS(Dosen!$P$4:$P$469,$A27,Dosen!$E$4:$E$469,"Asisten Ahli")</f>
        <v>1</v>
      </c>
      <c r="GC27" s="7">
        <f>COUNTIFS(Dosen!$P$4:$P$469,$A27,Dosen!$E$4:$E$469,"Lektor")</f>
        <v>24</v>
      </c>
      <c r="GD27" s="7">
        <f>COUNTIFS(Dosen!$P$4:$P$469,$A27,Dosen!$E$4:$E$469,"Lektor Kepala")</f>
        <v>7</v>
      </c>
      <c r="GE27" s="7">
        <f>COUNTIFS(Dosen!$P$4:$P$469,$A27,Dosen!$E$4:$E$469,"Guru Besar")</f>
        <v>0</v>
      </c>
      <c r="GF27" s="7">
        <f>COUNTIFS(Dosen!$P$5:$P$449,$A27,Dosen!$I$5:$I$449,"Belum")</f>
        <v>0</v>
      </c>
      <c r="GG27" s="7">
        <f>COUNTIFS(Dosen!$P$5:$P$449,$A27,Dosen!$I$5:$I$449,"SUDAH")</f>
        <v>32</v>
      </c>
      <c r="GH27" s="7">
        <f>COUNTIFS(Dosen!$P$4:$P$449,$A27,Dosen!$H$4:$H$449,"s3")</f>
        <v>11</v>
      </c>
      <c r="GI27" s="7">
        <f>COUNTIFS(Dosen!$P$4:$P$449,$A27,Dosen!$H$4:$H$449,"s2")</f>
        <v>21</v>
      </c>
      <c r="GJ27" s="7">
        <f>COUNTIFS(Dosen!$P$4:$P$449,$A27,Dosen!$H$4:$H$449,"s1")</f>
        <v>0</v>
      </c>
      <c r="GK27" s="7">
        <f>COUNTIFS(Dosen!$P$4:$P$449,$A27,Dosen!$H$4:$H$449,"sp.2")</f>
        <v>0</v>
      </c>
      <c r="GL27" s="7">
        <f>COUNTIFS(Dosen!$P$4:$P$449,$A27,Dosen!$H$4:$H$449,"sp.1")</f>
        <v>0</v>
      </c>
      <c r="GM27" s="7">
        <f>COUNTIFS(Dosen!$P$4:$P$449,$A27,Dosen!$K$4:$K$449,"NIDN")</f>
        <v>32</v>
      </c>
      <c r="GN27" s="7">
        <f>COUNTIFS(Dosen!$P$4:$P$449,$A27,Dosen!$K$4:$K$449,"NIDk")</f>
        <v>0</v>
      </c>
      <c r="GO27" s="7">
        <f>COUNTIFS(Dosen!$P$4:$P$449,$A27,Dosen!$K$4:$K$449,"belum")</f>
        <v>0</v>
      </c>
      <c r="GP27" s="41">
        <f>COUNTIFS(Dosen!$P$4:$P$449,$A27,Dosen!$K$4:$K$449,"NUPTK")</f>
        <v>0</v>
      </c>
      <c r="GQ27" s="7">
        <v>516</v>
      </c>
      <c r="GR27" s="7">
        <v>32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32</v>
      </c>
      <c r="GZ27" s="7">
        <v>0</v>
      </c>
      <c r="HA27" s="7">
        <v>2</v>
      </c>
      <c r="HB27" s="7">
        <v>24</v>
      </c>
      <c r="HC27" s="7">
        <v>6</v>
      </c>
      <c r="HD27" s="7">
        <v>0</v>
      </c>
      <c r="HE27" s="7">
        <v>0</v>
      </c>
      <c r="HF27" s="7">
        <v>32</v>
      </c>
      <c r="HG27" s="7">
        <v>9</v>
      </c>
      <c r="HH27" s="7">
        <v>23</v>
      </c>
      <c r="HI27" s="7">
        <v>0</v>
      </c>
      <c r="HJ27" s="7">
        <v>0</v>
      </c>
      <c r="HK27" s="7">
        <v>0</v>
      </c>
      <c r="HL27" s="7">
        <v>32</v>
      </c>
      <c r="HM27" s="7">
        <v>0</v>
      </c>
      <c r="HN27" s="7">
        <v>0</v>
      </c>
      <c r="HO27" s="41">
        <v>0</v>
      </c>
      <c r="HP27" s="7">
        <v>516</v>
      </c>
      <c r="HQ27" s="7">
        <v>32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32</v>
      </c>
      <c r="HY27" s="7">
        <v>0</v>
      </c>
      <c r="HZ27" s="7">
        <v>2</v>
      </c>
      <c r="IA27" s="7">
        <v>24</v>
      </c>
      <c r="IB27" s="7">
        <v>6</v>
      </c>
      <c r="IC27" s="7">
        <v>0</v>
      </c>
      <c r="ID27" s="7">
        <v>0</v>
      </c>
      <c r="IE27" s="7">
        <v>32</v>
      </c>
      <c r="IF27" s="7">
        <v>9</v>
      </c>
      <c r="IG27" s="7">
        <v>23</v>
      </c>
      <c r="IH27" s="7">
        <v>0</v>
      </c>
      <c r="II27" s="7">
        <v>0</v>
      </c>
      <c r="IJ27" s="7">
        <v>0</v>
      </c>
      <c r="IK27" s="7">
        <v>32</v>
      </c>
      <c r="IL27" s="7">
        <v>0</v>
      </c>
      <c r="IM27" s="7">
        <v>0</v>
      </c>
      <c r="IN27" s="41">
        <v>0</v>
      </c>
      <c r="IO27" s="7">
        <v>516</v>
      </c>
      <c r="IP27" s="7">
        <v>32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32</v>
      </c>
      <c r="IX27" s="7">
        <v>0</v>
      </c>
      <c r="IY27" s="7">
        <v>2</v>
      </c>
      <c r="IZ27" s="7">
        <v>24</v>
      </c>
      <c r="JA27" s="7">
        <v>6</v>
      </c>
      <c r="JB27" s="7">
        <v>0</v>
      </c>
      <c r="JC27" s="7">
        <v>0</v>
      </c>
      <c r="JD27" s="7">
        <v>32</v>
      </c>
      <c r="JE27" s="7">
        <v>9</v>
      </c>
      <c r="JF27" s="7">
        <v>23</v>
      </c>
      <c r="JG27" s="7">
        <v>0</v>
      </c>
      <c r="JH27" s="7">
        <v>0</v>
      </c>
      <c r="JI27" s="7">
        <v>0</v>
      </c>
      <c r="JJ27" s="7">
        <v>32</v>
      </c>
      <c r="JK27" s="7">
        <v>0</v>
      </c>
      <c r="JL27" s="7">
        <v>0</v>
      </c>
      <c r="JM27" s="41">
        <v>0</v>
      </c>
      <c r="JN27" s="7">
        <v>516</v>
      </c>
      <c r="JO27" s="7">
        <v>32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32</v>
      </c>
      <c r="JW27" s="7">
        <v>0</v>
      </c>
      <c r="JX27" s="7">
        <v>1</v>
      </c>
      <c r="JY27" s="7">
        <v>24</v>
      </c>
      <c r="JZ27" s="7">
        <v>7</v>
      </c>
      <c r="KA27" s="7">
        <v>0</v>
      </c>
      <c r="KB27" s="7">
        <v>0</v>
      </c>
      <c r="KC27" s="7">
        <v>32</v>
      </c>
      <c r="KD27" s="7">
        <v>10</v>
      </c>
      <c r="KE27" s="7">
        <v>22</v>
      </c>
      <c r="KF27" s="7">
        <v>0</v>
      </c>
      <c r="KG27" s="7">
        <v>0</v>
      </c>
      <c r="KH27" s="7">
        <v>0</v>
      </c>
      <c r="KI27" s="7">
        <v>32</v>
      </c>
      <c r="KJ27" s="7">
        <v>0</v>
      </c>
      <c r="KK27" s="7">
        <v>0</v>
      </c>
      <c r="KL27" s="41">
        <v>0</v>
      </c>
      <c r="KM27" s="7">
        <v>524</v>
      </c>
      <c r="KN27" s="7">
        <f>COUNTIFS(Dosen!$P$4:$P$469,$A27,Dosen!$D$4:$D$469,"DT")</f>
        <v>32</v>
      </c>
      <c r="KO27" s="7">
        <f>COUNTIFS(Dosen!$P$4:$P$469,$A27,Dosen!$D$4:$D$469,"CDTP")</f>
        <v>0</v>
      </c>
      <c r="KP27" s="7">
        <f>COUNTIFS(Dosen!$P$4:$P$469,$A27,Dosen!$D$4:$D$469,"CDTSL")</f>
        <v>0</v>
      </c>
      <c r="KQ27" s="7">
        <f>COUNTIFS(Dosen!$P$4:$P$469,$A27,Dosen!$D$4:$D$469,"dosen kopertis")</f>
        <v>0</v>
      </c>
      <c r="KR27" s="7">
        <f>COUNTIFS(Dosen!$P$4:$P$469,$A27,Dosen!$D$4:$D$469,"DBK")</f>
        <v>0</v>
      </c>
      <c r="KS27" s="7">
        <f>COUNTIFS(Dosen!$P$4:$P$469,$A27,Dosen!$D$4:$D$469,"DPK")</f>
        <v>0</v>
      </c>
      <c r="KT27" s="7">
        <f>COUNTIFS(Dosen!$P$4:$P$469,$A27,Dosen!$D$4:$D$469,"DLBK")</f>
        <v>0</v>
      </c>
      <c r="KU27" s="7">
        <f t="shared" si="14"/>
        <v>32</v>
      </c>
      <c r="KV27" s="7">
        <f>COUNTIFS(Dosen!$P$4:$P$469,$A27,Dosen!$E$4:$E$469,"Belum")</f>
        <v>0</v>
      </c>
      <c r="KW27" s="7">
        <f>COUNTIFS(Dosen!$P$4:$P$469,$A27,Dosen!$E$4:$E$469,"Asisten Ahli")</f>
        <v>1</v>
      </c>
      <c r="KX27" s="7">
        <f>COUNTIFS(Dosen!$P$4:$P$469,$A27,Dosen!$E$4:$E$469,"Lektor")</f>
        <v>24</v>
      </c>
      <c r="KY27" s="7">
        <f>COUNTIFS(Dosen!$P$4:$P$469,$A27,Dosen!$E$4:$E$469,"Lektor Kepala")</f>
        <v>7</v>
      </c>
      <c r="KZ27" s="7">
        <f>COUNTIFS(Dosen!$P$4:$P$469,$A27,Dosen!$E$4:$E$469,"Guru Besar")</f>
        <v>0</v>
      </c>
      <c r="LA27" s="7">
        <f>COUNTIFS(Dosen!$P$5:$P$495,$A27,Dosen!$I$5:$I$495,"Belum")</f>
        <v>0</v>
      </c>
      <c r="LB27" s="7">
        <f>COUNTIFS(Dosen!$P$5:$P$495,$A27,Dosen!$I$5:$I$495,"SUDAH")</f>
        <v>32</v>
      </c>
      <c r="LC27" s="7">
        <f>COUNTIFS(Dosen!$P$4:$P$495,$A27,Dosen!$H$4:$H$495,"s3")</f>
        <v>11</v>
      </c>
      <c r="LD27" s="7">
        <f>COUNTIFS(Dosen!$P$4:$P$495,$A27,Dosen!$H$4:$H$495,"s2")</f>
        <v>21</v>
      </c>
      <c r="LE27" s="7">
        <f>COUNTIFS(Dosen!$P$4:$P$495,$A27,Dosen!$H$4:$H$495,"s1")</f>
        <v>0</v>
      </c>
      <c r="LF27" s="7">
        <f>COUNTIFS(Dosen!$P$4:$P$495,$A27,Dosen!$H$4:$H$495,"sp.2")</f>
        <v>0</v>
      </c>
      <c r="LG27" s="7">
        <f>COUNTIFS(Dosen!$P$4:$P$495,$A27,Dosen!$H$4:$H$495,"sp.1")</f>
        <v>0</v>
      </c>
      <c r="LH27" s="7">
        <f>COUNTIFS(Dosen!$P$4:$P$495,$A27,Dosen!$K$4:$K$495,"NIDN")</f>
        <v>32</v>
      </c>
      <c r="LI27" s="7">
        <f>COUNTIFS(Dosen!$P$4:$P$495,$A27,Dosen!$K$4:$K$495,"NIDk")</f>
        <v>0</v>
      </c>
      <c r="LJ27" s="7">
        <f>COUNTIFS(Dosen!$P$4:$P$495,$A27,Dosen!$K$4:$K$495,"belum")</f>
        <v>0</v>
      </c>
      <c r="LK27" s="41">
        <f>COUNTIFS(Dosen!$P$4:$P$495,$A27,Dosen!$K$4:$K$495,"NUPTK")</f>
        <v>0</v>
      </c>
    </row>
    <row r="28" spans="1:323" x14ac:dyDescent="0.25">
      <c r="A28" s="41" t="s">
        <v>1057</v>
      </c>
      <c r="B28" s="7">
        <v>130</v>
      </c>
      <c r="C28" s="7">
        <v>6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6</v>
      </c>
      <c r="K28" s="7">
        <v>0</v>
      </c>
      <c r="L28" s="7">
        <v>1</v>
      </c>
      <c r="M28" s="7">
        <v>2</v>
      </c>
      <c r="N28" s="7">
        <v>3</v>
      </c>
      <c r="O28" s="7">
        <v>0</v>
      </c>
      <c r="P28" s="7">
        <v>1</v>
      </c>
      <c r="Q28" s="7">
        <v>5</v>
      </c>
      <c r="R28" s="7">
        <v>6</v>
      </c>
      <c r="S28" s="7">
        <v>0</v>
      </c>
      <c r="T28" s="7">
        <v>0</v>
      </c>
      <c r="U28" s="7">
        <v>0</v>
      </c>
      <c r="V28" s="7">
        <v>0</v>
      </c>
      <c r="W28" s="7">
        <v>6</v>
      </c>
      <c r="X28" s="7">
        <v>0</v>
      </c>
      <c r="Y28" s="7">
        <v>0</v>
      </c>
      <c r="Z28" s="7">
        <v>130</v>
      </c>
      <c r="AA28" s="7">
        <v>5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5</v>
      </c>
      <c r="AI28" s="7">
        <v>0</v>
      </c>
      <c r="AJ28" s="7">
        <v>0</v>
      </c>
      <c r="AK28" s="7">
        <v>2</v>
      </c>
      <c r="AL28" s="7">
        <v>3</v>
      </c>
      <c r="AM28" s="7">
        <v>0</v>
      </c>
      <c r="AN28" s="7">
        <v>0</v>
      </c>
      <c r="AO28" s="7">
        <v>5</v>
      </c>
      <c r="AP28" s="7">
        <v>5</v>
      </c>
      <c r="AQ28" s="7">
        <v>0</v>
      </c>
      <c r="AR28" s="7">
        <v>0</v>
      </c>
      <c r="AS28" s="7">
        <v>0</v>
      </c>
      <c r="AT28" s="7">
        <v>0</v>
      </c>
      <c r="AU28" s="7">
        <v>5</v>
      </c>
      <c r="AV28" s="7">
        <v>0</v>
      </c>
      <c r="AW28" s="7">
        <v>0</v>
      </c>
      <c r="AX28" s="7">
        <v>130</v>
      </c>
      <c r="AY28" s="7">
        <v>5</v>
      </c>
      <c r="AZ28" s="7">
        <v>0</v>
      </c>
      <c r="BA28" s="7">
        <v>0</v>
      </c>
      <c r="BB28" s="44">
        <v>0</v>
      </c>
      <c r="BC28" s="7">
        <v>0</v>
      </c>
      <c r="BD28" s="7">
        <v>0</v>
      </c>
      <c r="BE28" s="7">
        <v>0</v>
      </c>
      <c r="BF28" s="8">
        <v>5</v>
      </c>
      <c r="BG28" s="7">
        <v>0</v>
      </c>
      <c r="BH28" s="7">
        <v>0</v>
      </c>
      <c r="BI28" s="7">
        <v>2</v>
      </c>
      <c r="BJ28" s="7">
        <v>3</v>
      </c>
      <c r="BK28" s="7">
        <v>0</v>
      </c>
      <c r="BL28" s="7">
        <v>0</v>
      </c>
      <c r="BM28" s="7">
        <v>5</v>
      </c>
      <c r="BN28" s="7">
        <v>5</v>
      </c>
      <c r="BO28" s="7">
        <v>0</v>
      </c>
      <c r="BP28" s="7">
        <v>0</v>
      </c>
      <c r="BQ28" s="7">
        <v>0</v>
      </c>
      <c r="BR28" s="7">
        <v>0</v>
      </c>
      <c r="BS28" s="7">
        <v>5</v>
      </c>
      <c r="BT28" s="7">
        <v>0</v>
      </c>
      <c r="BU28" s="7">
        <v>0</v>
      </c>
      <c r="BV28" s="7">
        <v>130</v>
      </c>
      <c r="BW28" s="7">
        <v>5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5</v>
      </c>
      <c r="CE28" s="7">
        <v>0</v>
      </c>
      <c r="CF28" s="7">
        <v>0</v>
      </c>
      <c r="CG28" s="7">
        <v>2</v>
      </c>
      <c r="CH28" s="7">
        <v>3</v>
      </c>
      <c r="CI28" s="7">
        <v>0</v>
      </c>
      <c r="CJ28" s="7">
        <v>0</v>
      </c>
      <c r="CK28" s="7">
        <v>5</v>
      </c>
      <c r="CL28" s="7">
        <v>5</v>
      </c>
      <c r="CM28" s="7">
        <v>0</v>
      </c>
      <c r="CN28" s="7">
        <v>0</v>
      </c>
      <c r="CO28" s="7">
        <v>0</v>
      </c>
      <c r="CP28" s="7">
        <v>0</v>
      </c>
      <c r="CQ28" s="7">
        <v>5</v>
      </c>
      <c r="CR28" s="7">
        <v>0</v>
      </c>
      <c r="CS28" s="7">
        <v>0</v>
      </c>
      <c r="CT28" s="7">
        <v>0</v>
      </c>
      <c r="CU28" s="7">
        <v>130</v>
      </c>
      <c r="CV28" s="7">
        <v>5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5</v>
      </c>
      <c r="DD28" s="7">
        <v>0</v>
      </c>
      <c r="DE28" s="7">
        <v>0</v>
      </c>
      <c r="DF28" s="7">
        <v>2</v>
      </c>
      <c r="DG28" s="7">
        <v>3</v>
      </c>
      <c r="DH28" s="7">
        <v>0</v>
      </c>
      <c r="DI28" s="7">
        <v>0</v>
      </c>
      <c r="DJ28" s="7">
        <v>5</v>
      </c>
      <c r="DK28" s="7">
        <v>5</v>
      </c>
      <c r="DL28" s="7">
        <v>0</v>
      </c>
      <c r="DM28" s="7">
        <v>0</v>
      </c>
      <c r="DN28" s="7">
        <v>0</v>
      </c>
      <c r="DO28" s="7">
        <v>0</v>
      </c>
      <c r="DP28" s="7">
        <v>5</v>
      </c>
      <c r="DQ28" s="7">
        <v>0</v>
      </c>
      <c r="DR28" s="7">
        <v>0</v>
      </c>
      <c r="DS28" s="7">
        <v>0</v>
      </c>
      <c r="DT28" s="7">
        <v>144</v>
      </c>
      <c r="DU28" s="7">
        <f>COUNTIFS(Dosen!$P$4:$P$469,A28,Dosen!$D$4:$D$469,"DT")</f>
        <v>5</v>
      </c>
      <c r="DV28" s="7">
        <f>COUNTIFS(Dosen!$P$4:$P$469,A28,Dosen!$D$4:$D$469,"CDTP")</f>
        <v>0</v>
      </c>
      <c r="DW28" s="7">
        <f>COUNTIFS(Dosen!$P$4:$P$469,A28,Dosen!$D$4:$D$469,"CDTSL")</f>
        <v>0</v>
      </c>
      <c r="DX28" s="44">
        <f>COUNTIFS(Dosen!$P$4:$P$469,A28,Dosen!$D$4:$D$469,"dosen kopertis")</f>
        <v>0</v>
      </c>
      <c r="DY28" s="7">
        <f>COUNTIFS(Dosen!$P$4:$P$469,A28,Dosen!$D$4:$D$469,"DBK")</f>
        <v>0</v>
      </c>
      <c r="DZ28" s="7">
        <f>COUNTIFS(Dosen!$P$4:$P$469,A28,Dosen!$D$4:$D$469,"DPK")</f>
        <v>0</v>
      </c>
      <c r="EA28" s="7">
        <f>COUNTIFS(Dosen!$P$4:$P$469,A28,Dosen!$D$4:$D$469,"DLBK")</f>
        <v>0</v>
      </c>
      <c r="EB28" s="8">
        <f t="shared" si="0"/>
        <v>5</v>
      </c>
      <c r="EC28" s="7">
        <f>COUNTIFS(Dosen!$P$4:$P$469,A28,Dosen!$E$4:$E$469,"Belum")</f>
        <v>0</v>
      </c>
      <c r="ED28" s="7">
        <f>COUNTIFS(Dosen!$P$4:$P$469,$A28,Dosen!$E$4:$E$469,"Asisten Ahli")</f>
        <v>0</v>
      </c>
      <c r="EE28" s="7">
        <f>COUNTIFS(Dosen!$P$4:$P$469,$A28,Dosen!$E$4:$E$469,"Lektor")</f>
        <v>2</v>
      </c>
      <c r="EF28" s="7">
        <f>COUNTIFS(Dosen!$P$4:$P$469,$A28,Dosen!$E$4:$E$469,"Lektor Kepala")</f>
        <v>3</v>
      </c>
      <c r="EG28" s="7">
        <f>COUNTIFS(Dosen!$P$4:$P$469,$A28,Dosen!$E$4:$E$469,"Guru Besar")</f>
        <v>0</v>
      </c>
      <c r="EH28" s="7">
        <f>COUNTIFS(Dosen!$P$5:$P$449,A28,Dosen!$I$5:$I$449,"Belum")</f>
        <v>0</v>
      </c>
      <c r="EI28" s="7">
        <f>COUNTIFS(Dosen!$P$5:$P$449,A28,Dosen!$I$5:$I$449,"SUDAH")</f>
        <v>5</v>
      </c>
      <c r="EJ28" s="7">
        <f>COUNTIFS(Dosen!$P$4:$P$449,A28,Dosen!$H$4:$H$449,"s3")</f>
        <v>5</v>
      </c>
      <c r="EK28" s="7">
        <f>COUNTIFS(Dosen!$P$4:$P$449,A28,Dosen!$H$4:$H$449,"s2")</f>
        <v>0</v>
      </c>
      <c r="EL28" s="7">
        <f>COUNTIFS(Dosen!$P$4:$P$449,A28,Dosen!$H$4:$H$449,"s1")</f>
        <v>0</v>
      </c>
      <c r="EM28" s="7">
        <f>COUNTIFS(Dosen!$P$4:$P$449,A28,Dosen!$H$4:$H$449,"sp.2")</f>
        <v>0</v>
      </c>
      <c r="EN28" s="7">
        <f>COUNTIFS(Dosen!$P$4:$P$449,A28,Dosen!$H$4:$H$449,"sp.1")</f>
        <v>0</v>
      </c>
      <c r="EO28" s="7">
        <f>COUNTIFS(Dosen!$P$4:$P$449,A28,Dosen!$K$4:$K$449,"NIDN")</f>
        <v>5</v>
      </c>
      <c r="EP28" s="7">
        <f>COUNTIFS(Dosen!$P$4:$P$449,A28,Dosen!$K$4:$K$449,"NIDk")</f>
        <v>0</v>
      </c>
      <c r="EQ28" s="7">
        <f>COUNTIFS(Dosen!$P$4:$P$449,A28,Dosen!$K$4:$K$449,"belum")</f>
        <v>0</v>
      </c>
      <c r="ER28" s="41">
        <f>COUNTIFS(Dosen!$P$4:$P$449,A28,Dosen!$K$4:$K$449,"NUPTK")</f>
        <v>0</v>
      </c>
      <c r="ES28" s="7">
        <v>144</v>
      </c>
      <c r="ET28" s="7">
        <f>COUNTIFS(Dosen!$P$4:$P$469,A28,Dosen!$D$4:$D$469,"DT")</f>
        <v>5</v>
      </c>
      <c r="EU28" s="7">
        <f>COUNTIFS(Dosen!$P$4:$P$469,A28,Dosen!$D$4:$D$469,"CDTP")</f>
        <v>0</v>
      </c>
      <c r="EV28" s="7">
        <f>COUNTIFS(Dosen!$P$4:$P$469,A28,Dosen!$D$4:$D$469,"CDTSL")</f>
        <v>0</v>
      </c>
      <c r="EW28" s="7">
        <f>COUNTIFS(Dosen!$P$4:$P$469,A28,Dosen!$D$4:$D$469,"dosen kopertis")</f>
        <v>0</v>
      </c>
      <c r="EX28" s="7">
        <f>COUNTIFS(Dosen!$P$4:$P$469,A28,Dosen!$D$4:$D$469,"DBK")</f>
        <v>0</v>
      </c>
      <c r="EY28" s="7">
        <f>COUNTIFS(Dosen!$P$4:$P$469,A28,Dosen!$D$4:$D$469,"DPK")</f>
        <v>0</v>
      </c>
      <c r="EZ28" s="7">
        <f>COUNTIFS(Dosen!$P$4:$P$469,A28,Dosen!$D$4:$D$469,"DLBK")</f>
        <v>0</v>
      </c>
      <c r="FA28" s="7">
        <f t="shared" si="12"/>
        <v>5</v>
      </c>
      <c r="FB28" s="7">
        <f>COUNTIFS(Dosen!$P$4:$P$469,A28,Dosen!$E$4:$E$469,"Belum")</f>
        <v>0</v>
      </c>
      <c r="FC28" s="7">
        <f>COUNTIFS(Dosen!$P$4:$P$469,$A28,Dosen!$E$4:$E$469,"Asisten Ahli")</f>
        <v>0</v>
      </c>
      <c r="FD28" s="7">
        <f>COUNTIFS(Dosen!$P$4:$P$469,$A28,Dosen!$E$4:$E$469,"Lektor")</f>
        <v>2</v>
      </c>
      <c r="FE28" s="7">
        <f>COUNTIFS(Dosen!$P$4:$P$469,$A28,Dosen!$E$4:$E$469,"Lektor Kepala")</f>
        <v>3</v>
      </c>
      <c r="FF28" s="7">
        <f>COUNTIFS(Dosen!$P$4:$P$469,$A28,Dosen!$E$4:$E$469,"Guru Besar")</f>
        <v>0</v>
      </c>
      <c r="FG28" s="7">
        <f>COUNTIFS(Dosen!$P$5:$P$449,$A28,Dosen!$I$5:$I$449,"Belum")</f>
        <v>0</v>
      </c>
      <c r="FH28" s="7">
        <f>COUNTIFS(Dosen!$P$5:$P$449,A28,Dosen!$I$5:$I$449,"SUDAH")</f>
        <v>5</v>
      </c>
      <c r="FI28" s="7">
        <f>COUNTIFS(Dosen!$P$4:$P$449,A28,Dosen!$H$4:$H$449,"s3")</f>
        <v>5</v>
      </c>
      <c r="FJ28" s="7">
        <f>COUNTIFS(Dosen!$P$4:$P$449,A28,Dosen!$H$4:$H$449,"s2")</f>
        <v>0</v>
      </c>
      <c r="FK28" s="7">
        <f>COUNTIFS(Dosen!$P$4:$P$449,A28,Dosen!$H$4:$H$449,"s1")</f>
        <v>0</v>
      </c>
      <c r="FL28" s="7">
        <f>COUNTIFS(Dosen!$P$4:$P$449,A28,Dosen!$H$4:$H$449,"sp.2")</f>
        <v>0</v>
      </c>
      <c r="FM28" s="7">
        <f>COUNTIFS(Dosen!$P$4:$P$449,A28,Dosen!$H$4:$H$449,"sp.1")</f>
        <v>0</v>
      </c>
      <c r="FN28" s="7">
        <f>COUNTIFS(Dosen!$P$4:$P$449,A28,Dosen!$K$4:$K$449,"NIDN")</f>
        <v>5</v>
      </c>
      <c r="FO28" s="7">
        <f>COUNTIFS(Dosen!$P$4:$P$449,A28,Dosen!$K$4:$K$449,"NIDk")</f>
        <v>0</v>
      </c>
      <c r="FP28" s="7">
        <f>COUNTIFS(Dosen!$P$4:$P$449,A28,Dosen!$K$4:$K$449,"belum")</f>
        <v>0</v>
      </c>
      <c r="FQ28" s="41">
        <f>COUNTIFS(Dosen!$P$4:$P$449,A28,Dosen!$K$4:$K$449,"NUPTK")</f>
        <v>0</v>
      </c>
      <c r="FR28" s="7">
        <v>144</v>
      </c>
      <c r="FS28" s="7">
        <f>COUNTIFS(Dosen!$P$4:$P$469,$A28,Dosen!$D$4:$D$469,"DT")</f>
        <v>5</v>
      </c>
      <c r="FT28" s="7">
        <f>COUNTIFS(Dosen!$P$4:$P$469,$A28,Dosen!$D$4:$D$469,"CDTP")</f>
        <v>0</v>
      </c>
      <c r="FU28" s="7">
        <f>COUNTIFS(Dosen!$P$4:$P$469,$A28,Dosen!$D$4:$D$469,"CDTSL")</f>
        <v>0</v>
      </c>
      <c r="FV28" s="7">
        <f>COUNTIFS(Dosen!$P$4:$P$469,$A28,Dosen!$D$4:$D$469,"dosen kopertis")</f>
        <v>0</v>
      </c>
      <c r="FW28" s="7">
        <f>COUNTIFS(Dosen!$P$4:$P$469,$A28,Dosen!$D$4:$D$469,"DBK")</f>
        <v>0</v>
      </c>
      <c r="FX28" s="7">
        <f>COUNTIFS(Dosen!$P$4:$P$469,$A28,Dosen!$D$4:$D$469,"DPK")</f>
        <v>0</v>
      </c>
      <c r="FY28" s="7">
        <f>COUNTIFS(Dosen!$P$4:$P$469,$A28,Dosen!$D$4:$D$469,"DLBK")</f>
        <v>0</v>
      </c>
      <c r="FZ28" s="7">
        <f t="shared" si="13"/>
        <v>5</v>
      </c>
      <c r="GA28" s="7">
        <f>COUNTIFS(Dosen!$P$4:$P$469,$A28,Dosen!$E$4:$E$469,"Belum")</f>
        <v>0</v>
      </c>
      <c r="GB28" s="7">
        <f>COUNTIFS(Dosen!$P$4:$P$469,$A28,Dosen!$E$4:$E$469,"Asisten Ahli")</f>
        <v>0</v>
      </c>
      <c r="GC28" s="7">
        <f>COUNTIFS(Dosen!$P$4:$P$469,$A28,Dosen!$E$4:$E$469,"Lektor")</f>
        <v>2</v>
      </c>
      <c r="GD28" s="7">
        <f>COUNTIFS(Dosen!$P$4:$P$469,$A28,Dosen!$E$4:$E$469,"Lektor Kepala")</f>
        <v>3</v>
      </c>
      <c r="GE28" s="7">
        <f>COUNTIFS(Dosen!$P$4:$P$469,$A28,Dosen!$E$4:$E$469,"Guru Besar")</f>
        <v>0</v>
      </c>
      <c r="GF28" s="7">
        <f>COUNTIFS(Dosen!$P$5:$P$449,$A28,Dosen!$I$5:$I$449,"Belum")</f>
        <v>0</v>
      </c>
      <c r="GG28" s="7">
        <f>COUNTIFS(Dosen!$P$5:$P$449,$A28,Dosen!$I$5:$I$449,"SUDAH")</f>
        <v>5</v>
      </c>
      <c r="GH28" s="7">
        <f>COUNTIFS(Dosen!$P$4:$P$449,$A28,Dosen!$H$4:$H$449,"s3")</f>
        <v>5</v>
      </c>
      <c r="GI28" s="7">
        <f>COUNTIFS(Dosen!$P$4:$P$449,$A28,Dosen!$H$4:$H$449,"s2")</f>
        <v>0</v>
      </c>
      <c r="GJ28" s="7">
        <f>COUNTIFS(Dosen!$P$4:$P$449,$A28,Dosen!$H$4:$H$449,"s1")</f>
        <v>0</v>
      </c>
      <c r="GK28" s="7">
        <f>COUNTIFS(Dosen!$P$4:$P$449,$A28,Dosen!$H$4:$H$449,"sp.2")</f>
        <v>0</v>
      </c>
      <c r="GL28" s="7">
        <f>COUNTIFS(Dosen!$P$4:$P$449,$A28,Dosen!$H$4:$H$449,"sp.1")</f>
        <v>0</v>
      </c>
      <c r="GM28" s="7">
        <f>COUNTIFS(Dosen!$P$4:$P$449,$A28,Dosen!$K$4:$K$449,"NIDN")</f>
        <v>5</v>
      </c>
      <c r="GN28" s="7">
        <f>COUNTIFS(Dosen!$P$4:$P$449,$A28,Dosen!$K$4:$K$449,"NIDk")</f>
        <v>0</v>
      </c>
      <c r="GO28" s="7">
        <f>COUNTIFS(Dosen!$P$4:$P$449,$A28,Dosen!$K$4:$K$449,"belum")</f>
        <v>0</v>
      </c>
      <c r="GP28" s="41">
        <f>COUNTIFS(Dosen!$P$4:$P$449,$A28,Dosen!$K$4:$K$449,"NUPTK")</f>
        <v>0</v>
      </c>
      <c r="GQ28" s="7">
        <v>144</v>
      </c>
      <c r="GR28" s="7">
        <v>5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5</v>
      </c>
      <c r="GZ28" s="7">
        <v>0</v>
      </c>
      <c r="HA28" s="7">
        <v>0</v>
      </c>
      <c r="HB28" s="7">
        <v>2</v>
      </c>
      <c r="HC28" s="7">
        <v>3</v>
      </c>
      <c r="HD28" s="7">
        <v>0</v>
      </c>
      <c r="HE28" s="7">
        <v>0</v>
      </c>
      <c r="HF28" s="7">
        <v>5</v>
      </c>
      <c r="HG28" s="7">
        <v>5</v>
      </c>
      <c r="HH28" s="7">
        <v>0</v>
      </c>
      <c r="HI28" s="7">
        <v>0</v>
      </c>
      <c r="HJ28" s="7">
        <v>0</v>
      </c>
      <c r="HK28" s="7">
        <v>0</v>
      </c>
      <c r="HL28" s="7">
        <v>5</v>
      </c>
      <c r="HM28" s="7">
        <v>0</v>
      </c>
      <c r="HN28" s="7">
        <v>0</v>
      </c>
      <c r="HO28" s="41">
        <v>0</v>
      </c>
      <c r="HP28" s="7">
        <v>144</v>
      </c>
      <c r="HQ28" s="7">
        <v>5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5</v>
      </c>
      <c r="HY28" s="7">
        <v>0</v>
      </c>
      <c r="HZ28" s="7">
        <v>0</v>
      </c>
      <c r="IA28" s="7">
        <v>2</v>
      </c>
      <c r="IB28" s="7">
        <v>3</v>
      </c>
      <c r="IC28" s="7">
        <v>0</v>
      </c>
      <c r="ID28" s="7">
        <v>0</v>
      </c>
      <c r="IE28" s="7">
        <v>5</v>
      </c>
      <c r="IF28" s="7">
        <v>5</v>
      </c>
      <c r="IG28" s="7">
        <v>0</v>
      </c>
      <c r="IH28" s="7">
        <v>0</v>
      </c>
      <c r="II28" s="7">
        <v>0</v>
      </c>
      <c r="IJ28" s="7">
        <v>0</v>
      </c>
      <c r="IK28" s="7">
        <v>5</v>
      </c>
      <c r="IL28" s="7">
        <v>0</v>
      </c>
      <c r="IM28" s="7">
        <v>0</v>
      </c>
      <c r="IN28" s="41">
        <v>0</v>
      </c>
      <c r="IO28" s="7">
        <v>144</v>
      </c>
      <c r="IP28" s="7">
        <v>5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5</v>
      </c>
      <c r="IX28" s="7">
        <v>0</v>
      </c>
      <c r="IY28" s="7">
        <v>0</v>
      </c>
      <c r="IZ28" s="7">
        <v>2</v>
      </c>
      <c r="JA28" s="7">
        <v>3</v>
      </c>
      <c r="JB28" s="7">
        <v>0</v>
      </c>
      <c r="JC28" s="7">
        <v>0</v>
      </c>
      <c r="JD28" s="7">
        <v>5</v>
      </c>
      <c r="JE28" s="7">
        <v>5</v>
      </c>
      <c r="JF28" s="7">
        <v>0</v>
      </c>
      <c r="JG28" s="7">
        <v>0</v>
      </c>
      <c r="JH28" s="7">
        <v>0</v>
      </c>
      <c r="JI28" s="7">
        <v>0</v>
      </c>
      <c r="JJ28" s="7">
        <v>5</v>
      </c>
      <c r="JK28" s="7">
        <v>0</v>
      </c>
      <c r="JL28" s="7">
        <v>0</v>
      </c>
      <c r="JM28" s="41">
        <v>0</v>
      </c>
      <c r="JN28" s="7">
        <v>144</v>
      </c>
      <c r="JO28" s="7">
        <v>5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5</v>
      </c>
      <c r="JW28" s="7">
        <v>0</v>
      </c>
      <c r="JX28" s="7">
        <v>0</v>
      </c>
      <c r="JY28" s="7">
        <v>2</v>
      </c>
      <c r="JZ28" s="7">
        <v>3</v>
      </c>
      <c r="KA28" s="7">
        <v>0</v>
      </c>
      <c r="KB28" s="7">
        <v>0</v>
      </c>
      <c r="KC28" s="7">
        <v>5</v>
      </c>
      <c r="KD28" s="7">
        <v>5</v>
      </c>
      <c r="KE28" s="7">
        <v>0</v>
      </c>
      <c r="KF28" s="7">
        <v>0</v>
      </c>
      <c r="KG28" s="7">
        <v>0</v>
      </c>
      <c r="KH28" s="7">
        <v>0</v>
      </c>
      <c r="KI28" s="7">
        <v>5</v>
      </c>
      <c r="KJ28" s="7">
        <v>0</v>
      </c>
      <c r="KK28" s="7">
        <v>0</v>
      </c>
      <c r="KL28" s="41">
        <v>0</v>
      </c>
      <c r="KM28" s="7">
        <v>138</v>
      </c>
      <c r="KN28" s="7">
        <f>COUNTIFS(Dosen!$P$4:$P$469,$A28,Dosen!$D$4:$D$469,"DT")</f>
        <v>5</v>
      </c>
      <c r="KO28" s="7">
        <f>COUNTIFS(Dosen!$P$4:$P$469,$A28,Dosen!$D$4:$D$469,"CDTP")</f>
        <v>0</v>
      </c>
      <c r="KP28" s="7">
        <f>COUNTIFS(Dosen!$P$4:$P$469,$A28,Dosen!$D$4:$D$469,"CDTSL")</f>
        <v>0</v>
      </c>
      <c r="KQ28" s="7">
        <f>COUNTIFS(Dosen!$P$4:$P$469,$A28,Dosen!$D$4:$D$469,"dosen kopertis")</f>
        <v>0</v>
      </c>
      <c r="KR28" s="7">
        <f>COUNTIFS(Dosen!$P$4:$P$469,$A28,Dosen!$D$4:$D$469,"DBK")</f>
        <v>0</v>
      </c>
      <c r="KS28" s="7">
        <f>COUNTIFS(Dosen!$P$4:$P$469,$A28,Dosen!$D$4:$D$469,"DPK")</f>
        <v>0</v>
      </c>
      <c r="KT28" s="7">
        <f>COUNTIFS(Dosen!$P$4:$P$469,$A28,Dosen!$D$4:$D$469,"DLBK")</f>
        <v>0</v>
      </c>
      <c r="KU28" s="7">
        <f t="shared" si="14"/>
        <v>5</v>
      </c>
      <c r="KV28" s="7">
        <f>COUNTIFS(Dosen!$P$4:$P$469,$A28,Dosen!$E$4:$E$469,"Belum")</f>
        <v>0</v>
      </c>
      <c r="KW28" s="7">
        <f>COUNTIFS(Dosen!$P$4:$P$469,$A28,Dosen!$E$4:$E$469,"Asisten Ahli")</f>
        <v>0</v>
      </c>
      <c r="KX28" s="7">
        <f>COUNTIFS(Dosen!$P$4:$P$469,$A28,Dosen!$E$4:$E$469,"Lektor")</f>
        <v>2</v>
      </c>
      <c r="KY28" s="7">
        <f>COUNTIFS(Dosen!$P$4:$P$469,$A28,Dosen!$E$4:$E$469,"Lektor Kepala")</f>
        <v>3</v>
      </c>
      <c r="KZ28" s="7">
        <f>COUNTIFS(Dosen!$P$4:$P$469,$A28,Dosen!$E$4:$E$469,"Guru Besar")</f>
        <v>0</v>
      </c>
      <c r="LA28" s="7">
        <f>COUNTIFS(Dosen!$P$5:$P$495,$A28,Dosen!$I$5:$I$495,"Belum")</f>
        <v>0</v>
      </c>
      <c r="LB28" s="7">
        <f>COUNTIFS(Dosen!$P$5:$P$495,$A28,Dosen!$I$5:$I$495,"SUDAH")</f>
        <v>5</v>
      </c>
      <c r="LC28" s="7">
        <f>COUNTIFS(Dosen!$P$4:$P$495,$A28,Dosen!$H$4:$H$495,"s3")</f>
        <v>5</v>
      </c>
      <c r="LD28" s="7">
        <f>COUNTIFS(Dosen!$P$4:$P$495,$A28,Dosen!$H$4:$H$495,"s2")</f>
        <v>0</v>
      </c>
      <c r="LE28" s="7">
        <f>COUNTIFS(Dosen!$P$4:$P$495,$A28,Dosen!$H$4:$H$495,"s1")</f>
        <v>0</v>
      </c>
      <c r="LF28" s="7">
        <f>COUNTIFS(Dosen!$P$4:$P$495,$A28,Dosen!$H$4:$H$495,"sp.2")</f>
        <v>0</v>
      </c>
      <c r="LG28" s="7">
        <f>COUNTIFS(Dosen!$P$4:$P$495,$A28,Dosen!$H$4:$H$495,"sp.1")</f>
        <v>0</v>
      </c>
      <c r="LH28" s="7">
        <f>COUNTIFS(Dosen!$P$4:$P$495,$A28,Dosen!$K$4:$K$495,"NIDN")</f>
        <v>5</v>
      </c>
      <c r="LI28" s="7">
        <f>COUNTIFS(Dosen!$P$4:$P$495,$A28,Dosen!$K$4:$K$495,"NIDk")</f>
        <v>0</v>
      </c>
      <c r="LJ28" s="7">
        <f>COUNTIFS(Dosen!$P$4:$P$495,$A28,Dosen!$K$4:$K$495,"belum")</f>
        <v>0</v>
      </c>
      <c r="LK28" s="41">
        <f>COUNTIFS(Dosen!$P$4:$P$495,$A28,Dosen!$K$4:$K$495,"NUPTK")</f>
        <v>0</v>
      </c>
    </row>
    <row r="29" spans="1:323" x14ac:dyDescent="0.25">
      <c r="A29" s="38" t="s">
        <v>1067</v>
      </c>
      <c r="B29" s="7">
        <v>20</v>
      </c>
      <c r="C29" s="7">
        <v>4</v>
      </c>
      <c r="D29" s="7">
        <v>0</v>
      </c>
      <c r="E29" s="7">
        <v>0</v>
      </c>
      <c r="F29" s="7">
        <v>1</v>
      </c>
      <c r="G29" s="7">
        <v>0</v>
      </c>
      <c r="H29" s="7">
        <v>0</v>
      </c>
      <c r="I29" s="7">
        <v>0</v>
      </c>
      <c r="J29" s="7">
        <v>5</v>
      </c>
      <c r="K29" s="7">
        <v>0</v>
      </c>
      <c r="L29" s="7">
        <v>0</v>
      </c>
      <c r="M29" s="7">
        <v>0</v>
      </c>
      <c r="N29" s="7">
        <v>1</v>
      </c>
      <c r="O29" s="7">
        <v>4</v>
      </c>
      <c r="P29" s="7">
        <v>0</v>
      </c>
      <c r="Q29" s="7">
        <v>5</v>
      </c>
      <c r="R29" s="7">
        <v>5</v>
      </c>
      <c r="S29" s="7">
        <v>0</v>
      </c>
      <c r="T29" s="7">
        <v>0</v>
      </c>
      <c r="U29" s="7">
        <v>0</v>
      </c>
      <c r="V29" s="7">
        <v>0</v>
      </c>
      <c r="W29" s="7">
        <v>5</v>
      </c>
      <c r="X29" s="7">
        <v>0</v>
      </c>
      <c r="Y29" s="7">
        <v>0</v>
      </c>
      <c r="Z29" s="7">
        <v>20</v>
      </c>
      <c r="AA29" s="7">
        <v>4</v>
      </c>
      <c r="AB29" s="7">
        <v>0</v>
      </c>
      <c r="AC29" s="7">
        <v>0</v>
      </c>
      <c r="AD29" s="7">
        <v>1</v>
      </c>
      <c r="AE29" s="7">
        <v>0</v>
      </c>
      <c r="AF29" s="7">
        <v>0</v>
      </c>
      <c r="AG29" s="7">
        <v>0</v>
      </c>
      <c r="AH29" s="7">
        <v>5</v>
      </c>
      <c r="AI29" s="7">
        <v>0</v>
      </c>
      <c r="AJ29" s="7">
        <v>0</v>
      </c>
      <c r="AK29" s="7">
        <v>0</v>
      </c>
      <c r="AL29" s="7">
        <v>1</v>
      </c>
      <c r="AM29" s="7">
        <v>4</v>
      </c>
      <c r="AN29" s="7">
        <v>0</v>
      </c>
      <c r="AO29" s="7">
        <v>5</v>
      </c>
      <c r="AP29" s="7">
        <v>5</v>
      </c>
      <c r="AQ29" s="7">
        <v>0</v>
      </c>
      <c r="AR29" s="7">
        <v>0</v>
      </c>
      <c r="AS29" s="7">
        <v>0</v>
      </c>
      <c r="AT29" s="7">
        <v>0</v>
      </c>
      <c r="AU29" s="7">
        <v>5</v>
      </c>
      <c r="AV29" s="7">
        <v>0</v>
      </c>
      <c r="AW29" s="7">
        <v>0</v>
      </c>
      <c r="AX29" s="7">
        <v>20</v>
      </c>
      <c r="AY29" s="7">
        <v>4</v>
      </c>
      <c r="AZ29" s="7">
        <v>0</v>
      </c>
      <c r="BA29" s="7">
        <v>0</v>
      </c>
      <c r="BB29" s="44">
        <v>1</v>
      </c>
      <c r="BC29" s="7">
        <v>0</v>
      </c>
      <c r="BD29" s="7">
        <v>0</v>
      </c>
      <c r="BE29" s="7">
        <v>0</v>
      </c>
      <c r="BF29" s="8">
        <v>5</v>
      </c>
      <c r="BG29" s="7">
        <v>0</v>
      </c>
      <c r="BH29" s="7">
        <v>0</v>
      </c>
      <c r="BI29" s="7">
        <v>0</v>
      </c>
      <c r="BJ29" s="7">
        <v>1</v>
      </c>
      <c r="BK29" s="7">
        <v>4</v>
      </c>
      <c r="BL29" s="7">
        <v>0</v>
      </c>
      <c r="BM29" s="7">
        <v>5</v>
      </c>
      <c r="BN29" s="7">
        <v>5</v>
      </c>
      <c r="BO29" s="7">
        <v>0</v>
      </c>
      <c r="BP29" s="7">
        <v>0</v>
      </c>
      <c r="BQ29" s="7">
        <v>0</v>
      </c>
      <c r="BR29" s="7">
        <v>0</v>
      </c>
      <c r="BS29" s="7">
        <v>5</v>
      </c>
      <c r="BT29" s="7">
        <v>0</v>
      </c>
      <c r="BU29" s="7">
        <v>0</v>
      </c>
      <c r="BV29" s="7">
        <v>20</v>
      </c>
      <c r="BW29" s="7">
        <v>4</v>
      </c>
      <c r="BX29" s="7">
        <v>0</v>
      </c>
      <c r="BY29" s="7">
        <v>0</v>
      </c>
      <c r="BZ29" s="7">
        <v>1</v>
      </c>
      <c r="CA29" s="7">
        <v>0</v>
      </c>
      <c r="CB29" s="7">
        <v>0</v>
      </c>
      <c r="CC29" s="7">
        <v>0</v>
      </c>
      <c r="CD29" s="7">
        <v>5</v>
      </c>
      <c r="CE29" s="7">
        <v>0</v>
      </c>
      <c r="CF29" s="7">
        <v>0</v>
      </c>
      <c r="CG29" s="7">
        <v>0</v>
      </c>
      <c r="CH29" s="7">
        <v>1</v>
      </c>
      <c r="CI29" s="7">
        <v>4</v>
      </c>
      <c r="CJ29" s="7">
        <v>0</v>
      </c>
      <c r="CK29" s="7">
        <v>5</v>
      </c>
      <c r="CL29" s="7">
        <v>5</v>
      </c>
      <c r="CM29" s="7">
        <v>0</v>
      </c>
      <c r="CN29" s="7">
        <v>0</v>
      </c>
      <c r="CO29" s="7">
        <v>0</v>
      </c>
      <c r="CP29" s="7">
        <v>0</v>
      </c>
      <c r="CQ29" s="7">
        <v>5</v>
      </c>
      <c r="CR29" s="7">
        <v>0</v>
      </c>
      <c r="CS29" s="7">
        <v>0</v>
      </c>
      <c r="CT29" s="7">
        <v>0</v>
      </c>
      <c r="CU29" s="7">
        <v>20</v>
      </c>
      <c r="CV29" s="7">
        <v>4</v>
      </c>
      <c r="CW29" s="7">
        <v>0</v>
      </c>
      <c r="CX29" s="7">
        <v>0</v>
      </c>
      <c r="CY29" s="7">
        <v>1</v>
      </c>
      <c r="CZ29" s="7">
        <v>0</v>
      </c>
      <c r="DA29" s="7">
        <v>0</v>
      </c>
      <c r="DB29" s="7">
        <v>0</v>
      </c>
      <c r="DC29" s="7">
        <v>5</v>
      </c>
      <c r="DD29" s="7">
        <v>0</v>
      </c>
      <c r="DE29" s="7">
        <v>0</v>
      </c>
      <c r="DF29" s="7">
        <v>0</v>
      </c>
      <c r="DG29" s="7">
        <v>1</v>
      </c>
      <c r="DH29" s="7">
        <v>4</v>
      </c>
      <c r="DI29" s="7">
        <v>0</v>
      </c>
      <c r="DJ29" s="7">
        <v>5</v>
      </c>
      <c r="DK29" s="7">
        <v>5</v>
      </c>
      <c r="DL29" s="7">
        <v>0</v>
      </c>
      <c r="DM29" s="7">
        <v>0</v>
      </c>
      <c r="DN29" s="7">
        <v>0</v>
      </c>
      <c r="DO29" s="7">
        <v>0</v>
      </c>
      <c r="DP29" s="7">
        <v>5</v>
      </c>
      <c r="DQ29" s="7">
        <v>0</v>
      </c>
      <c r="DR29" s="7">
        <v>0</v>
      </c>
      <c r="DS29" s="7">
        <v>0</v>
      </c>
      <c r="DT29" s="7">
        <v>20</v>
      </c>
      <c r="DU29" s="7">
        <f>COUNTIFS(Dosen!$P$4:$P$469,A29,Dosen!$D$4:$D$469,"DT")</f>
        <v>4</v>
      </c>
      <c r="DV29" s="7">
        <f>COUNTIFS(Dosen!$P$4:$P$469,A29,Dosen!$D$4:$D$469,"CDTP")</f>
        <v>0</v>
      </c>
      <c r="DW29" s="7">
        <f>COUNTIFS(Dosen!$P$4:$P$469,A29,Dosen!$D$4:$D$469,"CDTSL")</f>
        <v>0</v>
      </c>
      <c r="DX29" s="44">
        <f>COUNTIFS(Dosen!$P$4:$P$469,A29,Dosen!$D$4:$D$469,"dosen kopertis")</f>
        <v>1</v>
      </c>
      <c r="DY29" s="7">
        <f>COUNTIFS(Dosen!$P$4:$P$469,A29,Dosen!$D$4:$D$469,"DBK")</f>
        <v>0</v>
      </c>
      <c r="DZ29" s="7">
        <f>COUNTIFS(Dosen!$P$4:$P$469,A29,Dosen!$D$4:$D$469,"DPK")</f>
        <v>0</v>
      </c>
      <c r="EA29" s="7">
        <f>COUNTIFS(Dosen!$P$4:$P$469,A29,Dosen!$D$4:$D$469,"DLBK")</f>
        <v>0</v>
      </c>
      <c r="EB29" s="8">
        <f>SUM(DU29:EA29)</f>
        <v>5</v>
      </c>
      <c r="EC29" s="7">
        <f>COUNTIFS(Dosen!$P$4:$P$469,A29,Dosen!$E$4:$E$469,"Belum")</f>
        <v>0</v>
      </c>
      <c r="ED29" s="7">
        <f>COUNTIFS(Dosen!$P$4:$P$469,$A29,Dosen!$E$4:$E$469,"Asisten Ahli")</f>
        <v>0</v>
      </c>
      <c r="EE29" s="7">
        <f>COUNTIFS(Dosen!$P$4:$P$469,$A29,Dosen!$E$4:$E$469,"Lektor")</f>
        <v>0</v>
      </c>
      <c r="EF29" s="7">
        <f>COUNTIFS(Dosen!$P$4:$P$469,$A29,Dosen!$E$4:$E$469,"Lektor Kepala")</f>
        <v>1</v>
      </c>
      <c r="EG29" s="7">
        <f>COUNTIFS(Dosen!$P$4:$P$469,$A29,Dosen!$E$4:$E$469,"Guru Besar")</f>
        <v>4</v>
      </c>
      <c r="EH29" s="7">
        <f>COUNTIFS(Dosen!$P$5:$P$449,A29,Dosen!$I$5:$I$449,"Belum")</f>
        <v>0</v>
      </c>
      <c r="EI29" s="7">
        <f>COUNTIFS(Dosen!$P$5:$P$449,A29,Dosen!$I$5:$I$449,"SUDAH")</f>
        <v>5</v>
      </c>
      <c r="EJ29" s="7">
        <f>COUNTIFS(Dosen!$P$4:$P$449,A29,Dosen!$H$4:$H$449,"s3")</f>
        <v>5</v>
      </c>
      <c r="EK29" s="7">
        <f>COUNTIFS(Dosen!$P$4:$P$449,A29,Dosen!$H$4:$H$449,"s2")</f>
        <v>0</v>
      </c>
      <c r="EL29" s="7">
        <f>COUNTIFS(Dosen!$P$4:$P$449,A29,Dosen!$H$4:$H$449,"s1")</f>
        <v>0</v>
      </c>
      <c r="EM29" s="7">
        <f>COUNTIFS(Dosen!$P$4:$P$449,A29,Dosen!$H$4:$H$449,"sp.2")</f>
        <v>0</v>
      </c>
      <c r="EN29" s="7">
        <f>COUNTIFS(Dosen!$P$4:$P$449,A29,Dosen!$H$4:$H$449,"sp.1")</f>
        <v>0</v>
      </c>
      <c r="EO29" s="7">
        <f>COUNTIFS(Dosen!$P$4:$P$449,A29,Dosen!$K$4:$K$449,"NIDN")</f>
        <v>5</v>
      </c>
      <c r="EP29" s="7">
        <f>COUNTIFS(Dosen!$P$4:$P$449,A29,Dosen!$K$4:$K$449,"NIDk")</f>
        <v>0</v>
      </c>
      <c r="EQ29" s="7">
        <f>COUNTIFS(Dosen!$P$4:$P$449,A29,Dosen!$K$4:$K$449,"belum")</f>
        <v>0</v>
      </c>
      <c r="ER29" s="41">
        <f>COUNTIFS(Dosen!$P$4:$P$449,A29,Dosen!$K$4:$K$449,"NUPTK")</f>
        <v>0</v>
      </c>
      <c r="ES29" s="7">
        <v>20</v>
      </c>
      <c r="ET29" s="7">
        <f>COUNTIFS(Dosen!$P$4:$P$469,A29,Dosen!$D$4:$D$469,"DT")</f>
        <v>4</v>
      </c>
      <c r="EU29" s="7">
        <f>COUNTIFS(Dosen!$P$4:$P$469,A29,Dosen!$D$4:$D$469,"CDTP")</f>
        <v>0</v>
      </c>
      <c r="EV29" s="7">
        <f>COUNTIFS(Dosen!$P$4:$P$469,A29,Dosen!$D$4:$D$469,"CDTSL")</f>
        <v>0</v>
      </c>
      <c r="EW29" s="7">
        <f>COUNTIFS(Dosen!$P$4:$P$469,A29,Dosen!$D$4:$D$469,"dosen kopertis")</f>
        <v>1</v>
      </c>
      <c r="EX29" s="7">
        <f>COUNTIFS(Dosen!$P$4:$P$469,A29,Dosen!$D$4:$D$469,"DBK")</f>
        <v>0</v>
      </c>
      <c r="EY29" s="7">
        <f>COUNTIFS(Dosen!$P$4:$P$469,A29,Dosen!$D$4:$D$469,"DPK")</f>
        <v>0</v>
      </c>
      <c r="EZ29" s="7">
        <f>COUNTIFS(Dosen!$P$4:$P$469,A29,Dosen!$D$4:$D$469,"DLBK")</f>
        <v>0</v>
      </c>
      <c r="FA29" s="7">
        <f>SUM(ET29:EZ29)</f>
        <v>5</v>
      </c>
      <c r="FB29" s="7">
        <f>COUNTIFS(Dosen!$P$4:$P$469,A29,Dosen!$E$4:$E$469,"Belum")</f>
        <v>0</v>
      </c>
      <c r="FC29" s="7">
        <f>COUNTIFS(Dosen!$P$4:$P$469,$A29,Dosen!$E$4:$E$469,"Asisten Ahli")</f>
        <v>0</v>
      </c>
      <c r="FD29" s="7">
        <f>COUNTIFS(Dosen!$P$4:$P$469,$A29,Dosen!$E$4:$E$469,"Lektor")</f>
        <v>0</v>
      </c>
      <c r="FE29" s="7">
        <f>COUNTIFS(Dosen!$P$4:$P$469,$A29,Dosen!$E$4:$E$469,"Lektor Kepala")</f>
        <v>1</v>
      </c>
      <c r="FF29" s="7">
        <f>COUNTIFS(Dosen!$P$4:$P$469,$A29,Dosen!$E$4:$E$469,"Guru Besar")</f>
        <v>4</v>
      </c>
      <c r="FG29" s="7">
        <f>COUNTIFS(Dosen!$P$5:$P$449,$A29,Dosen!$I$5:$I$449,"Belum")</f>
        <v>0</v>
      </c>
      <c r="FH29" s="7">
        <f>COUNTIFS(Dosen!$P$5:$P$449,A29,Dosen!$I$5:$I$449,"SUDAH")</f>
        <v>5</v>
      </c>
      <c r="FI29" s="7">
        <f>COUNTIFS(Dosen!$P$4:$P$449,A29,Dosen!$H$4:$H$449,"s3")</f>
        <v>5</v>
      </c>
      <c r="FJ29" s="7">
        <f>COUNTIFS(Dosen!$P$4:$P$449,A29,Dosen!$H$4:$H$449,"s2")</f>
        <v>0</v>
      </c>
      <c r="FK29" s="7">
        <f>COUNTIFS(Dosen!$P$4:$P$449,A29,Dosen!$H$4:$H$449,"s1")</f>
        <v>0</v>
      </c>
      <c r="FL29" s="7">
        <f>COUNTIFS(Dosen!$P$4:$P$449,A29,Dosen!$H$4:$H$449,"sp.2")</f>
        <v>0</v>
      </c>
      <c r="FM29" s="7">
        <f>COUNTIFS(Dosen!$P$4:$P$449,A29,Dosen!$H$4:$H$449,"sp.1")</f>
        <v>0</v>
      </c>
      <c r="FN29" s="7">
        <f>COUNTIFS(Dosen!$P$4:$P$449,A29,Dosen!$K$4:$K$449,"NIDN")</f>
        <v>5</v>
      </c>
      <c r="FO29" s="7">
        <f>COUNTIFS(Dosen!$P$4:$P$449,A29,Dosen!$K$4:$K$449,"NIDk")</f>
        <v>0</v>
      </c>
      <c r="FP29" s="7">
        <f>COUNTIFS(Dosen!$P$4:$P$449,A29,Dosen!$K$4:$K$449,"belum")</f>
        <v>0</v>
      </c>
      <c r="FQ29" s="41">
        <f>COUNTIFS(Dosen!$P$4:$P$449,A29,Dosen!$K$4:$K$449,"NUPTK")</f>
        <v>0</v>
      </c>
      <c r="FR29" s="7">
        <v>20</v>
      </c>
      <c r="FS29" s="7">
        <f>COUNTIFS(Dosen!$P$4:$P$469,$A29,Dosen!$D$4:$D$469,"DT")</f>
        <v>4</v>
      </c>
      <c r="FT29" s="7">
        <f>COUNTIFS(Dosen!$P$4:$P$469,$A29,Dosen!$D$4:$D$469,"CDTP")</f>
        <v>0</v>
      </c>
      <c r="FU29" s="7">
        <f>COUNTIFS(Dosen!$P$4:$P$469,$A29,Dosen!$D$4:$D$469,"CDTSL")</f>
        <v>0</v>
      </c>
      <c r="FV29" s="7">
        <f>COUNTIFS(Dosen!$P$4:$P$469,$A29,Dosen!$D$4:$D$469,"dosen kopertis")</f>
        <v>1</v>
      </c>
      <c r="FW29" s="7">
        <f>COUNTIFS(Dosen!$P$4:$P$469,$A29,Dosen!$D$4:$D$469,"DBK")</f>
        <v>0</v>
      </c>
      <c r="FX29" s="7">
        <f>COUNTIFS(Dosen!$P$4:$P$469,$A29,Dosen!$D$4:$D$469,"DPK")</f>
        <v>0</v>
      </c>
      <c r="FY29" s="7">
        <f>COUNTIFS(Dosen!$P$4:$P$469,$A29,Dosen!$D$4:$D$469,"DLBK")</f>
        <v>0</v>
      </c>
      <c r="FZ29" s="7">
        <f>SUM(FS29:FY29)</f>
        <v>5</v>
      </c>
      <c r="GA29" s="7">
        <f>COUNTIFS(Dosen!$P$4:$P$469,$A29,Dosen!$E$4:$E$469,"Belum")</f>
        <v>0</v>
      </c>
      <c r="GB29" s="7">
        <f>COUNTIFS(Dosen!$P$4:$P$469,$A29,Dosen!$E$4:$E$469,"Asisten Ahli")</f>
        <v>0</v>
      </c>
      <c r="GC29" s="7">
        <f>COUNTIFS(Dosen!$P$4:$P$469,$A29,Dosen!$E$4:$E$469,"Lektor")</f>
        <v>0</v>
      </c>
      <c r="GD29" s="7">
        <f>COUNTIFS(Dosen!$P$4:$P$469,$A29,Dosen!$E$4:$E$469,"Lektor Kepala")</f>
        <v>1</v>
      </c>
      <c r="GE29" s="7">
        <f>COUNTIFS(Dosen!$P$4:$P$469,$A29,Dosen!$E$4:$E$469,"Guru Besar")</f>
        <v>4</v>
      </c>
      <c r="GF29" s="7">
        <f>COUNTIFS(Dosen!$P$5:$P$449,$A29,Dosen!$I$5:$I$449,"Belum")</f>
        <v>0</v>
      </c>
      <c r="GG29" s="7">
        <f>COUNTIFS(Dosen!$P$5:$P$449,$A29,Dosen!$I$5:$I$449,"SUDAH")</f>
        <v>5</v>
      </c>
      <c r="GH29" s="7">
        <f>COUNTIFS(Dosen!$P$4:$P$449,$A29,Dosen!$H$4:$H$449,"s3")</f>
        <v>5</v>
      </c>
      <c r="GI29" s="7">
        <f>COUNTIFS(Dosen!$P$4:$P$449,$A29,Dosen!$H$4:$H$449,"s2")</f>
        <v>0</v>
      </c>
      <c r="GJ29" s="7">
        <f>COUNTIFS(Dosen!$P$4:$P$449,$A29,Dosen!$H$4:$H$449,"s1")</f>
        <v>0</v>
      </c>
      <c r="GK29" s="7">
        <f>COUNTIFS(Dosen!$P$4:$P$449,$A29,Dosen!$H$4:$H$449,"sp.2")</f>
        <v>0</v>
      </c>
      <c r="GL29" s="7">
        <f>COUNTIFS(Dosen!$P$4:$P$449,$A29,Dosen!$H$4:$H$449,"sp.1")</f>
        <v>0</v>
      </c>
      <c r="GM29" s="7">
        <f>COUNTIFS(Dosen!$P$4:$P$449,$A29,Dosen!$K$4:$K$449,"NIDN")</f>
        <v>5</v>
      </c>
      <c r="GN29" s="7">
        <f>COUNTIFS(Dosen!$P$4:$P$449,$A29,Dosen!$K$4:$K$449,"NIDk")</f>
        <v>0</v>
      </c>
      <c r="GO29" s="7">
        <f>COUNTIFS(Dosen!$P$4:$P$449,$A29,Dosen!$K$4:$K$449,"belum")</f>
        <v>0</v>
      </c>
      <c r="GP29" s="41">
        <f>COUNTIFS(Dosen!$P$4:$P$449,$A29,Dosen!$K$4:$K$449,"NUPTK")</f>
        <v>0</v>
      </c>
      <c r="GQ29" s="7">
        <v>20</v>
      </c>
      <c r="GR29" s="7">
        <v>4</v>
      </c>
      <c r="GS29" s="7">
        <v>0</v>
      </c>
      <c r="GT29" s="7">
        <v>0</v>
      </c>
      <c r="GU29" s="7">
        <v>1</v>
      </c>
      <c r="GV29" s="7">
        <v>0</v>
      </c>
      <c r="GW29" s="7">
        <v>0</v>
      </c>
      <c r="GX29" s="7">
        <v>0</v>
      </c>
      <c r="GY29" s="7">
        <v>5</v>
      </c>
      <c r="GZ29" s="7">
        <v>0</v>
      </c>
      <c r="HA29" s="7">
        <v>0</v>
      </c>
      <c r="HB29" s="7">
        <v>0</v>
      </c>
      <c r="HC29" s="7">
        <v>1</v>
      </c>
      <c r="HD29" s="7">
        <v>4</v>
      </c>
      <c r="HE29" s="7">
        <v>0</v>
      </c>
      <c r="HF29" s="7">
        <v>5</v>
      </c>
      <c r="HG29" s="7">
        <v>5</v>
      </c>
      <c r="HH29" s="7">
        <v>0</v>
      </c>
      <c r="HI29" s="7">
        <v>0</v>
      </c>
      <c r="HJ29" s="7">
        <v>0</v>
      </c>
      <c r="HK29" s="7">
        <v>0</v>
      </c>
      <c r="HL29" s="7">
        <v>5</v>
      </c>
      <c r="HM29" s="7">
        <v>0</v>
      </c>
      <c r="HN29" s="7">
        <v>0</v>
      </c>
      <c r="HO29" s="41">
        <v>0</v>
      </c>
      <c r="HP29" s="7">
        <v>20</v>
      </c>
      <c r="HQ29" s="7">
        <v>4</v>
      </c>
      <c r="HR29" s="7">
        <v>0</v>
      </c>
      <c r="HS29" s="7">
        <v>0</v>
      </c>
      <c r="HT29" s="7">
        <v>1</v>
      </c>
      <c r="HU29" s="7">
        <v>0</v>
      </c>
      <c r="HV29" s="7">
        <v>0</v>
      </c>
      <c r="HW29" s="7">
        <v>0</v>
      </c>
      <c r="HX29" s="7">
        <v>5</v>
      </c>
      <c r="HY29" s="7">
        <v>0</v>
      </c>
      <c r="HZ29" s="7">
        <v>0</v>
      </c>
      <c r="IA29" s="7">
        <v>0</v>
      </c>
      <c r="IB29" s="7">
        <v>1</v>
      </c>
      <c r="IC29" s="7">
        <v>4</v>
      </c>
      <c r="ID29" s="7">
        <v>0</v>
      </c>
      <c r="IE29" s="7">
        <v>5</v>
      </c>
      <c r="IF29" s="7">
        <v>5</v>
      </c>
      <c r="IG29" s="7">
        <v>0</v>
      </c>
      <c r="IH29" s="7">
        <v>0</v>
      </c>
      <c r="II29" s="7">
        <v>0</v>
      </c>
      <c r="IJ29" s="7">
        <v>0</v>
      </c>
      <c r="IK29" s="7">
        <v>5</v>
      </c>
      <c r="IL29" s="7">
        <v>0</v>
      </c>
      <c r="IM29" s="7">
        <v>0</v>
      </c>
      <c r="IN29" s="41">
        <v>0</v>
      </c>
      <c r="IO29" s="7">
        <v>20</v>
      </c>
      <c r="IP29" s="7">
        <v>4</v>
      </c>
      <c r="IQ29" s="7">
        <v>0</v>
      </c>
      <c r="IR29" s="7">
        <v>0</v>
      </c>
      <c r="IS29" s="7">
        <v>1</v>
      </c>
      <c r="IT29" s="7">
        <v>0</v>
      </c>
      <c r="IU29" s="7">
        <v>0</v>
      </c>
      <c r="IV29" s="7">
        <v>0</v>
      </c>
      <c r="IW29" s="7">
        <v>5</v>
      </c>
      <c r="IX29" s="7">
        <v>0</v>
      </c>
      <c r="IY29" s="7">
        <v>0</v>
      </c>
      <c r="IZ29" s="7">
        <v>0</v>
      </c>
      <c r="JA29" s="7">
        <v>1</v>
      </c>
      <c r="JB29" s="7">
        <v>4</v>
      </c>
      <c r="JC29" s="7">
        <v>0</v>
      </c>
      <c r="JD29" s="7">
        <v>5</v>
      </c>
      <c r="JE29" s="7">
        <v>5</v>
      </c>
      <c r="JF29" s="7">
        <v>0</v>
      </c>
      <c r="JG29" s="7">
        <v>0</v>
      </c>
      <c r="JH29" s="7">
        <v>0</v>
      </c>
      <c r="JI29" s="7">
        <v>0</v>
      </c>
      <c r="JJ29" s="7">
        <v>5</v>
      </c>
      <c r="JK29" s="7">
        <v>0</v>
      </c>
      <c r="JL29" s="7">
        <v>0</v>
      </c>
      <c r="JM29" s="41">
        <v>0</v>
      </c>
      <c r="JN29" s="7">
        <v>20</v>
      </c>
      <c r="JO29" s="7">
        <v>4</v>
      </c>
      <c r="JP29" s="7">
        <v>0</v>
      </c>
      <c r="JQ29" s="7">
        <v>0</v>
      </c>
      <c r="JR29" s="7">
        <v>1</v>
      </c>
      <c r="JS29" s="7">
        <v>0</v>
      </c>
      <c r="JT29" s="7">
        <v>0</v>
      </c>
      <c r="JU29" s="7">
        <v>0</v>
      </c>
      <c r="JV29" s="7">
        <v>5</v>
      </c>
      <c r="JW29" s="7">
        <v>0</v>
      </c>
      <c r="JX29" s="7">
        <v>0</v>
      </c>
      <c r="JY29" s="7">
        <v>0</v>
      </c>
      <c r="JZ29" s="7">
        <v>1</v>
      </c>
      <c r="KA29" s="7">
        <v>4</v>
      </c>
      <c r="KB29" s="7">
        <v>0</v>
      </c>
      <c r="KC29" s="7">
        <v>5</v>
      </c>
      <c r="KD29" s="7">
        <v>5</v>
      </c>
      <c r="KE29" s="7">
        <v>0</v>
      </c>
      <c r="KF29" s="7">
        <v>0</v>
      </c>
      <c r="KG29" s="7">
        <v>0</v>
      </c>
      <c r="KH29" s="7">
        <v>0</v>
      </c>
      <c r="KI29" s="7">
        <v>5</v>
      </c>
      <c r="KJ29" s="7">
        <v>0</v>
      </c>
      <c r="KK29" s="7">
        <v>0</v>
      </c>
      <c r="KL29" s="41">
        <v>0</v>
      </c>
      <c r="KM29" s="7">
        <v>31</v>
      </c>
      <c r="KN29" s="7">
        <f>COUNTIFS(Dosen!$P$4:$P$469,$A29,Dosen!$D$4:$D$469,"DT")</f>
        <v>4</v>
      </c>
      <c r="KO29" s="7">
        <f>COUNTIFS(Dosen!$P$4:$P$469,$A29,Dosen!$D$4:$D$469,"CDTP")</f>
        <v>0</v>
      </c>
      <c r="KP29" s="7">
        <f>COUNTIFS(Dosen!$P$4:$P$469,$A29,Dosen!$D$4:$D$469,"CDTSL")</f>
        <v>0</v>
      </c>
      <c r="KQ29" s="7">
        <f>COUNTIFS(Dosen!$P$4:$P$469,$A29,Dosen!$D$4:$D$469,"dosen kopertis")</f>
        <v>1</v>
      </c>
      <c r="KR29" s="7">
        <f>COUNTIFS(Dosen!$P$4:$P$469,$A29,Dosen!$D$4:$D$469,"DBK")</f>
        <v>0</v>
      </c>
      <c r="KS29" s="7">
        <f>COUNTIFS(Dosen!$P$4:$P$469,$A29,Dosen!$D$4:$D$469,"DPK")</f>
        <v>0</v>
      </c>
      <c r="KT29" s="7">
        <f>COUNTIFS(Dosen!$P$4:$P$469,$A29,Dosen!$D$4:$D$469,"DLBK")</f>
        <v>0</v>
      </c>
      <c r="KU29" s="7">
        <f>SUM(KN29:KT29)</f>
        <v>5</v>
      </c>
      <c r="KV29" s="7">
        <f>COUNTIFS(Dosen!$P$4:$P$469,$A29,Dosen!$E$4:$E$469,"Belum")</f>
        <v>0</v>
      </c>
      <c r="KW29" s="7">
        <f>COUNTIFS(Dosen!$P$4:$P$469,$A29,Dosen!$E$4:$E$469,"Asisten Ahli")</f>
        <v>0</v>
      </c>
      <c r="KX29" s="7">
        <f>COUNTIFS(Dosen!$P$4:$P$469,$A29,Dosen!$E$4:$E$469,"Lektor")</f>
        <v>0</v>
      </c>
      <c r="KY29" s="7">
        <f>COUNTIFS(Dosen!$P$4:$P$469,$A29,Dosen!$E$4:$E$469,"Lektor Kepala")</f>
        <v>1</v>
      </c>
      <c r="KZ29" s="7">
        <f>COUNTIFS(Dosen!$P$4:$P$469,$A29,Dosen!$E$4:$E$469,"Guru Besar")</f>
        <v>4</v>
      </c>
      <c r="LA29" s="7">
        <f>COUNTIFS(Dosen!$P$5:$P$495,$A29,Dosen!$I$5:$I$495,"Belum")</f>
        <v>0</v>
      </c>
      <c r="LB29" s="7">
        <f>COUNTIFS(Dosen!$P$5:$P$495,$A29,Dosen!$I$5:$I$495,"SUDAH")</f>
        <v>5</v>
      </c>
      <c r="LC29" s="7">
        <f>COUNTIFS(Dosen!$P$4:$P$495,$A29,Dosen!$H$4:$H$495,"s3")</f>
        <v>5</v>
      </c>
      <c r="LD29" s="7">
        <f>COUNTIFS(Dosen!$P$4:$P$495,$A29,Dosen!$H$4:$H$495,"s2")</f>
        <v>0</v>
      </c>
      <c r="LE29" s="7">
        <f>COUNTIFS(Dosen!$P$4:$P$495,$A29,Dosen!$H$4:$H$495,"s1")</f>
        <v>0</v>
      </c>
      <c r="LF29" s="7">
        <f>COUNTIFS(Dosen!$P$4:$P$495,$A29,Dosen!$H$4:$H$495,"sp.2")</f>
        <v>0</v>
      </c>
      <c r="LG29" s="7">
        <f>COUNTIFS(Dosen!$P$4:$P$495,$A29,Dosen!$H$4:$H$495,"sp.1")</f>
        <v>0</v>
      </c>
      <c r="LH29" s="7">
        <f>COUNTIFS(Dosen!$P$4:$P$495,$A29,Dosen!$K$4:$K$495,"NIDN")</f>
        <v>5</v>
      </c>
      <c r="LI29" s="7">
        <f>COUNTIFS(Dosen!$P$4:$P$495,$A29,Dosen!$K$4:$K$495,"NIDk")</f>
        <v>0</v>
      </c>
      <c r="LJ29" s="7">
        <f>COUNTIFS(Dosen!$P$4:$P$495,$A29,Dosen!$K$4:$K$495,"belum")</f>
        <v>0</v>
      </c>
      <c r="LK29" s="41">
        <f>COUNTIFS(Dosen!$P$4:$P$495,$A29,Dosen!$K$4:$K$495,"NUPTK")</f>
        <v>0</v>
      </c>
    </row>
    <row r="30" spans="1:323" x14ac:dyDescent="0.25">
      <c r="A30" s="41" t="s">
        <v>1221</v>
      </c>
      <c r="B30" s="7">
        <v>61</v>
      </c>
      <c r="C30" s="7">
        <v>7</v>
      </c>
      <c r="D30" s="7">
        <v>0</v>
      </c>
      <c r="E30" s="7">
        <v>0</v>
      </c>
      <c r="F30" s="7">
        <v>0</v>
      </c>
      <c r="G30" s="7">
        <v>1</v>
      </c>
      <c r="H30" s="7">
        <v>0</v>
      </c>
      <c r="I30" s="7">
        <v>0</v>
      </c>
      <c r="J30" s="7">
        <v>8</v>
      </c>
      <c r="K30" s="7">
        <v>1</v>
      </c>
      <c r="L30" s="7">
        <v>5</v>
      </c>
      <c r="M30" s="7">
        <v>1</v>
      </c>
      <c r="N30" s="7">
        <v>1</v>
      </c>
      <c r="O30" s="7">
        <v>0</v>
      </c>
      <c r="P30" s="7">
        <v>5</v>
      </c>
      <c r="Q30" s="7">
        <v>3</v>
      </c>
      <c r="R30" s="7">
        <v>2</v>
      </c>
      <c r="S30" s="7">
        <v>5</v>
      </c>
      <c r="T30" s="7">
        <v>1</v>
      </c>
      <c r="U30" s="7">
        <v>0</v>
      </c>
      <c r="V30" s="7">
        <v>0</v>
      </c>
      <c r="W30" s="7">
        <v>7</v>
      </c>
      <c r="X30" s="7">
        <v>0</v>
      </c>
      <c r="Y30" s="7">
        <v>1</v>
      </c>
      <c r="Z30" s="7">
        <v>61</v>
      </c>
      <c r="AA30" s="7">
        <v>7</v>
      </c>
      <c r="AB30" s="7">
        <v>0</v>
      </c>
      <c r="AC30" s="7">
        <v>0</v>
      </c>
      <c r="AD30" s="7">
        <v>0</v>
      </c>
      <c r="AE30" s="7">
        <v>1</v>
      </c>
      <c r="AF30" s="7">
        <v>0</v>
      </c>
      <c r="AG30" s="7">
        <v>0</v>
      </c>
      <c r="AH30" s="7">
        <v>8</v>
      </c>
      <c r="AI30" s="7">
        <v>1</v>
      </c>
      <c r="AJ30" s="7">
        <v>5</v>
      </c>
      <c r="AK30" s="7">
        <v>1</v>
      </c>
      <c r="AL30" s="7">
        <v>1</v>
      </c>
      <c r="AM30" s="7">
        <v>0</v>
      </c>
      <c r="AN30" s="7">
        <v>5</v>
      </c>
      <c r="AO30" s="7">
        <v>3</v>
      </c>
      <c r="AP30" s="7">
        <v>2</v>
      </c>
      <c r="AQ30" s="7">
        <v>5</v>
      </c>
      <c r="AR30" s="7">
        <v>1</v>
      </c>
      <c r="AS30" s="7">
        <v>0</v>
      </c>
      <c r="AT30" s="7">
        <v>0</v>
      </c>
      <c r="AU30" s="7">
        <v>7</v>
      </c>
      <c r="AV30" s="7">
        <v>0</v>
      </c>
      <c r="AW30" s="7">
        <v>1</v>
      </c>
      <c r="AX30" s="7">
        <v>61</v>
      </c>
      <c r="AY30" s="7">
        <v>7</v>
      </c>
      <c r="AZ30" s="7">
        <v>0</v>
      </c>
      <c r="BA30" s="7">
        <v>0</v>
      </c>
      <c r="BB30" s="44">
        <v>0</v>
      </c>
      <c r="BC30" s="7">
        <v>1</v>
      </c>
      <c r="BD30" s="7">
        <v>0</v>
      </c>
      <c r="BE30" s="7">
        <v>0</v>
      </c>
      <c r="BF30" s="8">
        <v>8</v>
      </c>
      <c r="BG30" s="7">
        <v>1</v>
      </c>
      <c r="BH30" s="7">
        <v>5</v>
      </c>
      <c r="BI30" s="7">
        <v>1</v>
      </c>
      <c r="BJ30" s="7">
        <v>1</v>
      </c>
      <c r="BK30" s="7">
        <v>0</v>
      </c>
      <c r="BL30" s="7">
        <v>5</v>
      </c>
      <c r="BM30" s="7">
        <v>3</v>
      </c>
      <c r="BN30" s="7">
        <v>2</v>
      </c>
      <c r="BO30" s="7">
        <v>5</v>
      </c>
      <c r="BP30" s="7">
        <v>1</v>
      </c>
      <c r="BQ30" s="7">
        <v>0</v>
      </c>
      <c r="BR30" s="7">
        <v>0</v>
      </c>
      <c r="BS30" s="7">
        <v>7</v>
      </c>
      <c r="BT30" s="7">
        <v>0</v>
      </c>
      <c r="BU30" s="7">
        <v>1</v>
      </c>
      <c r="BV30" s="7">
        <v>61</v>
      </c>
      <c r="BW30" s="7">
        <v>7</v>
      </c>
      <c r="BX30" s="7">
        <v>0</v>
      </c>
      <c r="BY30" s="7">
        <v>0</v>
      </c>
      <c r="BZ30" s="7">
        <v>0</v>
      </c>
      <c r="CA30" s="7">
        <v>1</v>
      </c>
      <c r="CB30" s="7">
        <v>0</v>
      </c>
      <c r="CC30" s="7">
        <v>0</v>
      </c>
      <c r="CD30" s="7">
        <v>8</v>
      </c>
      <c r="CE30" s="7">
        <v>1</v>
      </c>
      <c r="CF30" s="7">
        <v>5</v>
      </c>
      <c r="CG30" s="7">
        <v>1</v>
      </c>
      <c r="CH30" s="7">
        <v>1</v>
      </c>
      <c r="CI30" s="7">
        <v>0</v>
      </c>
      <c r="CJ30" s="7">
        <v>5</v>
      </c>
      <c r="CK30" s="7">
        <v>3</v>
      </c>
      <c r="CL30" s="7">
        <v>2</v>
      </c>
      <c r="CM30" s="7">
        <v>5</v>
      </c>
      <c r="CN30" s="7">
        <v>1</v>
      </c>
      <c r="CO30" s="7">
        <v>0</v>
      </c>
      <c r="CP30" s="7">
        <v>0</v>
      </c>
      <c r="CQ30" s="7">
        <v>7</v>
      </c>
      <c r="CR30" s="7">
        <v>0</v>
      </c>
      <c r="CS30" s="7">
        <v>1</v>
      </c>
      <c r="CT30" s="7">
        <v>0</v>
      </c>
      <c r="CU30" s="7">
        <v>61</v>
      </c>
      <c r="CV30" s="7">
        <v>7</v>
      </c>
      <c r="CW30" s="7">
        <v>0</v>
      </c>
      <c r="CX30" s="7">
        <v>0</v>
      </c>
      <c r="CY30" s="7">
        <v>0</v>
      </c>
      <c r="CZ30" s="7">
        <v>1</v>
      </c>
      <c r="DA30" s="7">
        <v>0</v>
      </c>
      <c r="DB30" s="7">
        <v>0</v>
      </c>
      <c r="DC30" s="7">
        <v>8</v>
      </c>
      <c r="DD30" s="7">
        <v>1</v>
      </c>
      <c r="DE30" s="7">
        <v>3</v>
      </c>
      <c r="DF30" s="7">
        <v>3</v>
      </c>
      <c r="DG30" s="7">
        <v>1</v>
      </c>
      <c r="DH30" s="7">
        <v>0</v>
      </c>
      <c r="DI30" s="7">
        <v>5</v>
      </c>
      <c r="DJ30" s="7">
        <v>3</v>
      </c>
      <c r="DK30" s="7">
        <v>2</v>
      </c>
      <c r="DL30" s="7">
        <v>5</v>
      </c>
      <c r="DM30" s="7">
        <v>1</v>
      </c>
      <c r="DN30" s="7">
        <v>0</v>
      </c>
      <c r="DO30" s="7">
        <v>0</v>
      </c>
      <c r="DP30" s="7">
        <v>7</v>
      </c>
      <c r="DQ30" s="7">
        <v>0</v>
      </c>
      <c r="DR30" s="7">
        <v>0</v>
      </c>
      <c r="DS30" s="7">
        <v>1</v>
      </c>
      <c r="DT30" s="7">
        <v>59</v>
      </c>
      <c r="DU30" s="7">
        <f>COUNTIFS(Dosen!$P$4:$P$469,A30,Dosen!$D$4:$D$469,"DT")</f>
        <v>3</v>
      </c>
      <c r="DV30" s="7">
        <f>COUNTIFS(Dosen!$P$4:$P$469,A30,Dosen!$D$4:$D$469,"CDTP")</f>
        <v>0</v>
      </c>
      <c r="DW30" s="7">
        <f>COUNTIFS(Dosen!$P$4:$P$469,A30,Dosen!$D$4:$D$469,"CDTSL")</f>
        <v>0</v>
      </c>
      <c r="DX30" s="44">
        <f>COUNTIFS(Dosen!$P$4:$P$469,A30,Dosen!$D$4:$D$469,"dosen kopertis")</f>
        <v>0</v>
      </c>
      <c r="DY30" s="7">
        <f>COUNTIFS(Dosen!$P$4:$P$469,A30,Dosen!$D$4:$D$469,"DBK")</f>
        <v>1</v>
      </c>
      <c r="DZ30" s="7">
        <f>COUNTIFS(Dosen!$P$4:$P$469,A30,Dosen!$D$4:$D$469,"DPK")</f>
        <v>0</v>
      </c>
      <c r="EA30" s="7">
        <f>COUNTIFS(Dosen!$P$4:$P$469,A30,Dosen!$D$4:$D$469,"DLBK")</f>
        <v>0</v>
      </c>
      <c r="EB30" s="8">
        <f t="shared" ref="EB30:EB39" si="15">SUM(DU30:EA30)</f>
        <v>4</v>
      </c>
      <c r="EC30" s="7">
        <f>COUNTIFS(Dosen!$P$4:$P$469,A30,Dosen!$E$4:$E$469,"Belum")</f>
        <v>1</v>
      </c>
      <c r="ED30" s="7">
        <f>COUNTIFS(Dosen!$P$4:$P$469,$A30,Dosen!$E$4:$E$469,"Asisten Ahli")</f>
        <v>2</v>
      </c>
      <c r="EE30" s="7">
        <f>COUNTIFS(Dosen!$P$4:$P$469,$A30,Dosen!$E$4:$E$469,"Lektor")</f>
        <v>1</v>
      </c>
      <c r="EF30" s="7">
        <f>COUNTIFS(Dosen!$P$4:$P$469,$A30,Dosen!$E$4:$E$469,"Lektor Kepala")</f>
        <v>0</v>
      </c>
      <c r="EG30" s="7">
        <f>COUNTIFS(Dosen!$P$4:$P$469,$A30,Dosen!$E$4:$E$469,"Guru Besar")</f>
        <v>0</v>
      </c>
      <c r="EH30" s="7">
        <f>COUNTIFS(Dosen!$P$5:$P$449,A30,Dosen!$I$5:$I$449,"Belum")</f>
        <v>3</v>
      </c>
      <c r="EI30" s="7">
        <f>COUNTIFS(Dosen!$P$5:$P$449,A30,Dosen!$I$5:$I$449,"SUDAH")</f>
        <v>1</v>
      </c>
      <c r="EJ30" s="7">
        <f>COUNTIFS(Dosen!$P$4:$P$449,A30,Dosen!$H$4:$H$449,"s3")</f>
        <v>0</v>
      </c>
      <c r="EK30" s="7">
        <f>COUNTIFS(Dosen!$P$4:$P$449,A30,Dosen!$H$4:$H$449,"s2")</f>
        <v>3</v>
      </c>
      <c r="EL30" s="7">
        <f>COUNTIFS(Dosen!$P$4:$P$449,A30,Dosen!$H$4:$H$449,"s1")</f>
        <v>1</v>
      </c>
      <c r="EM30" s="7">
        <f>COUNTIFS(Dosen!$P$4:$P$449,A30,Dosen!$H$4:$H$449,"sp.2")</f>
        <v>0</v>
      </c>
      <c r="EN30" s="7">
        <f>COUNTIFS(Dosen!$P$4:$P$449,A30,Dosen!$H$4:$H$449,"sp.1")</f>
        <v>0</v>
      </c>
      <c r="EO30" s="7">
        <f>COUNTIFS(Dosen!$P$4:$P$449,A30,Dosen!$K$4:$K$449,"NIDN")</f>
        <v>4</v>
      </c>
      <c r="EP30" s="7">
        <f>COUNTIFS(Dosen!$P$4:$P$449,A30,Dosen!$K$4:$K$449,"NIDk")</f>
        <v>0</v>
      </c>
      <c r="EQ30" s="7">
        <f>COUNTIFS(Dosen!$P$4:$P$449,A30,Dosen!$K$4:$K$449,"belum")</f>
        <v>0</v>
      </c>
      <c r="ER30" s="41">
        <f>COUNTIFS(Dosen!$P$4:$P$449,A30,Dosen!$K$4:$K$449,"NUPTK")</f>
        <v>0</v>
      </c>
      <c r="ES30" s="7">
        <v>59</v>
      </c>
      <c r="ET30" s="7">
        <f>COUNTIFS(Dosen!$P$4:$P$469,A30,Dosen!$D$4:$D$469,"DT")</f>
        <v>3</v>
      </c>
      <c r="EU30" s="7">
        <f>COUNTIFS(Dosen!$P$4:$P$469,A30,Dosen!$D$4:$D$469,"CDTP")</f>
        <v>0</v>
      </c>
      <c r="EV30" s="7">
        <f>COUNTIFS(Dosen!$P$4:$P$469,A30,Dosen!$D$4:$D$469,"CDTSL")</f>
        <v>0</v>
      </c>
      <c r="EW30" s="7">
        <f>COUNTIFS(Dosen!$P$4:$P$469,A30,Dosen!$D$4:$D$469,"dosen kopertis")</f>
        <v>0</v>
      </c>
      <c r="EX30" s="7">
        <f>COUNTIFS(Dosen!$P$4:$P$469,A30,Dosen!$D$4:$D$469,"DBK")</f>
        <v>1</v>
      </c>
      <c r="EY30" s="7">
        <f>COUNTIFS(Dosen!$P$4:$P$469,A30,Dosen!$D$4:$D$469,"DPK")</f>
        <v>0</v>
      </c>
      <c r="EZ30" s="7">
        <f>COUNTIFS(Dosen!$P$4:$P$469,A30,Dosen!$D$4:$D$469,"DLBK")</f>
        <v>0</v>
      </c>
      <c r="FA30" s="7">
        <f t="shared" ref="FA30:FA39" si="16">SUM(ET30:EZ30)</f>
        <v>4</v>
      </c>
      <c r="FB30" s="7">
        <f>COUNTIFS(Dosen!$P$4:$P$469,A30,Dosen!$E$4:$E$469,"Belum")</f>
        <v>1</v>
      </c>
      <c r="FC30" s="7">
        <f>COUNTIFS(Dosen!$P$4:$P$469,$A30,Dosen!$E$4:$E$469,"Asisten Ahli")</f>
        <v>2</v>
      </c>
      <c r="FD30" s="7">
        <f>COUNTIFS(Dosen!$P$4:$P$469,$A30,Dosen!$E$4:$E$469,"Lektor")</f>
        <v>1</v>
      </c>
      <c r="FE30" s="7">
        <f>COUNTIFS(Dosen!$P$4:$P$469,$A30,Dosen!$E$4:$E$469,"Lektor Kepala")</f>
        <v>0</v>
      </c>
      <c r="FF30" s="7">
        <f>COUNTIFS(Dosen!$P$4:$P$469,$A30,Dosen!$E$4:$E$469,"Guru Besar")</f>
        <v>0</v>
      </c>
      <c r="FG30" s="7">
        <f>COUNTIFS(Dosen!$P$5:$P$449,$A30,Dosen!$I$5:$I$449,"Belum")</f>
        <v>3</v>
      </c>
      <c r="FH30" s="7">
        <f>COUNTIFS(Dosen!$P$5:$P$449,A30,Dosen!$I$5:$I$449,"SUDAH")</f>
        <v>1</v>
      </c>
      <c r="FI30" s="7">
        <f>COUNTIFS(Dosen!$P$4:$P$449,A30,Dosen!$H$4:$H$449,"s3")</f>
        <v>0</v>
      </c>
      <c r="FJ30" s="7">
        <f>COUNTIFS(Dosen!$P$4:$P$449,A30,Dosen!$H$4:$H$449,"s2")</f>
        <v>3</v>
      </c>
      <c r="FK30" s="7">
        <f>COUNTIFS(Dosen!$P$4:$P$449,A30,Dosen!$H$4:$H$449,"s1")</f>
        <v>1</v>
      </c>
      <c r="FL30" s="7">
        <f>COUNTIFS(Dosen!$P$4:$P$449,A30,Dosen!$H$4:$H$449,"sp.2")</f>
        <v>0</v>
      </c>
      <c r="FM30" s="7">
        <f>COUNTIFS(Dosen!$P$4:$P$449,A30,Dosen!$H$4:$H$449,"sp.1")</f>
        <v>0</v>
      </c>
      <c r="FN30" s="7">
        <f>COUNTIFS(Dosen!$P$4:$P$449,A30,Dosen!$K$4:$K$449,"NIDN")</f>
        <v>4</v>
      </c>
      <c r="FO30" s="7">
        <f>COUNTIFS(Dosen!$P$4:$P$449,A30,Dosen!$K$4:$K$449,"NIDk")</f>
        <v>0</v>
      </c>
      <c r="FP30" s="7">
        <f>COUNTIFS(Dosen!$P$4:$P$449,A30,Dosen!$K$4:$K$449,"belum")</f>
        <v>0</v>
      </c>
      <c r="FQ30" s="41">
        <f>COUNTIFS(Dosen!$P$4:$P$449,A30,Dosen!$K$4:$K$449,"NUPTK")</f>
        <v>0</v>
      </c>
      <c r="FR30" s="7">
        <v>59</v>
      </c>
      <c r="FS30" s="7">
        <f>COUNTIFS(Dosen!$P$4:$P$469,$A30,Dosen!$D$4:$D$469,"DT")</f>
        <v>3</v>
      </c>
      <c r="FT30" s="7">
        <f>COUNTIFS(Dosen!$P$4:$P$469,$A30,Dosen!$D$4:$D$469,"CDTP")</f>
        <v>0</v>
      </c>
      <c r="FU30" s="7">
        <f>COUNTIFS(Dosen!$P$4:$P$469,$A30,Dosen!$D$4:$D$469,"CDTSL")</f>
        <v>0</v>
      </c>
      <c r="FV30" s="7">
        <f>COUNTIFS(Dosen!$P$4:$P$469,$A30,Dosen!$D$4:$D$469,"dosen kopertis")</f>
        <v>0</v>
      </c>
      <c r="FW30" s="7">
        <f>COUNTIFS(Dosen!$P$4:$P$469,$A30,Dosen!$D$4:$D$469,"DBK")</f>
        <v>1</v>
      </c>
      <c r="FX30" s="7">
        <f>COUNTIFS(Dosen!$P$4:$P$469,$A30,Dosen!$D$4:$D$469,"DPK")</f>
        <v>0</v>
      </c>
      <c r="FY30" s="7">
        <f>COUNTIFS(Dosen!$P$4:$P$469,$A30,Dosen!$D$4:$D$469,"DLBK")</f>
        <v>0</v>
      </c>
      <c r="FZ30" s="7">
        <f t="shared" ref="FZ30:FZ39" si="17">SUM(FS30:FY30)</f>
        <v>4</v>
      </c>
      <c r="GA30" s="7">
        <f>COUNTIFS(Dosen!$P$4:$P$469,$A30,Dosen!$E$4:$E$469,"Belum")</f>
        <v>1</v>
      </c>
      <c r="GB30" s="7">
        <f>COUNTIFS(Dosen!$P$4:$P$469,$A30,Dosen!$E$4:$E$469,"Asisten Ahli")</f>
        <v>2</v>
      </c>
      <c r="GC30" s="7">
        <f>COUNTIFS(Dosen!$P$4:$P$469,$A30,Dosen!$E$4:$E$469,"Lektor")</f>
        <v>1</v>
      </c>
      <c r="GD30" s="7">
        <f>COUNTIFS(Dosen!$P$4:$P$469,$A30,Dosen!$E$4:$E$469,"Lektor Kepala")</f>
        <v>0</v>
      </c>
      <c r="GE30" s="7">
        <f>COUNTIFS(Dosen!$P$4:$P$469,$A30,Dosen!$E$4:$E$469,"Guru Besar")</f>
        <v>0</v>
      </c>
      <c r="GF30" s="7">
        <f>COUNTIFS(Dosen!$P$5:$P$449,$A30,Dosen!$I$5:$I$449,"Belum")</f>
        <v>3</v>
      </c>
      <c r="GG30" s="7">
        <f>COUNTIFS(Dosen!$P$5:$P$449,$A30,Dosen!$I$5:$I$449,"SUDAH")</f>
        <v>1</v>
      </c>
      <c r="GH30" s="7">
        <f>COUNTIFS(Dosen!$P$4:$P$449,$A30,Dosen!$H$4:$H$449,"s3")</f>
        <v>0</v>
      </c>
      <c r="GI30" s="7">
        <f>COUNTIFS(Dosen!$P$4:$P$449,$A30,Dosen!$H$4:$H$449,"s2")</f>
        <v>3</v>
      </c>
      <c r="GJ30" s="7">
        <f>COUNTIFS(Dosen!$P$4:$P$449,$A30,Dosen!$H$4:$H$449,"s1")</f>
        <v>1</v>
      </c>
      <c r="GK30" s="7">
        <f>COUNTIFS(Dosen!$P$4:$P$449,$A30,Dosen!$H$4:$H$449,"sp.2")</f>
        <v>0</v>
      </c>
      <c r="GL30" s="7">
        <f>COUNTIFS(Dosen!$P$4:$P$449,$A30,Dosen!$H$4:$H$449,"sp.1")</f>
        <v>0</v>
      </c>
      <c r="GM30" s="7">
        <f>COUNTIFS(Dosen!$P$4:$P$449,$A30,Dosen!$K$4:$K$449,"NIDN")</f>
        <v>4</v>
      </c>
      <c r="GN30" s="7">
        <f>COUNTIFS(Dosen!$P$4:$P$449,$A30,Dosen!$K$4:$K$449,"NIDk")</f>
        <v>0</v>
      </c>
      <c r="GO30" s="7">
        <f>COUNTIFS(Dosen!$P$4:$P$449,$A30,Dosen!$K$4:$K$449,"belum")</f>
        <v>0</v>
      </c>
      <c r="GP30" s="41">
        <f>COUNTIFS(Dosen!$P$4:$P$449,$A30,Dosen!$K$4:$K$449,"NUPTK")</f>
        <v>0</v>
      </c>
      <c r="GQ30" s="7">
        <v>59</v>
      </c>
      <c r="GR30" s="7">
        <v>2</v>
      </c>
      <c r="GS30" s="7">
        <v>0</v>
      </c>
      <c r="GT30" s="7">
        <v>0</v>
      </c>
      <c r="GU30" s="7">
        <v>0</v>
      </c>
      <c r="GV30" s="7">
        <v>1</v>
      </c>
      <c r="GW30" s="7">
        <v>0</v>
      </c>
      <c r="GX30" s="7">
        <v>0</v>
      </c>
      <c r="GY30" s="7">
        <v>3</v>
      </c>
      <c r="GZ30" s="7">
        <v>1</v>
      </c>
      <c r="HA30" s="7">
        <v>1</v>
      </c>
      <c r="HB30" s="7">
        <v>1</v>
      </c>
      <c r="HC30" s="7">
        <v>0</v>
      </c>
      <c r="HD30" s="7">
        <v>0</v>
      </c>
      <c r="HE30" s="7">
        <v>2</v>
      </c>
      <c r="HF30" s="7">
        <v>1</v>
      </c>
      <c r="HG30" s="7">
        <v>0</v>
      </c>
      <c r="HH30" s="7">
        <v>2</v>
      </c>
      <c r="HI30" s="7">
        <v>1</v>
      </c>
      <c r="HJ30" s="7">
        <v>0</v>
      </c>
      <c r="HK30" s="7">
        <v>0</v>
      </c>
      <c r="HL30" s="7">
        <v>2</v>
      </c>
      <c r="HM30" s="7">
        <v>0</v>
      </c>
      <c r="HN30" s="7">
        <v>0</v>
      </c>
      <c r="HO30" s="41">
        <v>1</v>
      </c>
      <c r="HP30" s="7">
        <v>59</v>
      </c>
      <c r="HQ30" s="7">
        <v>2</v>
      </c>
      <c r="HR30" s="7">
        <v>0</v>
      </c>
      <c r="HS30" s="7">
        <v>0</v>
      </c>
      <c r="HT30" s="7">
        <v>0</v>
      </c>
      <c r="HU30" s="7">
        <v>1</v>
      </c>
      <c r="HV30" s="7">
        <v>0</v>
      </c>
      <c r="HW30" s="7">
        <v>0</v>
      </c>
      <c r="HX30" s="7">
        <v>3</v>
      </c>
      <c r="HY30" s="7">
        <v>1</v>
      </c>
      <c r="HZ30" s="7">
        <v>1</v>
      </c>
      <c r="IA30" s="7">
        <v>1</v>
      </c>
      <c r="IB30" s="7">
        <v>0</v>
      </c>
      <c r="IC30" s="7">
        <v>0</v>
      </c>
      <c r="ID30" s="7">
        <v>2</v>
      </c>
      <c r="IE30" s="7">
        <v>1</v>
      </c>
      <c r="IF30" s="7">
        <v>0</v>
      </c>
      <c r="IG30" s="7">
        <v>2</v>
      </c>
      <c r="IH30" s="7">
        <v>1</v>
      </c>
      <c r="II30" s="7">
        <v>0</v>
      </c>
      <c r="IJ30" s="7">
        <v>0</v>
      </c>
      <c r="IK30" s="7">
        <v>2</v>
      </c>
      <c r="IL30" s="7">
        <v>0</v>
      </c>
      <c r="IM30" s="7">
        <v>0</v>
      </c>
      <c r="IN30" s="41">
        <v>1</v>
      </c>
      <c r="IO30" s="7">
        <v>59</v>
      </c>
      <c r="IP30" s="7">
        <v>3</v>
      </c>
      <c r="IQ30" s="7">
        <v>0</v>
      </c>
      <c r="IR30" s="7">
        <v>0</v>
      </c>
      <c r="IS30" s="7">
        <v>0</v>
      </c>
      <c r="IT30" s="7">
        <v>1</v>
      </c>
      <c r="IU30" s="7">
        <v>0</v>
      </c>
      <c r="IV30" s="7">
        <v>0</v>
      </c>
      <c r="IW30" s="7">
        <v>4</v>
      </c>
      <c r="IX30" s="7">
        <v>1</v>
      </c>
      <c r="IY30" s="7">
        <v>2</v>
      </c>
      <c r="IZ30" s="7">
        <v>1</v>
      </c>
      <c r="JA30" s="7">
        <v>0</v>
      </c>
      <c r="JB30" s="7">
        <v>0</v>
      </c>
      <c r="JC30" s="7">
        <v>3</v>
      </c>
      <c r="JD30" s="7">
        <v>1</v>
      </c>
      <c r="JE30" s="7">
        <v>0</v>
      </c>
      <c r="JF30" s="7">
        <v>3</v>
      </c>
      <c r="JG30" s="7">
        <v>1</v>
      </c>
      <c r="JH30" s="7">
        <v>0</v>
      </c>
      <c r="JI30" s="7">
        <v>0</v>
      </c>
      <c r="JJ30" s="7">
        <v>3</v>
      </c>
      <c r="JK30" s="7">
        <v>0</v>
      </c>
      <c r="JL30" s="7">
        <v>0</v>
      </c>
      <c r="JM30" s="41">
        <v>1</v>
      </c>
      <c r="JN30" s="7">
        <v>59</v>
      </c>
      <c r="JO30" s="7">
        <v>3</v>
      </c>
      <c r="JP30" s="7">
        <v>0</v>
      </c>
      <c r="JQ30" s="7">
        <v>0</v>
      </c>
      <c r="JR30" s="7">
        <v>0</v>
      </c>
      <c r="JS30" s="7">
        <v>1</v>
      </c>
      <c r="JT30" s="7">
        <v>0</v>
      </c>
      <c r="JU30" s="7">
        <v>0</v>
      </c>
      <c r="JV30" s="7">
        <v>4</v>
      </c>
      <c r="JW30" s="7">
        <v>1</v>
      </c>
      <c r="JX30" s="7">
        <v>2</v>
      </c>
      <c r="JY30" s="7">
        <v>1</v>
      </c>
      <c r="JZ30" s="7">
        <v>0</v>
      </c>
      <c r="KA30" s="7">
        <v>0</v>
      </c>
      <c r="KB30" s="7">
        <v>3</v>
      </c>
      <c r="KC30" s="7">
        <v>1</v>
      </c>
      <c r="KD30" s="7">
        <v>0</v>
      </c>
      <c r="KE30" s="7">
        <v>3</v>
      </c>
      <c r="KF30" s="7">
        <v>1</v>
      </c>
      <c r="KG30" s="7">
        <v>0</v>
      </c>
      <c r="KH30" s="7">
        <v>0</v>
      </c>
      <c r="KI30" s="7">
        <v>3</v>
      </c>
      <c r="KJ30" s="7">
        <v>0</v>
      </c>
      <c r="KK30" s="7">
        <v>0</v>
      </c>
      <c r="KL30" s="41">
        <v>1</v>
      </c>
      <c r="KM30" s="7">
        <v>31</v>
      </c>
      <c r="KN30" s="7">
        <f>COUNTIFS(Dosen!$P$4:$P$469,$A30,Dosen!$D$4:$D$469,"DT")</f>
        <v>3</v>
      </c>
      <c r="KO30" s="7">
        <f>COUNTIFS(Dosen!$P$4:$P$469,$A30,Dosen!$D$4:$D$469,"CDTP")</f>
        <v>0</v>
      </c>
      <c r="KP30" s="7">
        <f>COUNTIFS(Dosen!$P$4:$P$469,$A30,Dosen!$D$4:$D$469,"CDTSL")</f>
        <v>0</v>
      </c>
      <c r="KQ30" s="7">
        <f>COUNTIFS(Dosen!$P$4:$P$469,$A30,Dosen!$D$4:$D$469,"dosen kopertis")</f>
        <v>0</v>
      </c>
      <c r="KR30" s="7">
        <f>COUNTIFS(Dosen!$P$4:$P$469,$A30,Dosen!$D$4:$D$469,"DBK")</f>
        <v>1</v>
      </c>
      <c r="KS30" s="7">
        <f>COUNTIFS(Dosen!$P$4:$P$469,$A30,Dosen!$D$4:$D$469,"DPK")</f>
        <v>0</v>
      </c>
      <c r="KT30" s="7">
        <f>COUNTIFS(Dosen!$P$4:$P$469,$A30,Dosen!$D$4:$D$469,"DLBK")</f>
        <v>0</v>
      </c>
      <c r="KU30" s="7">
        <f t="shared" ref="KU30:KU39" si="18">SUM(KN30:KT30)</f>
        <v>4</v>
      </c>
      <c r="KV30" s="7">
        <f>COUNTIFS(Dosen!$P$4:$P$469,$A30,Dosen!$E$4:$E$469,"Belum")</f>
        <v>1</v>
      </c>
      <c r="KW30" s="7">
        <f>COUNTIFS(Dosen!$P$4:$P$469,$A30,Dosen!$E$4:$E$469,"Asisten Ahli")</f>
        <v>2</v>
      </c>
      <c r="KX30" s="7">
        <f>COUNTIFS(Dosen!$P$4:$P$469,$A30,Dosen!$E$4:$E$469,"Lektor")</f>
        <v>1</v>
      </c>
      <c r="KY30" s="7">
        <f>COUNTIFS(Dosen!$P$4:$P$469,$A30,Dosen!$E$4:$E$469,"Lektor Kepala")</f>
        <v>0</v>
      </c>
      <c r="KZ30" s="7">
        <f>COUNTIFS(Dosen!$P$4:$P$469,$A30,Dosen!$E$4:$E$469,"Guru Besar")</f>
        <v>0</v>
      </c>
      <c r="LA30" s="7">
        <f>COUNTIFS(Dosen!$P$5:$P$495,$A30,Dosen!$I$5:$I$495,"Belum")</f>
        <v>3</v>
      </c>
      <c r="LB30" s="7">
        <f>COUNTIFS(Dosen!$P$5:$P$495,$A30,Dosen!$I$5:$I$495,"SUDAH")</f>
        <v>1</v>
      </c>
      <c r="LC30" s="7">
        <f>COUNTIFS(Dosen!$P$4:$P$495,$A30,Dosen!$H$4:$H$495,"s3")</f>
        <v>0</v>
      </c>
      <c r="LD30" s="7">
        <f>COUNTIFS(Dosen!$P$4:$P$495,$A30,Dosen!$H$4:$H$495,"s2")</f>
        <v>3</v>
      </c>
      <c r="LE30" s="7">
        <f>COUNTIFS(Dosen!$P$4:$P$495,$A30,Dosen!$H$4:$H$495,"s1")</f>
        <v>1</v>
      </c>
      <c r="LF30" s="7">
        <f>COUNTIFS(Dosen!$P$4:$P$495,$A30,Dosen!$H$4:$H$495,"sp.2")</f>
        <v>0</v>
      </c>
      <c r="LG30" s="7">
        <f>COUNTIFS(Dosen!$P$4:$P$495,$A30,Dosen!$H$4:$H$495,"sp.1")</f>
        <v>0</v>
      </c>
      <c r="LH30" s="7">
        <f>COUNTIFS(Dosen!$P$4:$P$495,$A30,Dosen!$K$4:$K$495,"NIDN")</f>
        <v>4</v>
      </c>
      <c r="LI30" s="7">
        <f>COUNTIFS(Dosen!$P$4:$P$495,$A30,Dosen!$K$4:$K$495,"NIDk")</f>
        <v>0</v>
      </c>
      <c r="LJ30" s="7">
        <f>COUNTIFS(Dosen!$P$4:$P$495,$A30,Dosen!$K$4:$K$495,"belum")</f>
        <v>0</v>
      </c>
      <c r="LK30" s="41">
        <f>COUNTIFS(Dosen!$P$4:$P$495,$A30,Dosen!$K$4:$K$495,"NUPTK")</f>
        <v>0</v>
      </c>
    </row>
    <row r="31" spans="1:323" x14ac:dyDescent="0.25">
      <c r="A31" s="41" t="s">
        <v>1248</v>
      </c>
      <c r="B31" s="7">
        <v>34</v>
      </c>
      <c r="C31" s="7">
        <v>5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5</v>
      </c>
      <c r="K31" s="7">
        <v>0</v>
      </c>
      <c r="L31" s="7">
        <v>1</v>
      </c>
      <c r="M31" s="7">
        <v>3</v>
      </c>
      <c r="N31" s="7">
        <v>1</v>
      </c>
      <c r="O31" s="7">
        <v>0</v>
      </c>
      <c r="P31" s="7">
        <v>1</v>
      </c>
      <c r="Q31" s="7">
        <v>4</v>
      </c>
      <c r="R31" s="7">
        <v>2</v>
      </c>
      <c r="S31" s="7">
        <v>3</v>
      </c>
      <c r="T31" s="7">
        <v>0</v>
      </c>
      <c r="U31" s="7">
        <v>0</v>
      </c>
      <c r="V31" s="7">
        <v>0</v>
      </c>
      <c r="W31" s="7">
        <v>5</v>
      </c>
      <c r="X31" s="7">
        <v>0</v>
      </c>
      <c r="Y31" s="7">
        <v>0</v>
      </c>
      <c r="Z31" s="7">
        <v>34</v>
      </c>
      <c r="AA31" s="7">
        <v>5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5</v>
      </c>
      <c r="AI31" s="7">
        <v>0</v>
      </c>
      <c r="AJ31" s="7">
        <v>1</v>
      </c>
      <c r="AK31" s="7">
        <v>3</v>
      </c>
      <c r="AL31" s="7">
        <v>1</v>
      </c>
      <c r="AM31" s="7">
        <v>0</v>
      </c>
      <c r="AN31" s="7">
        <v>1</v>
      </c>
      <c r="AO31" s="7">
        <v>4</v>
      </c>
      <c r="AP31" s="7">
        <v>2</v>
      </c>
      <c r="AQ31" s="7">
        <v>3</v>
      </c>
      <c r="AR31" s="7">
        <v>0</v>
      </c>
      <c r="AS31" s="7">
        <v>0</v>
      </c>
      <c r="AT31" s="7">
        <v>0</v>
      </c>
      <c r="AU31" s="7">
        <v>5</v>
      </c>
      <c r="AV31" s="7">
        <v>0</v>
      </c>
      <c r="AW31" s="7">
        <v>0</v>
      </c>
      <c r="AX31" s="7">
        <v>34</v>
      </c>
      <c r="AY31" s="7">
        <v>5</v>
      </c>
      <c r="AZ31" s="7">
        <v>0</v>
      </c>
      <c r="BA31" s="7">
        <v>0</v>
      </c>
      <c r="BB31" s="44">
        <v>0</v>
      </c>
      <c r="BC31" s="7">
        <v>0</v>
      </c>
      <c r="BD31" s="7">
        <v>0</v>
      </c>
      <c r="BE31" s="7">
        <v>0</v>
      </c>
      <c r="BF31" s="8">
        <v>5</v>
      </c>
      <c r="BG31" s="7">
        <v>0</v>
      </c>
      <c r="BH31" s="7">
        <v>1</v>
      </c>
      <c r="BI31" s="7">
        <v>3</v>
      </c>
      <c r="BJ31" s="7">
        <v>1</v>
      </c>
      <c r="BK31" s="7">
        <v>0</v>
      </c>
      <c r="BL31" s="7">
        <v>1</v>
      </c>
      <c r="BM31" s="7">
        <v>4</v>
      </c>
      <c r="BN31" s="7">
        <v>2</v>
      </c>
      <c r="BO31" s="7">
        <v>3</v>
      </c>
      <c r="BP31" s="7">
        <v>0</v>
      </c>
      <c r="BQ31" s="7">
        <v>0</v>
      </c>
      <c r="BR31" s="7">
        <v>0</v>
      </c>
      <c r="BS31" s="7">
        <v>5</v>
      </c>
      <c r="BT31" s="7">
        <v>0</v>
      </c>
      <c r="BU31" s="7">
        <v>0</v>
      </c>
      <c r="BV31" s="7">
        <v>34</v>
      </c>
      <c r="BW31" s="7">
        <v>5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5</v>
      </c>
      <c r="CE31" s="7">
        <v>0</v>
      </c>
      <c r="CF31" s="7">
        <v>1</v>
      </c>
      <c r="CG31" s="7">
        <v>3</v>
      </c>
      <c r="CH31" s="7">
        <v>1</v>
      </c>
      <c r="CI31" s="7">
        <v>0</v>
      </c>
      <c r="CJ31" s="7">
        <v>1</v>
      </c>
      <c r="CK31" s="7">
        <v>4</v>
      </c>
      <c r="CL31" s="7">
        <v>2</v>
      </c>
      <c r="CM31" s="7">
        <v>3</v>
      </c>
      <c r="CN31" s="7">
        <v>0</v>
      </c>
      <c r="CO31" s="7">
        <v>0</v>
      </c>
      <c r="CP31" s="7">
        <v>0</v>
      </c>
      <c r="CQ31" s="7">
        <v>5</v>
      </c>
      <c r="CR31" s="7">
        <v>0</v>
      </c>
      <c r="CS31" s="7">
        <v>0</v>
      </c>
      <c r="CT31" s="7">
        <v>0</v>
      </c>
      <c r="CU31" s="7">
        <v>34</v>
      </c>
      <c r="CV31" s="7">
        <v>5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5</v>
      </c>
      <c r="DD31" s="7">
        <v>0</v>
      </c>
      <c r="DE31" s="7">
        <v>1</v>
      </c>
      <c r="DF31" s="7">
        <v>3</v>
      </c>
      <c r="DG31" s="7">
        <v>1</v>
      </c>
      <c r="DH31" s="7">
        <v>0</v>
      </c>
      <c r="DI31" s="7">
        <v>1</v>
      </c>
      <c r="DJ31" s="7">
        <v>4</v>
      </c>
      <c r="DK31" s="7">
        <v>2</v>
      </c>
      <c r="DL31" s="7">
        <v>3</v>
      </c>
      <c r="DM31" s="7">
        <v>0</v>
      </c>
      <c r="DN31" s="7">
        <v>0</v>
      </c>
      <c r="DO31" s="7">
        <v>0</v>
      </c>
      <c r="DP31" s="7">
        <v>5</v>
      </c>
      <c r="DQ31" s="7">
        <v>0</v>
      </c>
      <c r="DR31" s="7">
        <v>0</v>
      </c>
      <c r="DS31" s="7">
        <v>0</v>
      </c>
      <c r="DT31" s="7">
        <v>34</v>
      </c>
      <c r="DU31" s="7">
        <f>COUNTIFS(Dosen!$P$4:$P$469,A31,Dosen!$D$4:$D$469,"DT")</f>
        <v>5</v>
      </c>
      <c r="DV31" s="7">
        <f>COUNTIFS(Dosen!$P$4:$P$469,A31,Dosen!$D$4:$D$469,"CDTP")</f>
        <v>0</v>
      </c>
      <c r="DW31" s="7">
        <f>COUNTIFS(Dosen!$P$4:$P$469,A31,Dosen!$D$4:$D$469,"CDTSL")</f>
        <v>0</v>
      </c>
      <c r="DX31" s="44">
        <f>COUNTIFS(Dosen!$P$4:$P$469,A31,Dosen!$D$4:$D$469,"dosen kopertis")</f>
        <v>0</v>
      </c>
      <c r="DY31" s="7">
        <f>COUNTIFS(Dosen!$P$4:$P$469,A31,Dosen!$D$4:$D$469,"DBK")</f>
        <v>0</v>
      </c>
      <c r="DZ31" s="7">
        <f>COUNTIFS(Dosen!$P$4:$P$469,A31,Dosen!$D$4:$D$469,"DPK")</f>
        <v>0</v>
      </c>
      <c r="EA31" s="7">
        <f>COUNTIFS(Dosen!$P$4:$P$469,A31,Dosen!$D$4:$D$469,"DLBK")</f>
        <v>0</v>
      </c>
      <c r="EB31" s="8">
        <f t="shared" si="15"/>
        <v>5</v>
      </c>
      <c r="EC31" s="7">
        <f>COUNTIFS(Dosen!$P$4:$P$469,A31,Dosen!$E$4:$E$469,"Belum")</f>
        <v>0</v>
      </c>
      <c r="ED31" s="7">
        <f>COUNTIFS(Dosen!$P$4:$P$469,$A31,Dosen!$E$4:$E$469,"Asisten Ahli")</f>
        <v>1</v>
      </c>
      <c r="EE31" s="7">
        <f>COUNTIFS(Dosen!$P$4:$P$469,$A31,Dosen!$E$4:$E$469,"Lektor")</f>
        <v>2</v>
      </c>
      <c r="EF31" s="7">
        <f>COUNTIFS(Dosen!$P$4:$P$469,$A31,Dosen!$E$4:$E$469,"Lektor Kepala")</f>
        <v>2</v>
      </c>
      <c r="EG31" s="7">
        <f>COUNTIFS(Dosen!$P$4:$P$469,$A31,Dosen!$E$4:$E$469,"Guru Besar")</f>
        <v>0</v>
      </c>
      <c r="EH31" s="7">
        <f>COUNTIFS(Dosen!$P$5:$P$449,A31,Dosen!$I$5:$I$449,"Belum")</f>
        <v>1</v>
      </c>
      <c r="EI31" s="7">
        <f>COUNTIFS(Dosen!$P$5:$P$449,A31,Dosen!$I$5:$I$449,"SUDAH")</f>
        <v>4</v>
      </c>
      <c r="EJ31" s="7">
        <f>COUNTIFS(Dosen!$P$4:$P$449,A31,Dosen!$H$4:$H$449,"s3")</f>
        <v>2</v>
      </c>
      <c r="EK31" s="7">
        <f>COUNTIFS(Dosen!$P$4:$P$449,A31,Dosen!$H$4:$H$449,"s2")</f>
        <v>3</v>
      </c>
      <c r="EL31" s="7">
        <f>COUNTIFS(Dosen!$P$4:$P$449,A31,Dosen!$H$4:$H$449,"s1")</f>
        <v>0</v>
      </c>
      <c r="EM31" s="7">
        <f>COUNTIFS(Dosen!$P$4:$P$449,A31,Dosen!$H$4:$H$449,"sp.2")</f>
        <v>0</v>
      </c>
      <c r="EN31" s="7">
        <f>COUNTIFS(Dosen!$P$4:$P$449,A31,Dosen!$H$4:$H$449,"sp.1")</f>
        <v>0</v>
      </c>
      <c r="EO31" s="7">
        <f>COUNTIFS(Dosen!$P$4:$P$449,A31,Dosen!$K$4:$K$449,"NIDN")</f>
        <v>5</v>
      </c>
      <c r="EP31" s="7">
        <f>COUNTIFS(Dosen!$P$4:$P$449,A31,Dosen!$K$4:$K$449,"NIDk")</f>
        <v>0</v>
      </c>
      <c r="EQ31" s="7">
        <f>COUNTIFS(Dosen!$P$4:$P$449,A31,Dosen!$K$4:$K$449,"belum")</f>
        <v>0</v>
      </c>
      <c r="ER31" s="41">
        <f>COUNTIFS(Dosen!$P$4:$P$449,A31,Dosen!$K$4:$K$449,"NUPTK")</f>
        <v>0</v>
      </c>
      <c r="ES31" s="7">
        <v>34</v>
      </c>
      <c r="ET31" s="7">
        <f>COUNTIFS(Dosen!$P$4:$P$469,A31,Dosen!$D$4:$D$469,"DT")</f>
        <v>5</v>
      </c>
      <c r="EU31" s="7">
        <f>COUNTIFS(Dosen!$P$4:$P$469,A31,Dosen!$D$4:$D$469,"CDTP")</f>
        <v>0</v>
      </c>
      <c r="EV31" s="7">
        <f>COUNTIFS(Dosen!$P$4:$P$469,A31,Dosen!$D$4:$D$469,"CDTSL")</f>
        <v>0</v>
      </c>
      <c r="EW31" s="7">
        <f>COUNTIFS(Dosen!$P$4:$P$469,A31,Dosen!$D$4:$D$469,"dosen kopertis")</f>
        <v>0</v>
      </c>
      <c r="EX31" s="7">
        <f>COUNTIFS(Dosen!$P$4:$P$469,A31,Dosen!$D$4:$D$469,"DBK")</f>
        <v>0</v>
      </c>
      <c r="EY31" s="7">
        <f>COUNTIFS(Dosen!$P$4:$P$469,A31,Dosen!$D$4:$D$469,"DPK")</f>
        <v>0</v>
      </c>
      <c r="EZ31" s="7">
        <f>COUNTIFS(Dosen!$P$4:$P$469,A31,Dosen!$D$4:$D$469,"DLBK")</f>
        <v>0</v>
      </c>
      <c r="FA31" s="7">
        <f t="shared" si="16"/>
        <v>5</v>
      </c>
      <c r="FB31" s="7">
        <f>COUNTIFS(Dosen!$P$4:$P$469,A31,Dosen!$E$4:$E$469,"Belum")</f>
        <v>0</v>
      </c>
      <c r="FC31" s="7">
        <f>COUNTIFS(Dosen!$P$4:$P$469,$A31,Dosen!$E$4:$E$469,"Asisten Ahli")</f>
        <v>1</v>
      </c>
      <c r="FD31" s="7">
        <f>COUNTIFS(Dosen!$P$4:$P$469,$A31,Dosen!$E$4:$E$469,"Lektor")</f>
        <v>2</v>
      </c>
      <c r="FE31" s="7">
        <f>COUNTIFS(Dosen!$P$4:$P$469,$A31,Dosen!$E$4:$E$469,"Lektor Kepala")</f>
        <v>2</v>
      </c>
      <c r="FF31" s="7">
        <f>COUNTIFS(Dosen!$P$4:$P$469,$A31,Dosen!$E$4:$E$469,"Guru Besar")</f>
        <v>0</v>
      </c>
      <c r="FG31" s="7">
        <f>COUNTIFS(Dosen!$P$5:$P$449,$A31,Dosen!$I$5:$I$449,"Belum")</f>
        <v>1</v>
      </c>
      <c r="FH31" s="7">
        <f>COUNTIFS(Dosen!$P$5:$P$449,A31,Dosen!$I$5:$I$449,"SUDAH")</f>
        <v>4</v>
      </c>
      <c r="FI31" s="7">
        <f>COUNTIFS(Dosen!$P$4:$P$449,A31,Dosen!$H$4:$H$449,"s3")</f>
        <v>2</v>
      </c>
      <c r="FJ31" s="7">
        <f>COUNTIFS(Dosen!$P$4:$P$449,A31,Dosen!$H$4:$H$449,"s2")</f>
        <v>3</v>
      </c>
      <c r="FK31" s="7">
        <f>COUNTIFS(Dosen!$P$4:$P$449,A31,Dosen!$H$4:$H$449,"s1")</f>
        <v>0</v>
      </c>
      <c r="FL31" s="7">
        <f>COUNTIFS(Dosen!$P$4:$P$449,A31,Dosen!$H$4:$H$449,"sp.2")</f>
        <v>0</v>
      </c>
      <c r="FM31" s="7">
        <f>COUNTIFS(Dosen!$P$4:$P$449,A31,Dosen!$H$4:$H$449,"sp.1")</f>
        <v>0</v>
      </c>
      <c r="FN31" s="7">
        <f>COUNTIFS(Dosen!$P$4:$P$449,A31,Dosen!$K$4:$K$449,"NIDN")</f>
        <v>5</v>
      </c>
      <c r="FO31" s="7">
        <f>COUNTIFS(Dosen!$P$4:$P$449,A31,Dosen!$K$4:$K$449,"NIDk")</f>
        <v>0</v>
      </c>
      <c r="FP31" s="7">
        <f>COUNTIFS(Dosen!$P$4:$P$449,A31,Dosen!$K$4:$K$449,"belum")</f>
        <v>0</v>
      </c>
      <c r="FQ31" s="41">
        <f>COUNTIFS(Dosen!$P$4:$P$449,A31,Dosen!$K$4:$K$449,"NUPTK")</f>
        <v>0</v>
      </c>
      <c r="FR31" s="7">
        <v>34</v>
      </c>
      <c r="FS31" s="7">
        <f>COUNTIFS(Dosen!$P$4:$P$469,$A31,Dosen!$D$4:$D$469,"DT")</f>
        <v>5</v>
      </c>
      <c r="FT31" s="7">
        <f>COUNTIFS(Dosen!$P$4:$P$469,$A31,Dosen!$D$4:$D$469,"CDTP")</f>
        <v>0</v>
      </c>
      <c r="FU31" s="7">
        <f>COUNTIFS(Dosen!$P$4:$P$469,$A31,Dosen!$D$4:$D$469,"CDTSL")</f>
        <v>0</v>
      </c>
      <c r="FV31" s="7">
        <f>COUNTIFS(Dosen!$P$4:$P$469,$A31,Dosen!$D$4:$D$469,"dosen kopertis")</f>
        <v>0</v>
      </c>
      <c r="FW31" s="7">
        <f>COUNTIFS(Dosen!$P$4:$P$469,$A31,Dosen!$D$4:$D$469,"DBK")</f>
        <v>0</v>
      </c>
      <c r="FX31" s="7">
        <f>COUNTIFS(Dosen!$P$4:$P$469,$A31,Dosen!$D$4:$D$469,"DPK")</f>
        <v>0</v>
      </c>
      <c r="FY31" s="7">
        <f>COUNTIFS(Dosen!$P$4:$P$469,$A31,Dosen!$D$4:$D$469,"DLBK")</f>
        <v>0</v>
      </c>
      <c r="FZ31" s="7">
        <f t="shared" si="17"/>
        <v>5</v>
      </c>
      <c r="GA31" s="7">
        <f>COUNTIFS(Dosen!$P$4:$P$469,$A31,Dosen!$E$4:$E$469,"Belum")</f>
        <v>0</v>
      </c>
      <c r="GB31" s="7">
        <f>COUNTIFS(Dosen!$P$4:$P$469,$A31,Dosen!$E$4:$E$469,"Asisten Ahli")</f>
        <v>1</v>
      </c>
      <c r="GC31" s="7">
        <f>COUNTIFS(Dosen!$P$4:$P$469,$A31,Dosen!$E$4:$E$469,"Lektor")</f>
        <v>2</v>
      </c>
      <c r="GD31" s="7">
        <f>COUNTIFS(Dosen!$P$4:$P$469,$A31,Dosen!$E$4:$E$469,"Lektor Kepala")</f>
        <v>2</v>
      </c>
      <c r="GE31" s="7">
        <f>COUNTIFS(Dosen!$P$4:$P$469,$A31,Dosen!$E$4:$E$469,"Guru Besar")</f>
        <v>0</v>
      </c>
      <c r="GF31" s="7">
        <f>COUNTIFS(Dosen!$P$5:$P$449,$A31,Dosen!$I$5:$I$449,"Belum")</f>
        <v>1</v>
      </c>
      <c r="GG31" s="7">
        <f>COUNTIFS(Dosen!$P$5:$P$449,$A31,Dosen!$I$5:$I$449,"SUDAH")</f>
        <v>4</v>
      </c>
      <c r="GH31" s="7">
        <f>COUNTIFS(Dosen!$P$4:$P$449,$A31,Dosen!$H$4:$H$449,"s3")</f>
        <v>2</v>
      </c>
      <c r="GI31" s="7">
        <f>COUNTIFS(Dosen!$P$4:$P$449,$A31,Dosen!$H$4:$H$449,"s2")</f>
        <v>3</v>
      </c>
      <c r="GJ31" s="7">
        <f>COUNTIFS(Dosen!$P$4:$P$449,$A31,Dosen!$H$4:$H$449,"s1")</f>
        <v>0</v>
      </c>
      <c r="GK31" s="7">
        <f>COUNTIFS(Dosen!$P$4:$P$449,$A31,Dosen!$H$4:$H$449,"sp.2")</f>
        <v>0</v>
      </c>
      <c r="GL31" s="7">
        <f>COUNTIFS(Dosen!$P$4:$P$449,$A31,Dosen!$H$4:$H$449,"sp.1")</f>
        <v>0</v>
      </c>
      <c r="GM31" s="7">
        <f>COUNTIFS(Dosen!$P$4:$P$449,$A31,Dosen!$K$4:$K$449,"NIDN")</f>
        <v>5</v>
      </c>
      <c r="GN31" s="7">
        <f>COUNTIFS(Dosen!$P$4:$P$449,$A31,Dosen!$K$4:$K$449,"NIDk")</f>
        <v>0</v>
      </c>
      <c r="GO31" s="7">
        <f>COUNTIFS(Dosen!$P$4:$P$449,$A31,Dosen!$K$4:$K$449,"belum")</f>
        <v>0</v>
      </c>
      <c r="GP31" s="41">
        <f>COUNTIFS(Dosen!$P$4:$P$449,$A31,Dosen!$K$4:$K$449,"NUPTK")</f>
        <v>0</v>
      </c>
      <c r="GQ31" s="7">
        <v>34</v>
      </c>
      <c r="GR31" s="7">
        <v>5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5</v>
      </c>
      <c r="GZ31" s="7">
        <v>0</v>
      </c>
      <c r="HA31" s="7">
        <v>1</v>
      </c>
      <c r="HB31" s="7">
        <v>3</v>
      </c>
      <c r="HC31" s="7">
        <v>1</v>
      </c>
      <c r="HD31" s="7">
        <v>0</v>
      </c>
      <c r="HE31" s="7">
        <v>1</v>
      </c>
      <c r="HF31" s="7">
        <v>4</v>
      </c>
      <c r="HG31" s="7">
        <v>2</v>
      </c>
      <c r="HH31" s="7">
        <v>3</v>
      </c>
      <c r="HI31" s="7">
        <v>0</v>
      </c>
      <c r="HJ31" s="7">
        <v>0</v>
      </c>
      <c r="HK31" s="7">
        <v>0</v>
      </c>
      <c r="HL31" s="7">
        <v>5</v>
      </c>
      <c r="HM31" s="7">
        <v>0</v>
      </c>
      <c r="HN31" s="7">
        <v>0</v>
      </c>
      <c r="HO31" s="41">
        <v>0</v>
      </c>
      <c r="HP31" s="7">
        <v>34</v>
      </c>
      <c r="HQ31" s="7">
        <v>5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5</v>
      </c>
      <c r="HY31" s="7">
        <v>0</v>
      </c>
      <c r="HZ31" s="7">
        <v>1</v>
      </c>
      <c r="IA31" s="7">
        <v>3</v>
      </c>
      <c r="IB31" s="7">
        <v>1</v>
      </c>
      <c r="IC31" s="7">
        <v>0</v>
      </c>
      <c r="ID31" s="7">
        <v>1</v>
      </c>
      <c r="IE31" s="7">
        <v>4</v>
      </c>
      <c r="IF31" s="7">
        <v>2</v>
      </c>
      <c r="IG31" s="7">
        <v>3</v>
      </c>
      <c r="IH31" s="7">
        <v>0</v>
      </c>
      <c r="II31" s="7">
        <v>0</v>
      </c>
      <c r="IJ31" s="7">
        <v>0</v>
      </c>
      <c r="IK31" s="7">
        <v>5</v>
      </c>
      <c r="IL31" s="7">
        <v>0</v>
      </c>
      <c r="IM31" s="7">
        <v>0</v>
      </c>
      <c r="IN31" s="41">
        <v>0</v>
      </c>
      <c r="IO31" s="7">
        <v>34</v>
      </c>
      <c r="IP31" s="7">
        <v>5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5</v>
      </c>
      <c r="IX31" s="7">
        <v>0</v>
      </c>
      <c r="IY31" s="7">
        <v>1</v>
      </c>
      <c r="IZ31" s="7">
        <v>3</v>
      </c>
      <c r="JA31" s="7">
        <v>1</v>
      </c>
      <c r="JB31" s="7">
        <v>0</v>
      </c>
      <c r="JC31" s="7">
        <v>1</v>
      </c>
      <c r="JD31" s="7">
        <v>4</v>
      </c>
      <c r="JE31" s="7">
        <v>2</v>
      </c>
      <c r="JF31" s="7">
        <v>3</v>
      </c>
      <c r="JG31" s="7">
        <v>0</v>
      </c>
      <c r="JH31" s="7">
        <v>0</v>
      </c>
      <c r="JI31" s="7">
        <v>0</v>
      </c>
      <c r="JJ31" s="7">
        <v>5</v>
      </c>
      <c r="JK31" s="7">
        <v>0</v>
      </c>
      <c r="JL31" s="7">
        <v>0</v>
      </c>
      <c r="JM31" s="41">
        <v>0</v>
      </c>
      <c r="JN31" s="7">
        <v>34</v>
      </c>
      <c r="JO31" s="7">
        <v>5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5</v>
      </c>
      <c r="JW31" s="7">
        <v>0</v>
      </c>
      <c r="JX31" s="7">
        <v>1</v>
      </c>
      <c r="JY31" s="7">
        <v>3</v>
      </c>
      <c r="JZ31" s="7">
        <v>1</v>
      </c>
      <c r="KA31" s="7">
        <v>0</v>
      </c>
      <c r="KB31" s="7">
        <v>1</v>
      </c>
      <c r="KC31" s="7">
        <v>4</v>
      </c>
      <c r="KD31" s="7">
        <v>2</v>
      </c>
      <c r="KE31" s="7">
        <v>3</v>
      </c>
      <c r="KF31" s="7">
        <v>0</v>
      </c>
      <c r="KG31" s="7">
        <v>0</v>
      </c>
      <c r="KH31" s="7">
        <v>0</v>
      </c>
      <c r="KI31" s="7">
        <v>5</v>
      </c>
      <c r="KJ31" s="7">
        <v>0</v>
      </c>
      <c r="KK31" s="7">
        <v>0</v>
      </c>
      <c r="KL31" s="41">
        <v>0</v>
      </c>
      <c r="KM31" s="7">
        <v>29</v>
      </c>
      <c r="KN31" s="7">
        <f>COUNTIFS(Dosen!$P$4:$P$469,$A31,Dosen!$D$4:$D$469,"DT")</f>
        <v>5</v>
      </c>
      <c r="KO31" s="7">
        <f>COUNTIFS(Dosen!$P$4:$P$469,$A31,Dosen!$D$4:$D$469,"CDTP")</f>
        <v>0</v>
      </c>
      <c r="KP31" s="7">
        <f>COUNTIFS(Dosen!$P$4:$P$469,$A31,Dosen!$D$4:$D$469,"CDTSL")</f>
        <v>0</v>
      </c>
      <c r="KQ31" s="7">
        <f>COUNTIFS(Dosen!$P$4:$P$469,$A31,Dosen!$D$4:$D$469,"dosen kopertis")</f>
        <v>0</v>
      </c>
      <c r="KR31" s="7">
        <f>COUNTIFS(Dosen!$P$4:$P$469,$A31,Dosen!$D$4:$D$469,"DBK")</f>
        <v>0</v>
      </c>
      <c r="KS31" s="7">
        <f>COUNTIFS(Dosen!$P$4:$P$469,$A31,Dosen!$D$4:$D$469,"DPK")</f>
        <v>0</v>
      </c>
      <c r="KT31" s="7">
        <f>COUNTIFS(Dosen!$P$4:$P$469,$A31,Dosen!$D$4:$D$469,"DLBK")</f>
        <v>0</v>
      </c>
      <c r="KU31" s="7">
        <f t="shared" si="18"/>
        <v>5</v>
      </c>
      <c r="KV31" s="7">
        <f>COUNTIFS(Dosen!$P$4:$P$469,$A31,Dosen!$E$4:$E$469,"Belum")</f>
        <v>0</v>
      </c>
      <c r="KW31" s="7">
        <f>COUNTIFS(Dosen!$P$4:$P$469,$A31,Dosen!$E$4:$E$469,"Asisten Ahli")</f>
        <v>1</v>
      </c>
      <c r="KX31" s="7">
        <f>COUNTIFS(Dosen!$P$4:$P$469,$A31,Dosen!$E$4:$E$469,"Lektor")</f>
        <v>2</v>
      </c>
      <c r="KY31" s="7">
        <f>COUNTIFS(Dosen!$P$4:$P$469,$A31,Dosen!$E$4:$E$469,"Lektor Kepala")</f>
        <v>2</v>
      </c>
      <c r="KZ31" s="7">
        <f>COUNTIFS(Dosen!$P$4:$P$469,$A31,Dosen!$E$4:$E$469,"Guru Besar")</f>
        <v>0</v>
      </c>
      <c r="LA31" s="7">
        <f>COUNTIFS(Dosen!$P$5:$P$495,$A31,Dosen!$I$5:$I$495,"Belum")</f>
        <v>1</v>
      </c>
      <c r="LB31" s="7">
        <f>COUNTIFS(Dosen!$P$5:$P$495,$A31,Dosen!$I$5:$I$495,"SUDAH")</f>
        <v>4</v>
      </c>
      <c r="LC31" s="7">
        <f>COUNTIFS(Dosen!$P$4:$P$495,$A31,Dosen!$H$4:$H$495,"s3")</f>
        <v>2</v>
      </c>
      <c r="LD31" s="7">
        <f>COUNTIFS(Dosen!$P$4:$P$495,$A31,Dosen!$H$4:$H$495,"s2")</f>
        <v>3</v>
      </c>
      <c r="LE31" s="7">
        <f>COUNTIFS(Dosen!$P$4:$P$495,$A31,Dosen!$H$4:$H$495,"s1")</f>
        <v>0</v>
      </c>
      <c r="LF31" s="7">
        <f>COUNTIFS(Dosen!$P$4:$P$495,$A31,Dosen!$H$4:$H$495,"sp.2")</f>
        <v>0</v>
      </c>
      <c r="LG31" s="7">
        <f>COUNTIFS(Dosen!$P$4:$P$495,$A31,Dosen!$H$4:$H$495,"sp.1")</f>
        <v>0</v>
      </c>
      <c r="LH31" s="7">
        <f>COUNTIFS(Dosen!$P$4:$P$495,$A31,Dosen!$K$4:$K$495,"NIDN")</f>
        <v>5</v>
      </c>
      <c r="LI31" s="7">
        <f>COUNTIFS(Dosen!$P$4:$P$495,$A31,Dosen!$K$4:$K$495,"NIDk")</f>
        <v>0</v>
      </c>
      <c r="LJ31" s="7">
        <f>COUNTIFS(Dosen!$P$4:$P$495,$A31,Dosen!$K$4:$K$495,"belum")</f>
        <v>0</v>
      </c>
      <c r="LK31" s="41">
        <f>COUNTIFS(Dosen!$P$4:$P$495,$A31,Dosen!$K$4:$K$495,"NUPTK")</f>
        <v>0</v>
      </c>
    </row>
    <row r="32" spans="1:323" x14ac:dyDescent="0.25">
      <c r="A32" s="41" t="s">
        <v>1265</v>
      </c>
      <c r="B32" s="7">
        <v>132</v>
      </c>
      <c r="C32" s="7">
        <v>16</v>
      </c>
      <c r="D32" s="7">
        <v>0</v>
      </c>
      <c r="E32" s="7">
        <v>0</v>
      </c>
      <c r="F32" s="7">
        <v>0</v>
      </c>
      <c r="G32" s="7">
        <v>0</v>
      </c>
      <c r="H32" s="7">
        <v>1</v>
      </c>
      <c r="I32" s="7">
        <v>0</v>
      </c>
      <c r="J32" s="7">
        <v>17</v>
      </c>
      <c r="K32" s="7">
        <v>0</v>
      </c>
      <c r="L32" s="7">
        <v>8</v>
      </c>
      <c r="M32" s="7">
        <v>8</v>
      </c>
      <c r="N32" s="7">
        <v>1</v>
      </c>
      <c r="O32" s="7">
        <v>0</v>
      </c>
      <c r="P32" s="7">
        <v>7</v>
      </c>
      <c r="Q32" s="7">
        <v>10</v>
      </c>
      <c r="R32" s="7">
        <v>5</v>
      </c>
      <c r="S32" s="7">
        <v>12</v>
      </c>
      <c r="T32" s="7">
        <v>0</v>
      </c>
      <c r="U32" s="7">
        <v>0</v>
      </c>
      <c r="V32" s="7">
        <v>0</v>
      </c>
      <c r="W32" s="7">
        <v>16</v>
      </c>
      <c r="X32" s="7">
        <v>1</v>
      </c>
      <c r="Y32" s="7">
        <v>0</v>
      </c>
      <c r="Z32" s="7">
        <v>132</v>
      </c>
      <c r="AA32" s="7">
        <v>16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16</v>
      </c>
      <c r="AI32" s="7">
        <v>0</v>
      </c>
      <c r="AJ32" s="7">
        <v>7</v>
      </c>
      <c r="AK32" s="7">
        <v>8</v>
      </c>
      <c r="AL32" s="7">
        <v>1</v>
      </c>
      <c r="AM32" s="7">
        <v>0</v>
      </c>
      <c r="AN32" s="7">
        <v>6</v>
      </c>
      <c r="AO32" s="7">
        <v>10</v>
      </c>
      <c r="AP32" s="7">
        <v>5</v>
      </c>
      <c r="AQ32" s="7">
        <v>11</v>
      </c>
      <c r="AR32" s="7">
        <v>0</v>
      </c>
      <c r="AS32" s="7">
        <v>0</v>
      </c>
      <c r="AT32" s="7">
        <v>0</v>
      </c>
      <c r="AU32" s="7">
        <v>16</v>
      </c>
      <c r="AV32" s="7">
        <v>0</v>
      </c>
      <c r="AW32" s="7">
        <v>0</v>
      </c>
      <c r="AX32" s="7">
        <v>132</v>
      </c>
      <c r="AY32" s="7">
        <v>15</v>
      </c>
      <c r="AZ32" s="7">
        <v>0</v>
      </c>
      <c r="BA32" s="7">
        <v>0</v>
      </c>
      <c r="BB32" s="44">
        <v>0</v>
      </c>
      <c r="BC32" s="7">
        <v>0</v>
      </c>
      <c r="BD32" s="7">
        <v>0</v>
      </c>
      <c r="BE32" s="7">
        <v>0</v>
      </c>
      <c r="BF32" s="8">
        <v>15</v>
      </c>
      <c r="BG32" s="7">
        <v>0</v>
      </c>
      <c r="BH32" s="7">
        <v>6</v>
      </c>
      <c r="BI32" s="7">
        <v>8</v>
      </c>
      <c r="BJ32" s="7">
        <v>1</v>
      </c>
      <c r="BK32" s="7">
        <v>0</v>
      </c>
      <c r="BL32" s="7">
        <v>5</v>
      </c>
      <c r="BM32" s="7">
        <v>10</v>
      </c>
      <c r="BN32" s="7">
        <v>4</v>
      </c>
      <c r="BO32" s="7">
        <v>11</v>
      </c>
      <c r="BP32" s="7">
        <v>0</v>
      </c>
      <c r="BQ32" s="7">
        <v>0</v>
      </c>
      <c r="BR32" s="7">
        <v>0</v>
      </c>
      <c r="BS32" s="7">
        <v>15</v>
      </c>
      <c r="BT32" s="7">
        <v>0</v>
      </c>
      <c r="BU32" s="7">
        <v>0</v>
      </c>
      <c r="BV32" s="7">
        <v>132</v>
      </c>
      <c r="BW32" s="7">
        <v>15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15</v>
      </c>
      <c r="CE32" s="7">
        <v>0</v>
      </c>
      <c r="CF32" s="7">
        <v>6</v>
      </c>
      <c r="CG32" s="7">
        <v>8</v>
      </c>
      <c r="CH32" s="7">
        <v>1</v>
      </c>
      <c r="CI32" s="7">
        <v>0</v>
      </c>
      <c r="CJ32" s="7">
        <v>5</v>
      </c>
      <c r="CK32" s="7">
        <v>10</v>
      </c>
      <c r="CL32" s="7">
        <v>4</v>
      </c>
      <c r="CM32" s="7">
        <v>11</v>
      </c>
      <c r="CN32" s="7">
        <v>0</v>
      </c>
      <c r="CO32" s="7">
        <v>0</v>
      </c>
      <c r="CP32" s="7">
        <v>0</v>
      </c>
      <c r="CQ32" s="7">
        <v>15</v>
      </c>
      <c r="CR32" s="7">
        <v>0</v>
      </c>
      <c r="CS32" s="7">
        <v>0</v>
      </c>
      <c r="CT32" s="7">
        <v>0</v>
      </c>
      <c r="CU32" s="7">
        <v>132</v>
      </c>
      <c r="CV32" s="7">
        <v>15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15</v>
      </c>
      <c r="DD32" s="7">
        <v>0</v>
      </c>
      <c r="DE32" s="7">
        <v>6</v>
      </c>
      <c r="DF32" s="7">
        <v>8</v>
      </c>
      <c r="DG32" s="7">
        <v>1</v>
      </c>
      <c r="DH32" s="7">
        <v>0</v>
      </c>
      <c r="DI32" s="7">
        <v>4</v>
      </c>
      <c r="DJ32" s="7">
        <v>11</v>
      </c>
      <c r="DK32" s="7">
        <v>4</v>
      </c>
      <c r="DL32" s="7">
        <v>11</v>
      </c>
      <c r="DM32" s="7">
        <v>0</v>
      </c>
      <c r="DN32" s="7">
        <v>0</v>
      </c>
      <c r="DO32" s="7">
        <v>0</v>
      </c>
      <c r="DP32" s="7">
        <v>15</v>
      </c>
      <c r="DQ32" s="7">
        <v>0</v>
      </c>
      <c r="DR32" s="7">
        <v>0</v>
      </c>
      <c r="DS32" s="7">
        <v>0</v>
      </c>
      <c r="DT32" s="7">
        <v>117</v>
      </c>
      <c r="DU32" s="7">
        <f>COUNTIFS(Dosen!$P$4:$P$469,A32,Dosen!$D$4:$D$469,"DT")</f>
        <v>14</v>
      </c>
      <c r="DV32" s="7">
        <f>COUNTIFS(Dosen!$P$4:$P$469,A32,Dosen!$D$4:$D$469,"CDTP")</f>
        <v>0</v>
      </c>
      <c r="DW32" s="7">
        <f>COUNTIFS(Dosen!$P$4:$P$469,A32,Dosen!$D$4:$D$469,"CDTSL")</f>
        <v>0</v>
      </c>
      <c r="DX32" s="44">
        <f>COUNTIFS(Dosen!$P$4:$P$469,A32,Dosen!$D$4:$D$469,"dosen kopertis")</f>
        <v>0</v>
      </c>
      <c r="DY32" s="7">
        <f>COUNTIFS(Dosen!$P$4:$P$469,A32,Dosen!$D$4:$D$469,"DBK")</f>
        <v>0</v>
      </c>
      <c r="DZ32" s="7">
        <f>COUNTIFS(Dosen!$P$4:$P$469,A32,Dosen!$D$4:$D$469,"DPK")</f>
        <v>0</v>
      </c>
      <c r="EA32" s="7">
        <f>COUNTIFS(Dosen!$P$4:$P$469,A32,Dosen!$D$4:$D$469,"DLBK")</f>
        <v>0</v>
      </c>
      <c r="EB32" s="8">
        <f t="shared" si="15"/>
        <v>14</v>
      </c>
      <c r="EC32" s="7">
        <f>COUNTIFS(Dosen!$P$4:$P$469,A32,Dosen!$E$4:$E$469,"Belum")</f>
        <v>0</v>
      </c>
      <c r="ED32" s="7">
        <f>COUNTIFS(Dosen!$P$4:$P$469,$A32,Dosen!$E$4:$E$469,"Asisten Ahli")</f>
        <v>6</v>
      </c>
      <c r="EE32" s="7">
        <f>COUNTIFS(Dosen!$P$4:$P$469,$A32,Dosen!$E$4:$E$469,"Lektor")</f>
        <v>7</v>
      </c>
      <c r="EF32" s="7">
        <f>COUNTIFS(Dosen!$P$4:$P$469,$A32,Dosen!$E$4:$E$469,"Lektor Kepala")</f>
        <v>1</v>
      </c>
      <c r="EG32" s="7">
        <f>COUNTIFS(Dosen!$P$4:$P$469,$A32,Dosen!$E$4:$E$469,"Guru Besar")</f>
        <v>0</v>
      </c>
      <c r="EH32" s="7">
        <f>COUNTIFS(Dosen!$P$5:$P$449,A32,Dosen!$I$5:$I$449,"Belum")</f>
        <v>4</v>
      </c>
      <c r="EI32" s="7">
        <f>COUNTIFS(Dosen!$P$5:$P$449,A32,Dosen!$I$5:$I$449,"SUDAH")</f>
        <v>10</v>
      </c>
      <c r="EJ32" s="7">
        <f>COUNTIFS(Dosen!$P$4:$P$449,A32,Dosen!$H$4:$H$449,"s3")</f>
        <v>3</v>
      </c>
      <c r="EK32" s="7">
        <f>COUNTIFS(Dosen!$P$4:$P$449,A32,Dosen!$H$4:$H$449,"s2")</f>
        <v>11</v>
      </c>
      <c r="EL32" s="7">
        <f>COUNTIFS(Dosen!$P$4:$P$449,A32,Dosen!$H$4:$H$449,"s1")</f>
        <v>0</v>
      </c>
      <c r="EM32" s="7">
        <f>COUNTIFS(Dosen!$P$4:$P$449,A32,Dosen!$H$4:$H$449,"sp.2")</f>
        <v>0</v>
      </c>
      <c r="EN32" s="7">
        <f>COUNTIFS(Dosen!$P$4:$P$449,A32,Dosen!$H$4:$H$449,"sp.1")</f>
        <v>0</v>
      </c>
      <c r="EO32" s="7">
        <f>COUNTIFS(Dosen!$P$4:$P$449,A32,Dosen!$K$4:$K$449,"NIDN")</f>
        <v>14</v>
      </c>
      <c r="EP32" s="7">
        <f>COUNTIFS(Dosen!$P$4:$P$449,A32,Dosen!$K$4:$K$449,"NIDk")</f>
        <v>0</v>
      </c>
      <c r="EQ32" s="7">
        <f>COUNTIFS(Dosen!$P$4:$P$449,A32,Dosen!$K$4:$K$449,"belum")</f>
        <v>0</v>
      </c>
      <c r="ER32" s="41">
        <f>COUNTIFS(Dosen!$P$4:$P$449,A32,Dosen!$K$4:$K$449,"NUPTK")</f>
        <v>0</v>
      </c>
      <c r="ES32" s="7">
        <v>117</v>
      </c>
      <c r="ET32" s="7">
        <f>COUNTIFS(Dosen!$P$4:$P$469,A32,Dosen!$D$4:$D$469,"DT")</f>
        <v>14</v>
      </c>
      <c r="EU32" s="7">
        <f>COUNTIFS(Dosen!$P$4:$P$469,A32,Dosen!$D$4:$D$469,"CDTP")</f>
        <v>0</v>
      </c>
      <c r="EV32" s="7">
        <f>COUNTIFS(Dosen!$P$4:$P$469,A32,Dosen!$D$4:$D$469,"CDTSL")</f>
        <v>0</v>
      </c>
      <c r="EW32" s="7">
        <f>COUNTIFS(Dosen!$P$4:$P$469,A32,Dosen!$D$4:$D$469,"dosen kopertis")</f>
        <v>0</v>
      </c>
      <c r="EX32" s="7">
        <f>COUNTIFS(Dosen!$P$4:$P$469,A32,Dosen!$D$4:$D$469,"DBK")</f>
        <v>0</v>
      </c>
      <c r="EY32" s="7">
        <f>COUNTIFS(Dosen!$P$4:$P$469,A32,Dosen!$D$4:$D$469,"DPK")</f>
        <v>0</v>
      </c>
      <c r="EZ32" s="7">
        <f>COUNTIFS(Dosen!$P$4:$P$469,A32,Dosen!$D$4:$D$469,"DLBK")</f>
        <v>0</v>
      </c>
      <c r="FA32" s="7">
        <f t="shared" si="16"/>
        <v>14</v>
      </c>
      <c r="FB32" s="7">
        <f>COUNTIFS(Dosen!$P$4:$P$469,A32,Dosen!$E$4:$E$469,"Belum")</f>
        <v>0</v>
      </c>
      <c r="FC32" s="7">
        <f>COUNTIFS(Dosen!$P$4:$P$469,$A32,Dosen!$E$4:$E$469,"Asisten Ahli")</f>
        <v>6</v>
      </c>
      <c r="FD32" s="7">
        <f>COUNTIFS(Dosen!$P$4:$P$469,$A32,Dosen!$E$4:$E$469,"Lektor")</f>
        <v>7</v>
      </c>
      <c r="FE32" s="7">
        <f>COUNTIFS(Dosen!$P$4:$P$469,$A32,Dosen!$E$4:$E$469,"Lektor Kepala")</f>
        <v>1</v>
      </c>
      <c r="FF32" s="7">
        <f>COUNTIFS(Dosen!$P$4:$P$469,$A32,Dosen!$E$4:$E$469,"Guru Besar")</f>
        <v>0</v>
      </c>
      <c r="FG32" s="7">
        <f>COUNTIFS(Dosen!$P$5:$P$449,$A32,Dosen!$I$5:$I$449,"Belum")</f>
        <v>4</v>
      </c>
      <c r="FH32" s="7">
        <f>COUNTIFS(Dosen!$P$5:$P$449,A32,Dosen!$I$5:$I$449,"SUDAH")</f>
        <v>10</v>
      </c>
      <c r="FI32" s="7">
        <f>COUNTIFS(Dosen!$P$4:$P$449,A32,Dosen!$H$4:$H$449,"s3")</f>
        <v>3</v>
      </c>
      <c r="FJ32" s="7">
        <f>COUNTIFS(Dosen!$P$4:$P$449,A32,Dosen!$H$4:$H$449,"s2")</f>
        <v>11</v>
      </c>
      <c r="FK32" s="7">
        <f>COUNTIFS(Dosen!$P$4:$P$449,A32,Dosen!$H$4:$H$449,"s1")</f>
        <v>0</v>
      </c>
      <c r="FL32" s="7">
        <f>COUNTIFS(Dosen!$P$4:$P$449,A32,Dosen!$H$4:$H$449,"sp.2")</f>
        <v>0</v>
      </c>
      <c r="FM32" s="7">
        <f>COUNTIFS(Dosen!$P$4:$P$449,A32,Dosen!$H$4:$H$449,"sp.1")</f>
        <v>0</v>
      </c>
      <c r="FN32" s="7">
        <f>COUNTIFS(Dosen!$P$4:$P$449,A32,Dosen!$K$4:$K$449,"NIDN")</f>
        <v>14</v>
      </c>
      <c r="FO32" s="7">
        <f>COUNTIFS(Dosen!$P$4:$P$449,A32,Dosen!$K$4:$K$449,"NIDk")</f>
        <v>0</v>
      </c>
      <c r="FP32" s="7">
        <f>COUNTIFS(Dosen!$P$4:$P$449,A32,Dosen!$K$4:$K$449,"belum")</f>
        <v>0</v>
      </c>
      <c r="FQ32" s="41">
        <f>COUNTIFS(Dosen!$P$4:$P$449,A32,Dosen!$K$4:$K$449,"NUPTK")</f>
        <v>0</v>
      </c>
      <c r="FR32" s="7">
        <v>117</v>
      </c>
      <c r="FS32" s="7">
        <f>COUNTIFS(Dosen!$P$4:$P$469,$A32,Dosen!$D$4:$D$469,"DT")</f>
        <v>14</v>
      </c>
      <c r="FT32" s="7">
        <f>COUNTIFS(Dosen!$P$4:$P$469,$A32,Dosen!$D$4:$D$469,"CDTP")</f>
        <v>0</v>
      </c>
      <c r="FU32" s="7">
        <f>COUNTIFS(Dosen!$P$4:$P$469,$A32,Dosen!$D$4:$D$469,"CDTSL")</f>
        <v>0</v>
      </c>
      <c r="FV32" s="7">
        <f>COUNTIFS(Dosen!$P$4:$P$469,$A32,Dosen!$D$4:$D$469,"dosen kopertis")</f>
        <v>0</v>
      </c>
      <c r="FW32" s="7">
        <f>COUNTIFS(Dosen!$P$4:$P$469,$A32,Dosen!$D$4:$D$469,"DBK")</f>
        <v>0</v>
      </c>
      <c r="FX32" s="7">
        <f>COUNTIFS(Dosen!$P$4:$P$469,$A32,Dosen!$D$4:$D$469,"DPK")</f>
        <v>0</v>
      </c>
      <c r="FY32" s="7">
        <f>COUNTIFS(Dosen!$P$4:$P$469,$A32,Dosen!$D$4:$D$469,"DLBK")</f>
        <v>0</v>
      </c>
      <c r="FZ32" s="7">
        <f t="shared" si="17"/>
        <v>14</v>
      </c>
      <c r="GA32" s="7">
        <f>COUNTIFS(Dosen!$P$4:$P$469,$A32,Dosen!$E$4:$E$469,"Belum")</f>
        <v>0</v>
      </c>
      <c r="GB32" s="7">
        <f>COUNTIFS(Dosen!$P$4:$P$469,$A32,Dosen!$E$4:$E$469,"Asisten Ahli")</f>
        <v>6</v>
      </c>
      <c r="GC32" s="7">
        <f>COUNTIFS(Dosen!$P$4:$P$469,$A32,Dosen!$E$4:$E$469,"Lektor")</f>
        <v>7</v>
      </c>
      <c r="GD32" s="7">
        <f>COUNTIFS(Dosen!$P$4:$P$469,$A32,Dosen!$E$4:$E$469,"Lektor Kepala")</f>
        <v>1</v>
      </c>
      <c r="GE32" s="7">
        <f>COUNTIFS(Dosen!$P$4:$P$469,$A32,Dosen!$E$4:$E$469,"Guru Besar")</f>
        <v>0</v>
      </c>
      <c r="GF32" s="7">
        <f>COUNTIFS(Dosen!$P$5:$P$449,$A32,Dosen!$I$5:$I$449,"Belum")</f>
        <v>4</v>
      </c>
      <c r="GG32" s="7">
        <f>COUNTIFS(Dosen!$P$5:$P$449,$A32,Dosen!$I$5:$I$449,"SUDAH")</f>
        <v>10</v>
      </c>
      <c r="GH32" s="7">
        <f>COUNTIFS(Dosen!$P$4:$P$449,$A32,Dosen!$H$4:$H$449,"s3")</f>
        <v>3</v>
      </c>
      <c r="GI32" s="7">
        <f>COUNTIFS(Dosen!$P$4:$P$449,$A32,Dosen!$H$4:$H$449,"s2")</f>
        <v>11</v>
      </c>
      <c r="GJ32" s="7">
        <f>COUNTIFS(Dosen!$P$4:$P$449,$A32,Dosen!$H$4:$H$449,"s1")</f>
        <v>0</v>
      </c>
      <c r="GK32" s="7">
        <f>COUNTIFS(Dosen!$P$4:$P$449,$A32,Dosen!$H$4:$H$449,"sp.2")</f>
        <v>0</v>
      </c>
      <c r="GL32" s="7">
        <f>COUNTIFS(Dosen!$P$4:$P$449,$A32,Dosen!$H$4:$H$449,"sp.1")</f>
        <v>0</v>
      </c>
      <c r="GM32" s="7">
        <f>COUNTIFS(Dosen!$P$4:$P$449,$A32,Dosen!$K$4:$K$449,"NIDN")</f>
        <v>14</v>
      </c>
      <c r="GN32" s="7">
        <f>COUNTIFS(Dosen!$P$4:$P$449,$A32,Dosen!$K$4:$K$449,"NIDk")</f>
        <v>0</v>
      </c>
      <c r="GO32" s="7">
        <f>COUNTIFS(Dosen!$P$4:$P$449,$A32,Dosen!$K$4:$K$449,"belum")</f>
        <v>0</v>
      </c>
      <c r="GP32" s="41">
        <f>COUNTIFS(Dosen!$P$4:$P$449,$A32,Dosen!$K$4:$K$449,"NUPTK")</f>
        <v>0</v>
      </c>
      <c r="GQ32" s="7">
        <v>117</v>
      </c>
      <c r="GR32" s="7">
        <v>14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14</v>
      </c>
      <c r="GZ32" s="7">
        <v>0</v>
      </c>
      <c r="HA32" s="7">
        <v>6</v>
      </c>
      <c r="HB32" s="7">
        <v>7</v>
      </c>
      <c r="HC32" s="7">
        <v>1</v>
      </c>
      <c r="HD32" s="7">
        <v>0</v>
      </c>
      <c r="HE32" s="7">
        <v>3</v>
      </c>
      <c r="HF32" s="7">
        <v>11</v>
      </c>
      <c r="HG32" s="7">
        <v>3</v>
      </c>
      <c r="HH32" s="7">
        <v>11</v>
      </c>
      <c r="HI32" s="7">
        <v>0</v>
      </c>
      <c r="HJ32" s="7">
        <v>0</v>
      </c>
      <c r="HK32" s="7">
        <v>0</v>
      </c>
      <c r="HL32" s="7">
        <v>14</v>
      </c>
      <c r="HM32" s="7">
        <v>0</v>
      </c>
      <c r="HN32" s="7">
        <v>0</v>
      </c>
      <c r="HO32" s="41">
        <v>0</v>
      </c>
      <c r="HP32" s="7">
        <v>117</v>
      </c>
      <c r="HQ32" s="7">
        <v>14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14</v>
      </c>
      <c r="HY32" s="7">
        <v>0</v>
      </c>
      <c r="HZ32" s="7">
        <v>6</v>
      </c>
      <c r="IA32" s="7">
        <v>7</v>
      </c>
      <c r="IB32" s="7">
        <v>1</v>
      </c>
      <c r="IC32" s="7">
        <v>0</v>
      </c>
      <c r="ID32" s="7">
        <v>3</v>
      </c>
      <c r="IE32" s="7">
        <v>11</v>
      </c>
      <c r="IF32" s="7">
        <v>3</v>
      </c>
      <c r="IG32" s="7">
        <v>11</v>
      </c>
      <c r="IH32" s="7">
        <v>0</v>
      </c>
      <c r="II32" s="7">
        <v>0</v>
      </c>
      <c r="IJ32" s="7">
        <v>0</v>
      </c>
      <c r="IK32" s="7">
        <v>14</v>
      </c>
      <c r="IL32" s="7">
        <v>0</v>
      </c>
      <c r="IM32" s="7">
        <v>0</v>
      </c>
      <c r="IN32" s="41">
        <v>0</v>
      </c>
      <c r="IO32" s="7">
        <v>117</v>
      </c>
      <c r="IP32" s="7">
        <v>14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14</v>
      </c>
      <c r="IX32" s="7">
        <v>0</v>
      </c>
      <c r="IY32" s="7">
        <v>6</v>
      </c>
      <c r="IZ32" s="7">
        <v>7</v>
      </c>
      <c r="JA32" s="7">
        <v>1</v>
      </c>
      <c r="JB32" s="7">
        <v>0</v>
      </c>
      <c r="JC32" s="7">
        <v>3</v>
      </c>
      <c r="JD32" s="7">
        <v>11</v>
      </c>
      <c r="JE32" s="7">
        <v>3</v>
      </c>
      <c r="JF32" s="7">
        <v>11</v>
      </c>
      <c r="JG32" s="7">
        <v>0</v>
      </c>
      <c r="JH32" s="7">
        <v>0</v>
      </c>
      <c r="JI32" s="7">
        <v>0</v>
      </c>
      <c r="JJ32" s="7">
        <v>14</v>
      </c>
      <c r="JK32" s="7">
        <v>0</v>
      </c>
      <c r="JL32" s="7">
        <v>0</v>
      </c>
      <c r="JM32" s="41">
        <v>0</v>
      </c>
      <c r="JN32" s="7">
        <v>117</v>
      </c>
      <c r="JO32" s="7">
        <v>14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14</v>
      </c>
      <c r="JW32" s="7">
        <v>0</v>
      </c>
      <c r="JX32" s="7">
        <v>6</v>
      </c>
      <c r="JY32" s="7">
        <v>7</v>
      </c>
      <c r="JZ32" s="7">
        <v>1</v>
      </c>
      <c r="KA32" s="7">
        <v>0</v>
      </c>
      <c r="KB32" s="7">
        <v>4</v>
      </c>
      <c r="KC32" s="7">
        <v>10</v>
      </c>
      <c r="KD32" s="7">
        <v>3</v>
      </c>
      <c r="KE32" s="7">
        <v>11</v>
      </c>
      <c r="KF32" s="7">
        <v>0</v>
      </c>
      <c r="KG32" s="7">
        <v>0</v>
      </c>
      <c r="KH32" s="7">
        <v>0</v>
      </c>
      <c r="KI32" s="7">
        <v>14</v>
      </c>
      <c r="KJ32" s="7">
        <v>0</v>
      </c>
      <c r="KK32" s="7">
        <v>0</v>
      </c>
      <c r="KL32" s="41">
        <v>0</v>
      </c>
      <c r="KM32" s="7">
        <v>107</v>
      </c>
      <c r="KN32" s="7">
        <f>COUNTIFS(Dosen!$P$4:$P$469,$A32,Dosen!$D$4:$D$469,"DT")</f>
        <v>14</v>
      </c>
      <c r="KO32" s="7">
        <f>COUNTIFS(Dosen!$P$4:$P$469,$A32,Dosen!$D$4:$D$469,"CDTP")</f>
        <v>0</v>
      </c>
      <c r="KP32" s="7">
        <f>COUNTIFS(Dosen!$P$4:$P$469,$A32,Dosen!$D$4:$D$469,"CDTSL")</f>
        <v>0</v>
      </c>
      <c r="KQ32" s="7">
        <f>COUNTIFS(Dosen!$P$4:$P$469,$A32,Dosen!$D$4:$D$469,"dosen kopertis")</f>
        <v>0</v>
      </c>
      <c r="KR32" s="7">
        <f>COUNTIFS(Dosen!$P$4:$P$469,$A32,Dosen!$D$4:$D$469,"DBK")</f>
        <v>0</v>
      </c>
      <c r="KS32" s="7">
        <f>COUNTIFS(Dosen!$P$4:$P$469,$A32,Dosen!$D$4:$D$469,"DPK")</f>
        <v>0</v>
      </c>
      <c r="KT32" s="7">
        <f>COUNTIFS(Dosen!$P$4:$P$469,$A32,Dosen!$D$4:$D$469,"DLBK")</f>
        <v>0</v>
      </c>
      <c r="KU32" s="7">
        <f t="shared" si="18"/>
        <v>14</v>
      </c>
      <c r="KV32" s="7">
        <f>COUNTIFS(Dosen!$P$4:$P$469,$A32,Dosen!$E$4:$E$469,"Belum")</f>
        <v>0</v>
      </c>
      <c r="KW32" s="7">
        <f>COUNTIFS(Dosen!$P$4:$P$469,$A32,Dosen!$E$4:$E$469,"Asisten Ahli")</f>
        <v>6</v>
      </c>
      <c r="KX32" s="7">
        <f>COUNTIFS(Dosen!$P$4:$P$469,$A32,Dosen!$E$4:$E$469,"Lektor")</f>
        <v>7</v>
      </c>
      <c r="KY32" s="7">
        <f>COUNTIFS(Dosen!$P$4:$P$469,$A32,Dosen!$E$4:$E$469,"Lektor Kepala")</f>
        <v>1</v>
      </c>
      <c r="KZ32" s="7">
        <f>COUNTIFS(Dosen!$P$4:$P$469,$A32,Dosen!$E$4:$E$469,"Guru Besar")</f>
        <v>0</v>
      </c>
      <c r="LA32" s="7">
        <f>COUNTIFS(Dosen!$P$5:$P$495,$A32,Dosen!$I$5:$I$495,"Belum")</f>
        <v>4</v>
      </c>
      <c r="LB32" s="7">
        <f>COUNTIFS(Dosen!$P$5:$P$495,$A32,Dosen!$I$5:$I$495,"SUDAH")</f>
        <v>10</v>
      </c>
      <c r="LC32" s="7">
        <f>COUNTIFS(Dosen!$P$4:$P$495,$A32,Dosen!$H$4:$H$495,"s3")</f>
        <v>3</v>
      </c>
      <c r="LD32" s="7">
        <f>COUNTIFS(Dosen!$P$4:$P$495,$A32,Dosen!$H$4:$H$495,"s2")</f>
        <v>11</v>
      </c>
      <c r="LE32" s="7">
        <f>COUNTIFS(Dosen!$P$4:$P$495,$A32,Dosen!$H$4:$H$495,"s1")</f>
        <v>0</v>
      </c>
      <c r="LF32" s="7">
        <f>COUNTIFS(Dosen!$P$4:$P$495,$A32,Dosen!$H$4:$H$495,"sp.2")</f>
        <v>0</v>
      </c>
      <c r="LG32" s="7">
        <f>COUNTIFS(Dosen!$P$4:$P$495,$A32,Dosen!$H$4:$H$495,"sp.1")</f>
        <v>0</v>
      </c>
      <c r="LH32" s="7">
        <f>COUNTIFS(Dosen!$P$4:$P$495,$A32,Dosen!$K$4:$K$495,"NIDN")</f>
        <v>14</v>
      </c>
      <c r="LI32" s="7">
        <f>COUNTIFS(Dosen!$P$4:$P$495,$A32,Dosen!$K$4:$K$495,"NIDk")</f>
        <v>0</v>
      </c>
      <c r="LJ32" s="7">
        <f>COUNTIFS(Dosen!$P$4:$P$495,$A32,Dosen!$K$4:$K$495,"belum")</f>
        <v>0</v>
      </c>
      <c r="LK32" s="41">
        <f>COUNTIFS(Dosen!$P$4:$P$495,$A32,Dosen!$K$4:$K$495,"NUPTK")</f>
        <v>0</v>
      </c>
    </row>
    <row r="33" spans="1:323" x14ac:dyDescent="0.25">
      <c r="A33" s="41" t="s">
        <v>1225</v>
      </c>
      <c r="B33" s="7">
        <v>223</v>
      </c>
      <c r="C33" s="7">
        <v>18</v>
      </c>
      <c r="D33" s="7">
        <v>0</v>
      </c>
      <c r="E33" s="7">
        <v>0</v>
      </c>
      <c r="F33" s="7">
        <v>0</v>
      </c>
      <c r="G33" s="7">
        <v>0</v>
      </c>
      <c r="H33" s="7">
        <v>2</v>
      </c>
      <c r="I33" s="7">
        <v>0</v>
      </c>
      <c r="J33" s="7">
        <v>20</v>
      </c>
      <c r="K33" s="7">
        <v>1</v>
      </c>
      <c r="L33" s="7">
        <v>8</v>
      </c>
      <c r="M33" s="7">
        <v>8</v>
      </c>
      <c r="N33" s="7">
        <v>3</v>
      </c>
      <c r="O33" s="7">
        <v>0</v>
      </c>
      <c r="P33" s="7">
        <v>6</v>
      </c>
      <c r="Q33" s="7">
        <v>14</v>
      </c>
      <c r="R33" s="7">
        <v>5</v>
      </c>
      <c r="S33" s="7">
        <v>15</v>
      </c>
      <c r="T33" s="7">
        <v>0</v>
      </c>
      <c r="U33" s="7">
        <v>0</v>
      </c>
      <c r="V33" s="7">
        <v>0</v>
      </c>
      <c r="W33" s="7">
        <v>18</v>
      </c>
      <c r="X33" s="7">
        <v>1</v>
      </c>
      <c r="Y33" s="7">
        <v>1</v>
      </c>
      <c r="Z33" s="7">
        <v>223</v>
      </c>
      <c r="AA33" s="7">
        <v>18</v>
      </c>
      <c r="AB33" s="7">
        <v>0</v>
      </c>
      <c r="AC33" s="7">
        <v>0</v>
      </c>
      <c r="AD33" s="7">
        <v>0</v>
      </c>
      <c r="AE33" s="7">
        <v>0</v>
      </c>
      <c r="AF33" s="7">
        <v>2</v>
      </c>
      <c r="AG33" s="7">
        <v>0</v>
      </c>
      <c r="AH33" s="7">
        <v>20</v>
      </c>
      <c r="AI33" s="7">
        <v>1</v>
      </c>
      <c r="AJ33" s="7">
        <v>8</v>
      </c>
      <c r="AK33" s="7">
        <v>8</v>
      </c>
      <c r="AL33" s="7">
        <v>3</v>
      </c>
      <c r="AM33" s="7">
        <v>0</v>
      </c>
      <c r="AN33" s="7">
        <v>6</v>
      </c>
      <c r="AO33" s="7">
        <v>14</v>
      </c>
      <c r="AP33" s="7">
        <v>5</v>
      </c>
      <c r="AQ33" s="7">
        <v>15</v>
      </c>
      <c r="AR33" s="7">
        <v>0</v>
      </c>
      <c r="AS33" s="7">
        <v>0</v>
      </c>
      <c r="AT33" s="7">
        <v>0</v>
      </c>
      <c r="AU33" s="7">
        <v>18</v>
      </c>
      <c r="AV33" s="7">
        <v>1</v>
      </c>
      <c r="AW33" s="7">
        <v>1</v>
      </c>
      <c r="AX33" s="7">
        <v>223</v>
      </c>
      <c r="AY33" s="7">
        <v>18</v>
      </c>
      <c r="AZ33" s="7">
        <v>0</v>
      </c>
      <c r="BA33" s="7">
        <v>0</v>
      </c>
      <c r="BB33" s="44">
        <v>0</v>
      </c>
      <c r="BC33" s="7">
        <v>0</v>
      </c>
      <c r="BD33" s="7">
        <v>2</v>
      </c>
      <c r="BE33" s="7">
        <v>0</v>
      </c>
      <c r="BF33" s="8">
        <v>20</v>
      </c>
      <c r="BG33" s="7">
        <v>1</v>
      </c>
      <c r="BH33" s="7">
        <v>8</v>
      </c>
      <c r="BI33" s="7">
        <v>8</v>
      </c>
      <c r="BJ33" s="7">
        <v>3</v>
      </c>
      <c r="BK33" s="7">
        <v>0</v>
      </c>
      <c r="BL33" s="7">
        <v>6</v>
      </c>
      <c r="BM33" s="7">
        <v>14</v>
      </c>
      <c r="BN33" s="7">
        <v>5</v>
      </c>
      <c r="BO33" s="7">
        <v>15</v>
      </c>
      <c r="BP33" s="7">
        <v>0</v>
      </c>
      <c r="BQ33" s="7">
        <v>0</v>
      </c>
      <c r="BR33" s="7">
        <v>0</v>
      </c>
      <c r="BS33" s="7">
        <v>18</v>
      </c>
      <c r="BT33" s="7">
        <v>1</v>
      </c>
      <c r="BU33" s="7">
        <v>1</v>
      </c>
      <c r="BV33" s="7">
        <v>223</v>
      </c>
      <c r="BW33" s="7">
        <v>17</v>
      </c>
      <c r="BX33" s="7">
        <v>0</v>
      </c>
      <c r="BY33" s="7">
        <v>0</v>
      </c>
      <c r="BZ33" s="7">
        <v>0</v>
      </c>
      <c r="CA33" s="7">
        <v>0</v>
      </c>
      <c r="CB33" s="7">
        <v>2</v>
      </c>
      <c r="CC33" s="7">
        <v>0</v>
      </c>
      <c r="CD33" s="7">
        <v>19</v>
      </c>
      <c r="CE33" s="7">
        <v>1</v>
      </c>
      <c r="CF33" s="7">
        <v>8</v>
      </c>
      <c r="CG33" s="7">
        <v>7</v>
      </c>
      <c r="CH33" s="7">
        <v>3</v>
      </c>
      <c r="CI33" s="7">
        <v>0</v>
      </c>
      <c r="CJ33" s="7">
        <v>6</v>
      </c>
      <c r="CK33" s="7">
        <v>13</v>
      </c>
      <c r="CL33" s="7">
        <v>6</v>
      </c>
      <c r="CM33" s="7">
        <v>13</v>
      </c>
      <c r="CN33" s="7">
        <v>0</v>
      </c>
      <c r="CO33" s="7">
        <v>0</v>
      </c>
      <c r="CP33" s="7">
        <v>0</v>
      </c>
      <c r="CQ33" s="7">
        <v>17</v>
      </c>
      <c r="CR33" s="7">
        <v>1</v>
      </c>
      <c r="CS33" s="7">
        <v>1</v>
      </c>
      <c r="CT33" s="7">
        <v>0</v>
      </c>
      <c r="CU33" s="7">
        <v>223</v>
      </c>
      <c r="CV33" s="7">
        <v>17</v>
      </c>
      <c r="CW33" s="7">
        <v>0</v>
      </c>
      <c r="CX33" s="7">
        <v>0</v>
      </c>
      <c r="CY33" s="7">
        <v>0</v>
      </c>
      <c r="CZ33" s="7">
        <v>0</v>
      </c>
      <c r="DA33" s="7">
        <v>2</v>
      </c>
      <c r="DB33" s="7">
        <v>0</v>
      </c>
      <c r="DC33" s="7">
        <v>19</v>
      </c>
      <c r="DD33" s="7">
        <v>1</v>
      </c>
      <c r="DE33" s="7">
        <v>8</v>
      </c>
      <c r="DF33" s="7">
        <v>7</v>
      </c>
      <c r="DG33" s="7">
        <v>3</v>
      </c>
      <c r="DH33" s="7">
        <v>0</v>
      </c>
      <c r="DI33" s="7">
        <v>6</v>
      </c>
      <c r="DJ33" s="7">
        <v>13</v>
      </c>
      <c r="DK33" s="7">
        <v>6</v>
      </c>
      <c r="DL33" s="7">
        <v>13</v>
      </c>
      <c r="DM33" s="7">
        <v>0</v>
      </c>
      <c r="DN33" s="7">
        <v>0</v>
      </c>
      <c r="DO33" s="7">
        <v>0</v>
      </c>
      <c r="DP33" s="7">
        <v>17</v>
      </c>
      <c r="DQ33" s="7">
        <v>1</v>
      </c>
      <c r="DR33" s="7">
        <v>1</v>
      </c>
      <c r="DS33" s="7">
        <v>0</v>
      </c>
      <c r="DT33" s="7">
        <v>222</v>
      </c>
      <c r="DU33" s="7">
        <f>COUNTIFS(Dosen!$P$4:$P$469,A33,Dosen!$D$4:$D$469,"DT")</f>
        <v>16</v>
      </c>
      <c r="DV33" s="7">
        <f>COUNTIFS(Dosen!$P$4:$P$469,A33,Dosen!$D$4:$D$469,"CDTP")</f>
        <v>0</v>
      </c>
      <c r="DW33" s="7">
        <f>COUNTIFS(Dosen!$P$4:$P$469,A33,Dosen!$D$4:$D$469,"CDTSL")</f>
        <v>0</v>
      </c>
      <c r="DX33" s="44">
        <f>COUNTIFS(Dosen!$P$4:$P$469,A33,Dosen!$D$4:$D$469,"dosen kopertis")</f>
        <v>0</v>
      </c>
      <c r="DY33" s="7">
        <f>COUNTIFS(Dosen!$P$4:$P$469,A33,Dosen!$D$4:$D$469,"DBK")</f>
        <v>0</v>
      </c>
      <c r="DZ33" s="7">
        <f>COUNTIFS(Dosen!$P$4:$P$469,A33,Dosen!$D$4:$D$469,"DPK")</f>
        <v>1</v>
      </c>
      <c r="EA33" s="7">
        <f>COUNTIFS(Dosen!$P$4:$P$469,A33,Dosen!$D$4:$D$469,"DLBK")</f>
        <v>0</v>
      </c>
      <c r="EB33" s="8">
        <f t="shared" si="15"/>
        <v>17</v>
      </c>
      <c r="EC33" s="7">
        <f>COUNTIFS(Dosen!$P$4:$P$469,A33,Dosen!$E$4:$E$469,"Belum")</f>
        <v>1</v>
      </c>
      <c r="ED33" s="7">
        <f>COUNTIFS(Dosen!$P$4:$P$469,$A33,Dosen!$E$4:$E$469,"Asisten Ahli")</f>
        <v>4</v>
      </c>
      <c r="EE33" s="7">
        <f>COUNTIFS(Dosen!$P$4:$P$469,$A33,Dosen!$E$4:$E$469,"Lektor")</f>
        <v>8</v>
      </c>
      <c r="EF33" s="7">
        <f>COUNTIFS(Dosen!$P$4:$P$469,$A33,Dosen!$E$4:$E$469,"Lektor Kepala")</f>
        <v>4</v>
      </c>
      <c r="EG33" s="7">
        <f>COUNTIFS(Dosen!$P$4:$P$469,$A33,Dosen!$E$4:$E$469,"Guru Besar")</f>
        <v>0</v>
      </c>
      <c r="EH33" s="7">
        <f>COUNTIFS(Dosen!$P$5:$P$449,A33,Dosen!$I$5:$I$449,"Belum")</f>
        <v>4</v>
      </c>
      <c r="EI33" s="7">
        <f>COUNTIFS(Dosen!$P$5:$P$449,A33,Dosen!$I$5:$I$449,"SUDAH")</f>
        <v>13</v>
      </c>
      <c r="EJ33" s="7">
        <f>COUNTIFS(Dosen!$P$4:$P$449,A33,Dosen!$H$4:$H$449,"s3")</f>
        <v>6</v>
      </c>
      <c r="EK33" s="7">
        <f>COUNTIFS(Dosen!$P$4:$P$449,A33,Dosen!$H$4:$H$449,"s2")</f>
        <v>11</v>
      </c>
      <c r="EL33" s="7">
        <f>COUNTIFS(Dosen!$P$4:$P$449,A33,Dosen!$H$4:$H$449,"s1")</f>
        <v>0</v>
      </c>
      <c r="EM33" s="7">
        <f>COUNTIFS(Dosen!$P$4:$P$449,A33,Dosen!$H$4:$H$449,"sp.2")</f>
        <v>0</v>
      </c>
      <c r="EN33" s="7">
        <f>COUNTIFS(Dosen!$P$4:$P$449,A33,Dosen!$H$4:$H$449,"sp.1")</f>
        <v>0</v>
      </c>
      <c r="EO33" s="7">
        <f>COUNTIFS(Dosen!$P$4:$P$449,A33,Dosen!$K$4:$K$449,"NIDN")</f>
        <v>16</v>
      </c>
      <c r="EP33" s="7">
        <f>COUNTIFS(Dosen!$P$4:$P$449,A33,Dosen!$K$4:$K$449,"NIDk")</f>
        <v>0</v>
      </c>
      <c r="EQ33" s="7">
        <f>COUNTIFS(Dosen!$P$4:$P$449,A33,Dosen!$K$4:$K$449,"belum")</f>
        <v>0</v>
      </c>
      <c r="ER33" s="41">
        <f>COUNTIFS(Dosen!$P$4:$P$449,A33,Dosen!$K$4:$K$449,"NUPTK")</f>
        <v>1</v>
      </c>
      <c r="ES33" s="7">
        <v>222</v>
      </c>
      <c r="ET33" s="7">
        <f>COUNTIFS(Dosen!$P$4:$P$469,A33,Dosen!$D$4:$D$469,"DT")</f>
        <v>16</v>
      </c>
      <c r="EU33" s="7">
        <f>COUNTIFS(Dosen!$P$4:$P$469,A33,Dosen!$D$4:$D$469,"CDTP")</f>
        <v>0</v>
      </c>
      <c r="EV33" s="7">
        <f>COUNTIFS(Dosen!$P$4:$P$469,A33,Dosen!$D$4:$D$469,"CDTSL")</f>
        <v>0</v>
      </c>
      <c r="EW33" s="7">
        <f>COUNTIFS(Dosen!$P$4:$P$469,A33,Dosen!$D$4:$D$469,"dosen kopertis")</f>
        <v>0</v>
      </c>
      <c r="EX33" s="7">
        <f>COUNTIFS(Dosen!$P$4:$P$469,A33,Dosen!$D$4:$D$469,"DBK")</f>
        <v>0</v>
      </c>
      <c r="EY33" s="7">
        <f>COUNTIFS(Dosen!$P$4:$P$469,A33,Dosen!$D$4:$D$469,"DPK")</f>
        <v>1</v>
      </c>
      <c r="EZ33" s="7">
        <f>COUNTIFS(Dosen!$P$4:$P$469,A33,Dosen!$D$4:$D$469,"DLBK")</f>
        <v>0</v>
      </c>
      <c r="FA33" s="7">
        <f t="shared" si="16"/>
        <v>17</v>
      </c>
      <c r="FB33" s="7">
        <f>COUNTIFS(Dosen!$P$4:$P$469,A33,Dosen!$E$4:$E$469,"Belum")</f>
        <v>1</v>
      </c>
      <c r="FC33" s="7">
        <f>COUNTIFS(Dosen!$P$4:$P$469,$A33,Dosen!$E$4:$E$469,"Asisten Ahli")</f>
        <v>4</v>
      </c>
      <c r="FD33" s="7">
        <f>COUNTIFS(Dosen!$P$4:$P$469,$A33,Dosen!$E$4:$E$469,"Lektor")</f>
        <v>8</v>
      </c>
      <c r="FE33" s="7">
        <f>COUNTIFS(Dosen!$P$4:$P$469,$A33,Dosen!$E$4:$E$469,"Lektor Kepala")</f>
        <v>4</v>
      </c>
      <c r="FF33" s="7">
        <f>COUNTIFS(Dosen!$P$4:$P$469,$A33,Dosen!$E$4:$E$469,"Guru Besar")</f>
        <v>0</v>
      </c>
      <c r="FG33" s="7">
        <f>COUNTIFS(Dosen!$P$5:$P$449,$A33,Dosen!$I$5:$I$449,"Belum")</f>
        <v>4</v>
      </c>
      <c r="FH33" s="7">
        <f>COUNTIFS(Dosen!$P$5:$P$449,A33,Dosen!$I$5:$I$449,"SUDAH")</f>
        <v>13</v>
      </c>
      <c r="FI33" s="7">
        <f>COUNTIFS(Dosen!$P$4:$P$449,A33,Dosen!$H$4:$H$449,"s3")</f>
        <v>6</v>
      </c>
      <c r="FJ33" s="7">
        <f>COUNTIFS(Dosen!$P$4:$P$449,A33,Dosen!$H$4:$H$449,"s2")</f>
        <v>11</v>
      </c>
      <c r="FK33" s="7">
        <f>COUNTIFS(Dosen!$P$4:$P$449,A33,Dosen!$H$4:$H$449,"s1")</f>
        <v>0</v>
      </c>
      <c r="FL33" s="7">
        <f>COUNTIFS(Dosen!$P$4:$P$449,A33,Dosen!$H$4:$H$449,"sp.2")</f>
        <v>0</v>
      </c>
      <c r="FM33" s="7">
        <f>COUNTIFS(Dosen!$P$4:$P$449,A33,Dosen!$H$4:$H$449,"sp.1")</f>
        <v>0</v>
      </c>
      <c r="FN33" s="7">
        <f>COUNTIFS(Dosen!$P$4:$P$449,A33,Dosen!$K$4:$K$449,"NIDN")</f>
        <v>16</v>
      </c>
      <c r="FO33" s="7">
        <f>COUNTIFS(Dosen!$P$4:$P$449,A33,Dosen!$K$4:$K$449,"NIDk")</f>
        <v>0</v>
      </c>
      <c r="FP33" s="7">
        <f>COUNTIFS(Dosen!$P$4:$P$449,A33,Dosen!$K$4:$K$449,"belum")</f>
        <v>0</v>
      </c>
      <c r="FQ33" s="41">
        <f>COUNTIFS(Dosen!$P$4:$P$449,A33,Dosen!$K$4:$K$449,"NUPTK")</f>
        <v>1</v>
      </c>
      <c r="FR33" s="7">
        <v>222</v>
      </c>
      <c r="FS33" s="7">
        <f>COUNTIFS(Dosen!$P$4:$P$469,$A33,Dosen!$D$4:$D$469,"DT")</f>
        <v>16</v>
      </c>
      <c r="FT33" s="7">
        <f>COUNTIFS(Dosen!$P$4:$P$469,$A33,Dosen!$D$4:$D$469,"CDTP")</f>
        <v>0</v>
      </c>
      <c r="FU33" s="7">
        <f>COUNTIFS(Dosen!$P$4:$P$469,$A33,Dosen!$D$4:$D$469,"CDTSL")</f>
        <v>0</v>
      </c>
      <c r="FV33" s="7">
        <f>COUNTIFS(Dosen!$P$4:$P$469,$A33,Dosen!$D$4:$D$469,"dosen kopertis")</f>
        <v>0</v>
      </c>
      <c r="FW33" s="7">
        <f>COUNTIFS(Dosen!$P$4:$P$469,$A33,Dosen!$D$4:$D$469,"DBK")</f>
        <v>0</v>
      </c>
      <c r="FX33" s="7">
        <f>COUNTIFS(Dosen!$P$4:$P$469,$A33,Dosen!$D$4:$D$469,"DPK")</f>
        <v>1</v>
      </c>
      <c r="FY33" s="7">
        <f>COUNTIFS(Dosen!$P$4:$P$469,$A33,Dosen!$D$4:$D$469,"DLBK")</f>
        <v>0</v>
      </c>
      <c r="FZ33" s="7">
        <f t="shared" si="17"/>
        <v>17</v>
      </c>
      <c r="GA33" s="7">
        <f>COUNTIFS(Dosen!$P$4:$P$469,$A33,Dosen!$E$4:$E$469,"Belum")</f>
        <v>1</v>
      </c>
      <c r="GB33" s="7">
        <f>COUNTIFS(Dosen!$P$4:$P$469,$A33,Dosen!$E$4:$E$469,"Asisten Ahli")</f>
        <v>4</v>
      </c>
      <c r="GC33" s="7">
        <f>COUNTIFS(Dosen!$P$4:$P$469,$A33,Dosen!$E$4:$E$469,"Lektor")</f>
        <v>8</v>
      </c>
      <c r="GD33" s="7">
        <f>COUNTIFS(Dosen!$P$4:$P$469,$A33,Dosen!$E$4:$E$469,"Lektor Kepala")</f>
        <v>4</v>
      </c>
      <c r="GE33" s="7">
        <f>COUNTIFS(Dosen!$P$4:$P$469,$A33,Dosen!$E$4:$E$469,"Guru Besar")</f>
        <v>0</v>
      </c>
      <c r="GF33" s="7">
        <f>COUNTIFS(Dosen!$P$5:$P$449,$A33,Dosen!$I$5:$I$449,"Belum")</f>
        <v>4</v>
      </c>
      <c r="GG33" s="7">
        <f>COUNTIFS(Dosen!$P$5:$P$449,$A33,Dosen!$I$5:$I$449,"SUDAH")</f>
        <v>13</v>
      </c>
      <c r="GH33" s="7">
        <f>COUNTIFS(Dosen!$P$4:$P$449,$A33,Dosen!$H$4:$H$449,"s3")</f>
        <v>6</v>
      </c>
      <c r="GI33" s="7">
        <f>COUNTIFS(Dosen!$P$4:$P$449,$A33,Dosen!$H$4:$H$449,"s2")</f>
        <v>11</v>
      </c>
      <c r="GJ33" s="7">
        <f>COUNTIFS(Dosen!$P$4:$P$449,$A33,Dosen!$H$4:$H$449,"s1")</f>
        <v>0</v>
      </c>
      <c r="GK33" s="7">
        <f>COUNTIFS(Dosen!$P$4:$P$449,$A33,Dosen!$H$4:$H$449,"sp.2")</f>
        <v>0</v>
      </c>
      <c r="GL33" s="7">
        <f>COUNTIFS(Dosen!$P$4:$P$449,$A33,Dosen!$H$4:$H$449,"sp.1")</f>
        <v>0</v>
      </c>
      <c r="GM33" s="7">
        <f>COUNTIFS(Dosen!$P$4:$P$449,$A33,Dosen!$K$4:$K$449,"NIDN")</f>
        <v>16</v>
      </c>
      <c r="GN33" s="7">
        <f>COUNTIFS(Dosen!$P$4:$P$449,$A33,Dosen!$K$4:$K$449,"NIDk")</f>
        <v>0</v>
      </c>
      <c r="GO33" s="7">
        <f>COUNTIFS(Dosen!$P$4:$P$449,$A33,Dosen!$K$4:$K$449,"belum")</f>
        <v>0</v>
      </c>
      <c r="GP33" s="41">
        <f>COUNTIFS(Dosen!$P$4:$P$449,$A33,Dosen!$K$4:$K$449,"NUPTK")</f>
        <v>1</v>
      </c>
      <c r="GQ33" s="7">
        <v>222</v>
      </c>
      <c r="GR33" s="7">
        <v>17</v>
      </c>
      <c r="GS33" s="7">
        <v>0</v>
      </c>
      <c r="GT33" s="7">
        <v>0</v>
      </c>
      <c r="GU33" s="7">
        <v>0</v>
      </c>
      <c r="GV33" s="7">
        <v>0</v>
      </c>
      <c r="GW33" s="7">
        <v>2</v>
      </c>
      <c r="GX33" s="7">
        <v>0</v>
      </c>
      <c r="GY33" s="7">
        <v>19</v>
      </c>
      <c r="GZ33" s="7">
        <v>1</v>
      </c>
      <c r="HA33" s="7">
        <v>6</v>
      </c>
      <c r="HB33" s="7">
        <v>8</v>
      </c>
      <c r="HC33" s="7">
        <v>4</v>
      </c>
      <c r="HD33" s="7">
        <v>0</v>
      </c>
      <c r="HE33" s="7">
        <v>6</v>
      </c>
      <c r="HF33" s="7">
        <v>13</v>
      </c>
      <c r="HG33" s="7">
        <v>6</v>
      </c>
      <c r="HH33" s="7">
        <v>13</v>
      </c>
      <c r="HI33" s="7">
        <v>0</v>
      </c>
      <c r="HJ33" s="7">
        <v>0</v>
      </c>
      <c r="HK33" s="7">
        <v>0</v>
      </c>
      <c r="HL33" s="7">
        <v>17</v>
      </c>
      <c r="HM33" s="7">
        <v>1</v>
      </c>
      <c r="HN33" s="7">
        <v>1</v>
      </c>
      <c r="HO33" s="41">
        <v>0</v>
      </c>
      <c r="HP33" s="7">
        <v>222</v>
      </c>
      <c r="HQ33" s="7">
        <v>17</v>
      </c>
      <c r="HR33" s="7">
        <v>0</v>
      </c>
      <c r="HS33" s="7">
        <v>0</v>
      </c>
      <c r="HT33" s="7">
        <v>0</v>
      </c>
      <c r="HU33" s="7">
        <v>0</v>
      </c>
      <c r="HV33" s="7">
        <v>2</v>
      </c>
      <c r="HW33" s="7">
        <v>0</v>
      </c>
      <c r="HX33" s="7">
        <v>19</v>
      </c>
      <c r="HY33" s="7">
        <v>1</v>
      </c>
      <c r="HZ33" s="7">
        <v>6</v>
      </c>
      <c r="IA33" s="7">
        <v>8</v>
      </c>
      <c r="IB33" s="7">
        <v>4</v>
      </c>
      <c r="IC33" s="7">
        <v>0</v>
      </c>
      <c r="ID33" s="7">
        <v>6</v>
      </c>
      <c r="IE33" s="7">
        <v>13</v>
      </c>
      <c r="IF33" s="7">
        <v>6</v>
      </c>
      <c r="IG33" s="7">
        <v>13</v>
      </c>
      <c r="IH33" s="7">
        <v>0</v>
      </c>
      <c r="II33" s="7">
        <v>0</v>
      </c>
      <c r="IJ33" s="7">
        <v>0</v>
      </c>
      <c r="IK33" s="7">
        <v>17</v>
      </c>
      <c r="IL33" s="7">
        <v>1</v>
      </c>
      <c r="IM33" s="7">
        <v>1</v>
      </c>
      <c r="IN33" s="41">
        <v>0</v>
      </c>
      <c r="IO33" s="7">
        <v>222</v>
      </c>
      <c r="IP33" s="7">
        <v>16</v>
      </c>
      <c r="IQ33" s="7">
        <v>0</v>
      </c>
      <c r="IR33" s="7">
        <v>0</v>
      </c>
      <c r="IS33" s="7">
        <v>0</v>
      </c>
      <c r="IT33" s="7">
        <v>0</v>
      </c>
      <c r="IU33" s="7">
        <v>1</v>
      </c>
      <c r="IV33" s="7">
        <v>0</v>
      </c>
      <c r="IW33" s="7">
        <v>17</v>
      </c>
      <c r="IX33" s="7">
        <v>1</v>
      </c>
      <c r="IY33" s="7">
        <v>4</v>
      </c>
      <c r="IZ33" s="7">
        <v>8</v>
      </c>
      <c r="JA33" s="7">
        <v>4</v>
      </c>
      <c r="JB33" s="7">
        <v>0</v>
      </c>
      <c r="JC33" s="7">
        <v>5</v>
      </c>
      <c r="JD33" s="7">
        <v>12</v>
      </c>
      <c r="JE33" s="7">
        <v>6</v>
      </c>
      <c r="JF33" s="7">
        <v>11</v>
      </c>
      <c r="JG33" s="7">
        <v>0</v>
      </c>
      <c r="JH33" s="7">
        <v>0</v>
      </c>
      <c r="JI33" s="7">
        <v>0</v>
      </c>
      <c r="JJ33" s="7">
        <v>16</v>
      </c>
      <c r="JK33" s="7">
        <v>0</v>
      </c>
      <c r="JL33" s="7">
        <v>1</v>
      </c>
      <c r="JM33" s="41">
        <v>0</v>
      </c>
      <c r="JN33" s="7">
        <v>222</v>
      </c>
      <c r="JO33" s="7">
        <v>16</v>
      </c>
      <c r="JP33" s="7">
        <v>0</v>
      </c>
      <c r="JQ33" s="7">
        <v>0</v>
      </c>
      <c r="JR33" s="7">
        <v>0</v>
      </c>
      <c r="JS33" s="7">
        <v>0</v>
      </c>
      <c r="JT33" s="7">
        <v>1</v>
      </c>
      <c r="JU33" s="7">
        <v>0</v>
      </c>
      <c r="JV33" s="7">
        <v>17</v>
      </c>
      <c r="JW33" s="7">
        <v>1</v>
      </c>
      <c r="JX33" s="7">
        <v>4</v>
      </c>
      <c r="JY33" s="7">
        <v>8</v>
      </c>
      <c r="JZ33" s="7">
        <v>4</v>
      </c>
      <c r="KA33" s="7">
        <v>0</v>
      </c>
      <c r="KB33" s="7">
        <v>4</v>
      </c>
      <c r="KC33" s="7">
        <v>13</v>
      </c>
      <c r="KD33" s="7">
        <v>6</v>
      </c>
      <c r="KE33" s="7">
        <v>11</v>
      </c>
      <c r="KF33" s="7">
        <v>0</v>
      </c>
      <c r="KG33" s="7">
        <v>0</v>
      </c>
      <c r="KH33" s="7">
        <v>0</v>
      </c>
      <c r="KI33" s="7">
        <v>16</v>
      </c>
      <c r="KJ33" s="7">
        <v>0</v>
      </c>
      <c r="KK33" s="7">
        <v>1</v>
      </c>
      <c r="KL33" s="41">
        <v>0</v>
      </c>
      <c r="KM33" s="7">
        <v>228</v>
      </c>
      <c r="KN33" s="7">
        <f>COUNTIFS(Dosen!$P$4:$P$469,$A33,Dosen!$D$4:$D$469,"DT")</f>
        <v>16</v>
      </c>
      <c r="KO33" s="7">
        <f>COUNTIFS(Dosen!$P$4:$P$469,$A33,Dosen!$D$4:$D$469,"CDTP")</f>
        <v>0</v>
      </c>
      <c r="KP33" s="7">
        <f>COUNTIFS(Dosen!$P$4:$P$469,$A33,Dosen!$D$4:$D$469,"CDTSL")</f>
        <v>0</v>
      </c>
      <c r="KQ33" s="7">
        <f>COUNTIFS(Dosen!$P$4:$P$469,$A33,Dosen!$D$4:$D$469,"dosen kopertis")</f>
        <v>0</v>
      </c>
      <c r="KR33" s="7">
        <f>COUNTIFS(Dosen!$P$4:$P$469,$A33,Dosen!$D$4:$D$469,"DBK")</f>
        <v>0</v>
      </c>
      <c r="KS33" s="7">
        <f>COUNTIFS(Dosen!$P$4:$P$469,$A33,Dosen!$D$4:$D$469,"DPK")</f>
        <v>1</v>
      </c>
      <c r="KT33" s="7">
        <f>COUNTIFS(Dosen!$P$4:$P$469,$A33,Dosen!$D$4:$D$469,"DLBK")</f>
        <v>0</v>
      </c>
      <c r="KU33" s="7">
        <f t="shared" si="18"/>
        <v>17</v>
      </c>
      <c r="KV33" s="7">
        <f>COUNTIFS(Dosen!$P$4:$P$469,$A33,Dosen!$E$4:$E$469,"Belum")</f>
        <v>1</v>
      </c>
      <c r="KW33" s="7">
        <f>COUNTIFS(Dosen!$P$4:$P$469,$A33,Dosen!$E$4:$E$469,"Asisten Ahli")</f>
        <v>4</v>
      </c>
      <c r="KX33" s="7">
        <f>COUNTIFS(Dosen!$P$4:$P$469,$A33,Dosen!$E$4:$E$469,"Lektor")</f>
        <v>8</v>
      </c>
      <c r="KY33" s="7">
        <f>COUNTIFS(Dosen!$P$4:$P$469,$A33,Dosen!$E$4:$E$469,"Lektor Kepala")</f>
        <v>4</v>
      </c>
      <c r="KZ33" s="7">
        <f>COUNTIFS(Dosen!$P$4:$P$469,$A33,Dosen!$E$4:$E$469,"Guru Besar")</f>
        <v>0</v>
      </c>
      <c r="LA33" s="7">
        <f>COUNTIFS(Dosen!$P$5:$P$495,$A33,Dosen!$I$5:$I$495,"Belum")</f>
        <v>4</v>
      </c>
      <c r="LB33" s="7">
        <f>COUNTIFS(Dosen!$P$5:$P$495,$A33,Dosen!$I$5:$I$495,"SUDAH")</f>
        <v>13</v>
      </c>
      <c r="LC33" s="7">
        <f>COUNTIFS(Dosen!$P$4:$P$495,$A33,Dosen!$H$4:$H$495,"s3")</f>
        <v>6</v>
      </c>
      <c r="LD33" s="7">
        <f>COUNTIFS(Dosen!$P$4:$P$495,$A33,Dosen!$H$4:$H$495,"s2")</f>
        <v>11</v>
      </c>
      <c r="LE33" s="7">
        <f>COUNTIFS(Dosen!$P$4:$P$495,$A33,Dosen!$H$4:$H$495,"s1")</f>
        <v>0</v>
      </c>
      <c r="LF33" s="7">
        <f>COUNTIFS(Dosen!$P$4:$P$495,$A33,Dosen!$H$4:$H$495,"sp.2")</f>
        <v>0</v>
      </c>
      <c r="LG33" s="7">
        <f>COUNTIFS(Dosen!$P$4:$P$495,$A33,Dosen!$H$4:$H$495,"sp.1")</f>
        <v>0</v>
      </c>
      <c r="LH33" s="7">
        <f>COUNTIFS(Dosen!$P$4:$P$495,$A33,Dosen!$K$4:$K$495,"NIDN")</f>
        <v>16</v>
      </c>
      <c r="LI33" s="7">
        <f>COUNTIFS(Dosen!$P$4:$P$495,$A33,Dosen!$K$4:$K$495,"NIDk")</f>
        <v>0</v>
      </c>
      <c r="LJ33" s="7">
        <f>COUNTIFS(Dosen!$P$4:$P$495,$A33,Dosen!$K$4:$K$495,"belum")</f>
        <v>0</v>
      </c>
      <c r="LK33" s="41">
        <f>COUNTIFS(Dosen!$P$4:$P$495,$A33,Dosen!$K$4:$K$495,"NUPTK")</f>
        <v>1</v>
      </c>
    </row>
    <row r="34" spans="1:323" x14ac:dyDescent="0.25">
      <c r="A34" s="41" t="s">
        <v>1272</v>
      </c>
      <c r="B34" s="7">
        <v>39</v>
      </c>
      <c r="C34" s="7">
        <v>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6</v>
      </c>
      <c r="K34" s="7">
        <v>1</v>
      </c>
      <c r="L34" s="7">
        <v>2</v>
      </c>
      <c r="M34" s="7">
        <v>2</v>
      </c>
      <c r="N34" s="7">
        <v>1</v>
      </c>
      <c r="O34" s="7">
        <v>0</v>
      </c>
      <c r="P34" s="7">
        <v>2</v>
      </c>
      <c r="Q34" s="7">
        <v>4</v>
      </c>
      <c r="R34" s="7">
        <v>3</v>
      </c>
      <c r="S34" s="7">
        <v>3</v>
      </c>
      <c r="T34" s="7">
        <v>0</v>
      </c>
      <c r="U34" s="7">
        <v>0</v>
      </c>
      <c r="V34" s="7">
        <v>0</v>
      </c>
      <c r="W34" s="7">
        <v>6</v>
      </c>
      <c r="X34" s="7">
        <v>0</v>
      </c>
      <c r="Y34" s="7">
        <v>0</v>
      </c>
      <c r="Z34" s="7">
        <v>39</v>
      </c>
      <c r="AA34" s="7">
        <v>6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6</v>
      </c>
      <c r="AI34" s="7">
        <v>1</v>
      </c>
      <c r="AJ34" s="7">
        <v>2</v>
      </c>
      <c r="AK34" s="7">
        <v>2</v>
      </c>
      <c r="AL34" s="7">
        <v>1</v>
      </c>
      <c r="AM34" s="7">
        <v>0</v>
      </c>
      <c r="AN34" s="7">
        <v>2</v>
      </c>
      <c r="AO34" s="7">
        <v>4</v>
      </c>
      <c r="AP34" s="7">
        <v>3</v>
      </c>
      <c r="AQ34" s="7">
        <v>3</v>
      </c>
      <c r="AR34" s="7">
        <v>0</v>
      </c>
      <c r="AS34" s="7">
        <v>0</v>
      </c>
      <c r="AT34" s="7">
        <v>0</v>
      </c>
      <c r="AU34" s="7">
        <v>6</v>
      </c>
      <c r="AV34" s="7">
        <v>0</v>
      </c>
      <c r="AW34" s="7">
        <v>0</v>
      </c>
      <c r="AX34" s="7">
        <v>39</v>
      </c>
      <c r="AY34" s="7">
        <v>7</v>
      </c>
      <c r="AZ34" s="7">
        <v>0</v>
      </c>
      <c r="BA34" s="7">
        <v>0</v>
      </c>
      <c r="BB34" s="44">
        <v>0</v>
      </c>
      <c r="BC34" s="7">
        <v>0</v>
      </c>
      <c r="BD34" s="7">
        <v>0</v>
      </c>
      <c r="BE34" s="7">
        <v>0</v>
      </c>
      <c r="BF34" s="8">
        <v>7</v>
      </c>
      <c r="BG34" s="7">
        <v>1</v>
      </c>
      <c r="BH34" s="7">
        <v>3</v>
      </c>
      <c r="BI34" s="7">
        <v>2</v>
      </c>
      <c r="BJ34" s="7">
        <v>1</v>
      </c>
      <c r="BK34" s="7">
        <v>0</v>
      </c>
      <c r="BL34" s="7">
        <v>3</v>
      </c>
      <c r="BM34" s="7">
        <v>4</v>
      </c>
      <c r="BN34" s="7">
        <v>4</v>
      </c>
      <c r="BO34" s="7">
        <v>3</v>
      </c>
      <c r="BP34" s="7">
        <v>0</v>
      </c>
      <c r="BQ34" s="7">
        <v>0</v>
      </c>
      <c r="BR34" s="7">
        <v>0</v>
      </c>
      <c r="BS34" s="7">
        <v>7</v>
      </c>
      <c r="BT34" s="7">
        <v>0</v>
      </c>
      <c r="BU34" s="7">
        <v>0</v>
      </c>
      <c r="BV34" s="7">
        <v>39</v>
      </c>
      <c r="BW34" s="7">
        <v>7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7</v>
      </c>
      <c r="CE34" s="7">
        <v>1</v>
      </c>
      <c r="CF34" s="7">
        <v>3</v>
      </c>
      <c r="CG34" s="7">
        <v>2</v>
      </c>
      <c r="CH34" s="7">
        <v>1</v>
      </c>
      <c r="CI34" s="7">
        <v>0</v>
      </c>
      <c r="CJ34" s="7">
        <v>3</v>
      </c>
      <c r="CK34" s="7">
        <v>4</v>
      </c>
      <c r="CL34" s="7">
        <v>4</v>
      </c>
      <c r="CM34" s="7">
        <v>3</v>
      </c>
      <c r="CN34" s="7">
        <v>0</v>
      </c>
      <c r="CO34" s="7">
        <v>0</v>
      </c>
      <c r="CP34" s="7">
        <v>0</v>
      </c>
      <c r="CQ34" s="7">
        <v>7</v>
      </c>
      <c r="CR34" s="7">
        <v>0</v>
      </c>
      <c r="CS34" s="7">
        <v>0</v>
      </c>
      <c r="CT34" s="7">
        <v>0</v>
      </c>
      <c r="CU34" s="7">
        <v>39</v>
      </c>
      <c r="CV34" s="7">
        <v>7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7</v>
      </c>
      <c r="DD34" s="7">
        <v>1</v>
      </c>
      <c r="DE34" s="7">
        <v>2</v>
      </c>
      <c r="DF34" s="7">
        <v>3</v>
      </c>
      <c r="DG34" s="7">
        <v>1</v>
      </c>
      <c r="DH34" s="7">
        <v>0</v>
      </c>
      <c r="DI34" s="7">
        <v>3</v>
      </c>
      <c r="DJ34" s="7">
        <v>4</v>
      </c>
      <c r="DK34" s="7">
        <v>4</v>
      </c>
      <c r="DL34" s="7">
        <v>3</v>
      </c>
      <c r="DM34" s="7">
        <v>0</v>
      </c>
      <c r="DN34" s="7">
        <v>0</v>
      </c>
      <c r="DO34" s="7">
        <v>0</v>
      </c>
      <c r="DP34" s="7">
        <v>7</v>
      </c>
      <c r="DQ34" s="7">
        <v>0</v>
      </c>
      <c r="DR34" s="7">
        <v>0</v>
      </c>
      <c r="DS34" s="7">
        <v>0</v>
      </c>
      <c r="DT34" s="7">
        <v>37</v>
      </c>
      <c r="DU34" s="7">
        <f>COUNTIFS(Dosen!$P$4:$P$469,A34,Dosen!$D$4:$D$469,"DT")</f>
        <v>7</v>
      </c>
      <c r="DV34" s="7">
        <f>COUNTIFS(Dosen!$P$4:$P$469,A34,Dosen!$D$4:$D$469,"CDTP")</f>
        <v>0</v>
      </c>
      <c r="DW34" s="7">
        <f>COUNTIFS(Dosen!$P$4:$P$469,A34,Dosen!$D$4:$D$469,"CDTSL")</f>
        <v>0</v>
      </c>
      <c r="DX34" s="44">
        <f>COUNTIFS(Dosen!$P$4:$P$469,A34,Dosen!$D$4:$D$469,"dosen kopertis")</f>
        <v>0</v>
      </c>
      <c r="DY34" s="7">
        <f>COUNTIFS(Dosen!$P$4:$P$469,A34,Dosen!$D$4:$D$469,"DBK")</f>
        <v>0</v>
      </c>
      <c r="DZ34" s="7">
        <f>COUNTIFS(Dosen!$P$4:$P$469,A34,Dosen!$D$4:$D$469,"DPK")</f>
        <v>0</v>
      </c>
      <c r="EA34" s="7">
        <f>COUNTIFS(Dosen!$P$4:$P$469,A34,Dosen!$D$4:$D$469,"DLBK")</f>
        <v>0</v>
      </c>
      <c r="EB34" s="8">
        <f t="shared" si="15"/>
        <v>7</v>
      </c>
      <c r="EC34" s="7">
        <f>COUNTIFS(Dosen!$P$4:$P$469,A34,Dosen!$E$4:$E$469,"Belum")</f>
        <v>0</v>
      </c>
      <c r="ED34" s="7">
        <f>COUNTIFS(Dosen!$P$4:$P$469,$A34,Dosen!$E$4:$E$469,"Asisten Ahli")</f>
        <v>2</v>
      </c>
      <c r="EE34" s="7">
        <f>COUNTIFS(Dosen!$P$4:$P$469,$A34,Dosen!$E$4:$E$469,"Lektor")</f>
        <v>4</v>
      </c>
      <c r="EF34" s="7">
        <f>COUNTIFS(Dosen!$P$4:$P$469,$A34,Dosen!$E$4:$E$469,"Lektor Kepala")</f>
        <v>1</v>
      </c>
      <c r="EG34" s="7">
        <f>COUNTIFS(Dosen!$P$4:$P$469,$A34,Dosen!$E$4:$E$469,"Guru Besar")</f>
        <v>0</v>
      </c>
      <c r="EH34" s="7">
        <f>COUNTIFS(Dosen!$P$5:$P$449,A34,Dosen!$I$5:$I$449,"Belum")</f>
        <v>3</v>
      </c>
      <c r="EI34" s="7">
        <f>COUNTIFS(Dosen!$P$5:$P$449,A34,Dosen!$I$5:$I$449,"SUDAH")</f>
        <v>4</v>
      </c>
      <c r="EJ34" s="7">
        <f>COUNTIFS(Dosen!$P$4:$P$449,A34,Dosen!$H$4:$H$449,"s3")</f>
        <v>4</v>
      </c>
      <c r="EK34" s="7">
        <f>COUNTIFS(Dosen!$P$4:$P$449,A34,Dosen!$H$4:$H$449,"s2")</f>
        <v>3</v>
      </c>
      <c r="EL34" s="7">
        <f>COUNTIFS(Dosen!$P$4:$P$449,A34,Dosen!$H$4:$H$449,"s1")</f>
        <v>0</v>
      </c>
      <c r="EM34" s="7">
        <f>COUNTIFS(Dosen!$P$4:$P$449,A34,Dosen!$H$4:$H$449,"sp.2")</f>
        <v>0</v>
      </c>
      <c r="EN34" s="7">
        <f>COUNTIFS(Dosen!$P$4:$P$449,A34,Dosen!$H$4:$H$449,"sp.1")</f>
        <v>0</v>
      </c>
      <c r="EO34" s="7">
        <f>COUNTIFS(Dosen!$P$4:$P$449,A34,Dosen!$K$4:$K$449,"NIDN")</f>
        <v>7</v>
      </c>
      <c r="EP34" s="7">
        <f>COUNTIFS(Dosen!$P$4:$P$449,A34,Dosen!$K$4:$K$449,"NIDk")</f>
        <v>0</v>
      </c>
      <c r="EQ34" s="7">
        <f>COUNTIFS(Dosen!$P$4:$P$449,A34,Dosen!$K$4:$K$449,"belum")</f>
        <v>0</v>
      </c>
      <c r="ER34" s="41">
        <f>COUNTIFS(Dosen!$P$4:$P$449,A34,Dosen!$K$4:$K$449,"NUPTK")</f>
        <v>0</v>
      </c>
      <c r="ES34" s="7">
        <v>37</v>
      </c>
      <c r="ET34" s="7">
        <f>COUNTIFS(Dosen!$P$4:$P$469,A34,Dosen!$D$4:$D$469,"DT")</f>
        <v>7</v>
      </c>
      <c r="EU34" s="7">
        <f>COUNTIFS(Dosen!$P$4:$P$469,A34,Dosen!$D$4:$D$469,"CDTP")</f>
        <v>0</v>
      </c>
      <c r="EV34" s="7">
        <f>COUNTIFS(Dosen!$P$4:$P$469,A34,Dosen!$D$4:$D$469,"CDTSL")</f>
        <v>0</v>
      </c>
      <c r="EW34" s="7">
        <f>COUNTIFS(Dosen!$P$4:$P$469,A34,Dosen!$D$4:$D$469,"dosen kopertis")</f>
        <v>0</v>
      </c>
      <c r="EX34" s="7">
        <f>COUNTIFS(Dosen!$P$4:$P$469,A34,Dosen!$D$4:$D$469,"DBK")</f>
        <v>0</v>
      </c>
      <c r="EY34" s="7">
        <f>COUNTIFS(Dosen!$P$4:$P$469,A34,Dosen!$D$4:$D$469,"DPK")</f>
        <v>0</v>
      </c>
      <c r="EZ34" s="7">
        <f>COUNTIFS(Dosen!$P$4:$P$469,A34,Dosen!$D$4:$D$469,"DLBK")</f>
        <v>0</v>
      </c>
      <c r="FA34" s="7">
        <f t="shared" si="16"/>
        <v>7</v>
      </c>
      <c r="FB34" s="7">
        <f>COUNTIFS(Dosen!$P$4:$P$469,A34,Dosen!$E$4:$E$469,"Belum")</f>
        <v>0</v>
      </c>
      <c r="FC34" s="7">
        <f>COUNTIFS(Dosen!$P$4:$P$469,$A34,Dosen!$E$4:$E$469,"Asisten Ahli")</f>
        <v>2</v>
      </c>
      <c r="FD34" s="7">
        <f>COUNTIFS(Dosen!$P$4:$P$469,$A34,Dosen!$E$4:$E$469,"Lektor")</f>
        <v>4</v>
      </c>
      <c r="FE34" s="7">
        <f>COUNTIFS(Dosen!$P$4:$P$469,$A34,Dosen!$E$4:$E$469,"Lektor Kepala")</f>
        <v>1</v>
      </c>
      <c r="FF34" s="7">
        <f>COUNTIFS(Dosen!$P$4:$P$469,$A34,Dosen!$E$4:$E$469,"Guru Besar")</f>
        <v>0</v>
      </c>
      <c r="FG34" s="7">
        <f>COUNTIFS(Dosen!$P$5:$P$449,$A34,Dosen!$I$5:$I$449,"Belum")</f>
        <v>3</v>
      </c>
      <c r="FH34" s="7">
        <f>COUNTIFS(Dosen!$P$5:$P$449,A34,Dosen!$I$5:$I$449,"SUDAH")</f>
        <v>4</v>
      </c>
      <c r="FI34" s="7">
        <f>COUNTIFS(Dosen!$P$4:$P$449,A34,Dosen!$H$4:$H$449,"s3")</f>
        <v>4</v>
      </c>
      <c r="FJ34" s="7">
        <f>COUNTIFS(Dosen!$P$4:$P$449,A34,Dosen!$H$4:$H$449,"s2")</f>
        <v>3</v>
      </c>
      <c r="FK34" s="7">
        <f>COUNTIFS(Dosen!$P$4:$P$449,A34,Dosen!$H$4:$H$449,"s1")</f>
        <v>0</v>
      </c>
      <c r="FL34" s="7">
        <f>COUNTIFS(Dosen!$P$4:$P$449,A34,Dosen!$H$4:$H$449,"sp.2")</f>
        <v>0</v>
      </c>
      <c r="FM34" s="7">
        <f>COUNTIFS(Dosen!$P$4:$P$449,A34,Dosen!$H$4:$H$449,"sp.1")</f>
        <v>0</v>
      </c>
      <c r="FN34" s="7">
        <f>COUNTIFS(Dosen!$P$4:$P$449,A34,Dosen!$K$4:$K$449,"NIDN")</f>
        <v>7</v>
      </c>
      <c r="FO34" s="7">
        <f>COUNTIFS(Dosen!$P$4:$P$449,A34,Dosen!$K$4:$K$449,"NIDk")</f>
        <v>0</v>
      </c>
      <c r="FP34" s="7">
        <f>COUNTIFS(Dosen!$P$4:$P$449,A34,Dosen!$K$4:$K$449,"belum")</f>
        <v>0</v>
      </c>
      <c r="FQ34" s="41">
        <f>COUNTIFS(Dosen!$P$4:$P$449,A34,Dosen!$K$4:$K$449,"NUPTK")</f>
        <v>0</v>
      </c>
      <c r="FR34" s="7">
        <v>37</v>
      </c>
      <c r="FS34" s="7">
        <f>COUNTIFS(Dosen!$P$4:$P$469,$A34,Dosen!$D$4:$D$469,"DT")</f>
        <v>7</v>
      </c>
      <c r="FT34" s="7">
        <f>COUNTIFS(Dosen!$P$4:$P$469,$A34,Dosen!$D$4:$D$469,"CDTP")</f>
        <v>0</v>
      </c>
      <c r="FU34" s="7">
        <f>COUNTIFS(Dosen!$P$4:$P$469,$A34,Dosen!$D$4:$D$469,"CDTSL")</f>
        <v>0</v>
      </c>
      <c r="FV34" s="7">
        <f>COUNTIFS(Dosen!$P$4:$P$469,$A34,Dosen!$D$4:$D$469,"dosen kopertis")</f>
        <v>0</v>
      </c>
      <c r="FW34" s="7">
        <f>COUNTIFS(Dosen!$P$4:$P$469,$A34,Dosen!$D$4:$D$469,"DBK")</f>
        <v>0</v>
      </c>
      <c r="FX34" s="7">
        <f>COUNTIFS(Dosen!$P$4:$P$469,$A34,Dosen!$D$4:$D$469,"DPK")</f>
        <v>0</v>
      </c>
      <c r="FY34" s="7">
        <f>COUNTIFS(Dosen!$P$4:$P$469,$A34,Dosen!$D$4:$D$469,"DLBK")</f>
        <v>0</v>
      </c>
      <c r="FZ34" s="7">
        <f t="shared" si="17"/>
        <v>7</v>
      </c>
      <c r="GA34" s="7">
        <f>COUNTIFS(Dosen!$P$4:$P$469,$A34,Dosen!$E$4:$E$469,"Belum")</f>
        <v>0</v>
      </c>
      <c r="GB34" s="7">
        <f>COUNTIFS(Dosen!$P$4:$P$469,$A34,Dosen!$E$4:$E$469,"Asisten Ahli")</f>
        <v>2</v>
      </c>
      <c r="GC34" s="7">
        <f>COUNTIFS(Dosen!$P$4:$P$469,$A34,Dosen!$E$4:$E$469,"Lektor")</f>
        <v>4</v>
      </c>
      <c r="GD34" s="7">
        <f>COUNTIFS(Dosen!$P$4:$P$469,$A34,Dosen!$E$4:$E$469,"Lektor Kepala")</f>
        <v>1</v>
      </c>
      <c r="GE34" s="7">
        <f>COUNTIFS(Dosen!$P$4:$P$469,$A34,Dosen!$E$4:$E$469,"Guru Besar")</f>
        <v>0</v>
      </c>
      <c r="GF34" s="7">
        <f>COUNTIFS(Dosen!$P$5:$P$449,$A34,Dosen!$I$5:$I$449,"Belum")</f>
        <v>3</v>
      </c>
      <c r="GG34" s="7">
        <f>COUNTIFS(Dosen!$P$5:$P$449,$A34,Dosen!$I$5:$I$449,"SUDAH")</f>
        <v>4</v>
      </c>
      <c r="GH34" s="7">
        <f>COUNTIFS(Dosen!$P$4:$P$449,$A34,Dosen!$H$4:$H$449,"s3")</f>
        <v>4</v>
      </c>
      <c r="GI34" s="7">
        <f>COUNTIFS(Dosen!$P$4:$P$449,$A34,Dosen!$H$4:$H$449,"s2")</f>
        <v>3</v>
      </c>
      <c r="GJ34" s="7">
        <f>COUNTIFS(Dosen!$P$4:$P$449,$A34,Dosen!$H$4:$H$449,"s1")</f>
        <v>0</v>
      </c>
      <c r="GK34" s="7">
        <f>COUNTIFS(Dosen!$P$4:$P$449,$A34,Dosen!$H$4:$H$449,"sp.2")</f>
        <v>0</v>
      </c>
      <c r="GL34" s="7">
        <f>COUNTIFS(Dosen!$P$4:$P$449,$A34,Dosen!$H$4:$H$449,"sp.1")</f>
        <v>0</v>
      </c>
      <c r="GM34" s="7">
        <f>COUNTIFS(Dosen!$P$4:$P$449,$A34,Dosen!$K$4:$K$449,"NIDN")</f>
        <v>7</v>
      </c>
      <c r="GN34" s="7">
        <f>COUNTIFS(Dosen!$P$4:$P$449,$A34,Dosen!$K$4:$K$449,"NIDk")</f>
        <v>0</v>
      </c>
      <c r="GO34" s="7">
        <f>COUNTIFS(Dosen!$P$4:$P$449,$A34,Dosen!$K$4:$K$449,"belum")</f>
        <v>0</v>
      </c>
      <c r="GP34" s="41">
        <f>COUNTIFS(Dosen!$P$4:$P$449,$A34,Dosen!$K$4:$K$449,"NUPTK")</f>
        <v>0</v>
      </c>
      <c r="GQ34" s="7">
        <v>37</v>
      </c>
      <c r="GR34" s="7">
        <v>7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7</v>
      </c>
      <c r="GZ34" s="7">
        <v>0</v>
      </c>
      <c r="HA34" s="7">
        <v>3</v>
      </c>
      <c r="HB34" s="7">
        <v>3</v>
      </c>
      <c r="HC34" s="7">
        <v>1</v>
      </c>
      <c r="HD34" s="7">
        <v>0</v>
      </c>
      <c r="HE34" s="7">
        <v>3</v>
      </c>
      <c r="HF34" s="7">
        <v>4</v>
      </c>
      <c r="HG34" s="7">
        <v>4</v>
      </c>
      <c r="HH34" s="7">
        <v>3</v>
      </c>
      <c r="HI34" s="7">
        <v>0</v>
      </c>
      <c r="HJ34" s="7">
        <v>0</v>
      </c>
      <c r="HK34" s="7">
        <v>0</v>
      </c>
      <c r="HL34" s="7">
        <v>7</v>
      </c>
      <c r="HM34" s="7">
        <v>0</v>
      </c>
      <c r="HN34" s="7">
        <v>0</v>
      </c>
      <c r="HO34" s="41">
        <v>0</v>
      </c>
      <c r="HP34" s="7">
        <v>37</v>
      </c>
      <c r="HQ34" s="7">
        <v>7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7</v>
      </c>
      <c r="HY34" s="7">
        <v>0</v>
      </c>
      <c r="HZ34" s="7">
        <v>2</v>
      </c>
      <c r="IA34" s="7">
        <v>4</v>
      </c>
      <c r="IB34" s="7">
        <v>1</v>
      </c>
      <c r="IC34" s="7">
        <v>0</v>
      </c>
      <c r="ID34" s="7">
        <v>3</v>
      </c>
      <c r="IE34" s="7">
        <v>4</v>
      </c>
      <c r="IF34" s="7">
        <v>4</v>
      </c>
      <c r="IG34" s="7">
        <v>3</v>
      </c>
      <c r="IH34" s="7">
        <v>0</v>
      </c>
      <c r="II34" s="7">
        <v>0</v>
      </c>
      <c r="IJ34" s="7">
        <v>0</v>
      </c>
      <c r="IK34" s="7">
        <v>7</v>
      </c>
      <c r="IL34" s="7">
        <v>0</v>
      </c>
      <c r="IM34" s="7">
        <v>0</v>
      </c>
      <c r="IN34" s="41">
        <v>0</v>
      </c>
      <c r="IO34" s="7">
        <v>37</v>
      </c>
      <c r="IP34" s="7">
        <v>7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7</v>
      </c>
      <c r="IX34" s="7">
        <v>0</v>
      </c>
      <c r="IY34" s="7">
        <v>2</v>
      </c>
      <c r="IZ34" s="7">
        <v>4</v>
      </c>
      <c r="JA34" s="7">
        <v>1</v>
      </c>
      <c r="JB34" s="7">
        <v>0</v>
      </c>
      <c r="JC34" s="7">
        <v>3</v>
      </c>
      <c r="JD34" s="7">
        <v>4</v>
      </c>
      <c r="JE34" s="7">
        <v>4</v>
      </c>
      <c r="JF34" s="7">
        <v>3</v>
      </c>
      <c r="JG34" s="7">
        <v>0</v>
      </c>
      <c r="JH34" s="7">
        <v>0</v>
      </c>
      <c r="JI34" s="7">
        <v>0</v>
      </c>
      <c r="JJ34" s="7">
        <v>7</v>
      </c>
      <c r="JK34" s="7">
        <v>0</v>
      </c>
      <c r="JL34" s="7">
        <v>0</v>
      </c>
      <c r="JM34" s="41">
        <v>0</v>
      </c>
      <c r="JN34" s="7">
        <v>37</v>
      </c>
      <c r="JO34" s="7">
        <v>7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7</v>
      </c>
      <c r="JW34" s="7">
        <v>0</v>
      </c>
      <c r="JX34" s="7">
        <v>2</v>
      </c>
      <c r="JY34" s="7">
        <v>4</v>
      </c>
      <c r="JZ34" s="7">
        <v>1</v>
      </c>
      <c r="KA34" s="7">
        <v>0</v>
      </c>
      <c r="KB34" s="7">
        <v>3</v>
      </c>
      <c r="KC34" s="7">
        <v>4</v>
      </c>
      <c r="KD34" s="7">
        <v>4</v>
      </c>
      <c r="KE34" s="7">
        <v>3</v>
      </c>
      <c r="KF34" s="7">
        <v>0</v>
      </c>
      <c r="KG34" s="7">
        <v>0</v>
      </c>
      <c r="KH34" s="7">
        <v>0</v>
      </c>
      <c r="KI34" s="7">
        <v>7</v>
      </c>
      <c r="KJ34" s="7">
        <v>0</v>
      </c>
      <c r="KK34" s="7">
        <v>0</v>
      </c>
      <c r="KL34" s="41">
        <v>0</v>
      </c>
      <c r="KM34" s="7">
        <v>43</v>
      </c>
      <c r="KN34" s="7">
        <f>COUNTIFS(Dosen!$P$4:$P$469,$A34,Dosen!$D$4:$D$469,"DT")</f>
        <v>7</v>
      </c>
      <c r="KO34" s="7">
        <f>COUNTIFS(Dosen!$P$4:$P$469,$A34,Dosen!$D$4:$D$469,"CDTP")</f>
        <v>0</v>
      </c>
      <c r="KP34" s="7">
        <f>COUNTIFS(Dosen!$P$4:$P$469,$A34,Dosen!$D$4:$D$469,"CDTSL")</f>
        <v>0</v>
      </c>
      <c r="KQ34" s="7">
        <f>COUNTIFS(Dosen!$P$4:$P$469,$A34,Dosen!$D$4:$D$469,"dosen kopertis")</f>
        <v>0</v>
      </c>
      <c r="KR34" s="7">
        <f>COUNTIFS(Dosen!$P$4:$P$469,$A34,Dosen!$D$4:$D$469,"DBK")</f>
        <v>0</v>
      </c>
      <c r="KS34" s="7">
        <f>COUNTIFS(Dosen!$P$4:$P$469,$A34,Dosen!$D$4:$D$469,"DPK")</f>
        <v>0</v>
      </c>
      <c r="KT34" s="7">
        <f>COUNTIFS(Dosen!$P$4:$P$469,$A34,Dosen!$D$4:$D$469,"DLBK")</f>
        <v>0</v>
      </c>
      <c r="KU34" s="7">
        <f t="shared" si="18"/>
        <v>7</v>
      </c>
      <c r="KV34" s="7">
        <f>COUNTIFS(Dosen!$P$4:$P$469,$A34,Dosen!$E$4:$E$469,"Belum")</f>
        <v>0</v>
      </c>
      <c r="KW34" s="7">
        <f>COUNTIFS(Dosen!$P$4:$P$469,$A34,Dosen!$E$4:$E$469,"Asisten Ahli")</f>
        <v>2</v>
      </c>
      <c r="KX34" s="7">
        <f>COUNTIFS(Dosen!$P$4:$P$469,$A34,Dosen!$E$4:$E$469,"Lektor")</f>
        <v>4</v>
      </c>
      <c r="KY34" s="7">
        <f>COUNTIFS(Dosen!$P$4:$P$469,$A34,Dosen!$E$4:$E$469,"Lektor Kepala")</f>
        <v>1</v>
      </c>
      <c r="KZ34" s="7">
        <f>COUNTIFS(Dosen!$P$4:$P$469,$A34,Dosen!$E$4:$E$469,"Guru Besar")</f>
        <v>0</v>
      </c>
      <c r="LA34" s="7">
        <f>COUNTIFS(Dosen!$P$5:$P$495,$A34,Dosen!$I$5:$I$495,"Belum")</f>
        <v>3</v>
      </c>
      <c r="LB34" s="7">
        <f>COUNTIFS(Dosen!$P$5:$P$495,$A34,Dosen!$I$5:$I$495,"SUDAH")</f>
        <v>4</v>
      </c>
      <c r="LC34" s="7">
        <f>COUNTIFS(Dosen!$P$4:$P$495,$A34,Dosen!$H$4:$H$495,"s3")</f>
        <v>4</v>
      </c>
      <c r="LD34" s="7">
        <f>COUNTIFS(Dosen!$P$4:$P$495,$A34,Dosen!$H$4:$H$495,"s2")</f>
        <v>3</v>
      </c>
      <c r="LE34" s="7">
        <f>COUNTIFS(Dosen!$P$4:$P$495,$A34,Dosen!$H$4:$H$495,"s1")</f>
        <v>0</v>
      </c>
      <c r="LF34" s="7">
        <f>COUNTIFS(Dosen!$P$4:$P$495,$A34,Dosen!$H$4:$H$495,"sp.2")</f>
        <v>0</v>
      </c>
      <c r="LG34" s="7">
        <f>COUNTIFS(Dosen!$P$4:$P$495,$A34,Dosen!$H$4:$H$495,"sp.1")</f>
        <v>0</v>
      </c>
      <c r="LH34" s="7">
        <f>COUNTIFS(Dosen!$P$4:$P$495,$A34,Dosen!$K$4:$K$495,"NIDN")</f>
        <v>7</v>
      </c>
      <c r="LI34" s="7">
        <f>COUNTIFS(Dosen!$P$4:$P$495,$A34,Dosen!$K$4:$K$495,"NIDk")</f>
        <v>0</v>
      </c>
      <c r="LJ34" s="7">
        <f>COUNTIFS(Dosen!$P$4:$P$495,$A34,Dosen!$K$4:$K$495,"belum")</f>
        <v>0</v>
      </c>
      <c r="LK34" s="41">
        <f>COUNTIFS(Dosen!$P$4:$P$495,$A34,Dosen!$K$4:$K$495,"NUPTK")</f>
        <v>0</v>
      </c>
    </row>
    <row r="35" spans="1:323" x14ac:dyDescent="0.25">
      <c r="A35" s="41" t="s">
        <v>1229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44"/>
      <c r="BC35" s="7"/>
      <c r="BD35" s="7"/>
      <c r="BE35" s="7"/>
      <c r="BF35" s="8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44"/>
      <c r="DY35" s="7"/>
      <c r="DZ35" s="7"/>
      <c r="EA35" s="7"/>
      <c r="EB35" s="8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41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41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41"/>
      <c r="GQ35" s="7">
        <v>37</v>
      </c>
      <c r="GR35" s="7">
        <v>3</v>
      </c>
      <c r="GS35" s="7">
        <v>0</v>
      </c>
      <c r="GT35" s="7">
        <v>0</v>
      </c>
      <c r="GU35" s="7">
        <v>0</v>
      </c>
      <c r="GV35" s="7">
        <v>0</v>
      </c>
      <c r="GW35" s="7">
        <v>2</v>
      </c>
      <c r="GX35" s="7">
        <v>0</v>
      </c>
      <c r="GY35" s="7">
        <v>5</v>
      </c>
      <c r="GZ35" s="7">
        <v>2</v>
      </c>
      <c r="HA35" s="7">
        <v>0</v>
      </c>
      <c r="HB35" s="7">
        <v>3</v>
      </c>
      <c r="HC35" s="7">
        <v>0</v>
      </c>
      <c r="HD35" s="7">
        <v>0</v>
      </c>
      <c r="HE35" s="7">
        <v>4</v>
      </c>
      <c r="HF35" s="7">
        <v>1</v>
      </c>
      <c r="HG35" s="7">
        <v>0</v>
      </c>
      <c r="HH35" s="7">
        <v>5</v>
      </c>
      <c r="HI35" s="7">
        <v>0</v>
      </c>
      <c r="HJ35" s="7">
        <v>0</v>
      </c>
      <c r="HK35" s="7">
        <v>0</v>
      </c>
      <c r="HL35" s="7">
        <v>3</v>
      </c>
      <c r="HM35" s="7">
        <v>0</v>
      </c>
      <c r="HN35" s="7">
        <v>2</v>
      </c>
      <c r="HO35" s="41">
        <v>0</v>
      </c>
      <c r="HP35" s="7">
        <v>37</v>
      </c>
      <c r="HQ35" s="7">
        <v>3</v>
      </c>
      <c r="HR35" s="7">
        <v>0</v>
      </c>
      <c r="HS35" s="7">
        <v>0</v>
      </c>
      <c r="HT35" s="7">
        <v>0</v>
      </c>
      <c r="HU35" s="7">
        <v>0</v>
      </c>
      <c r="HV35" s="7">
        <v>2</v>
      </c>
      <c r="HW35" s="7">
        <v>0</v>
      </c>
      <c r="HX35" s="7">
        <v>5</v>
      </c>
      <c r="HY35" s="7">
        <v>2</v>
      </c>
      <c r="HZ35" s="7">
        <v>0</v>
      </c>
      <c r="IA35" s="7">
        <v>3</v>
      </c>
      <c r="IB35" s="7">
        <v>0</v>
      </c>
      <c r="IC35" s="7">
        <v>0</v>
      </c>
      <c r="ID35" s="7">
        <v>4</v>
      </c>
      <c r="IE35" s="7">
        <v>1</v>
      </c>
      <c r="IF35" s="7">
        <v>0</v>
      </c>
      <c r="IG35" s="7">
        <v>5</v>
      </c>
      <c r="IH35" s="7">
        <v>0</v>
      </c>
      <c r="II35" s="7">
        <v>0</v>
      </c>
      <c r="IJ35" s="7">
        <v>0</v>
      </c>
      <c r="IK35" s="7">
        <v>3</v>
      </c>
      <c r="IL35" s="7">
        <v>0</v>
      </c>
      <c r="IM35" s="7">
        <v>2</v>
      </c>
      <c r="IN35" s="41">
        <v>0</v>
      </c>
      <c r="IO35" s="7">
        <v>37</v>
      </c>
      <c r="IP35" s="7">
        <v>3</v>
      </c>
      <c r="IQ35" s="7">
        <v>0</v>
      </c>
      <c r="IR35" s="7">
        <v>0</v>
      </c>
      <c r="IS35" s="7">
        <v>0</v>
      </c>
      <c r="IT35" s="7">
        <v>0</v>
      </c>
      <c r="IU35" s="7">
        <v>2</v>
      </c>
      <c r="IV35" s="7">
        <v>0</v>
      </c>
      <c r="IW35" s="7">
        <v>5</v>
      </c>
      <c r="IX35" s="7">
        <v>2</v>
      </c>
      <c r="IY35" s="7">
        <v>0</v>
      </c>
      <c r="IZ35" s="7">
        <v>3</v>
      </c>
      <c r="JA35" s="7">
        <v>0</v>
      </c>
      <c r="JB35" s="7">
        <v>0</v>
      </c>
      <c r="JC35" s="7">
        <v>4</v>
      </c>
      <c r="JD35" s="7">
        <v>1</v>
      </c>
      <c r="JE35" s="7">
        <v>0</v>
      </c>
      <c r="JF35" s="7">
        <v>5</v>
      </c>
      <c r="JG35" s="7">
        <v>0</v>
      </c>
      <c r="JH35" s="7">
        <v>0</v>
      </c>
      <c r="JI35" s="7">
        <v>0</v>
      </c>
      <c r="JJ35" s="7">
        <v>3</v>
      </c>
      <c r="JK35" s="7">
        <v>0</v>
      </c>
      <c r="JL35" s="7">
        <v>2</v>
      </c>
      <c r="JM35" s="41">
        <v>0</v>
      </c>
      <c r="JN35" s="7">
        <v>37</v>
      </c>
      <c r="JO35" s="7">
        <v>3</v>
      </c>
      <c r="JP35" s="7">
        <v>0</v>
      </c>
      <c r="JQ35" s="7">
        <v>0</v>
      </c>
      <c r="JR35" s="7">
        <v>0</v>
      </c>
      <c r="JS35" s="7">
        <v>0</v>
      </c>
      <c r="JT35" s="7">
        <v>2</v>
      </c>
      <c r="JU35" s="7">
        <v>0</v>
      </c>
      <c r="JV35" s="7">
        <v>5</v>
      </c>
      <c r="JW35" s="7">
        <v>2</v>
      </c>
      <c r="JX35" s="7">
        <v>0</v>
      </c>
      <c r="JY35" s="7">
        <v>3</v>
      </c>
      <c r="JZ35" s="7">
        <v>0</v>
      </c>
      <c r="KA35" s="7">
        <v>0</v>
      </c>
      <c r="KB35" s="7">
        <v>4</v>
      </c>
      <c r="KC35" s="7">
        <v>1</v>
      </c>
      <c r="KD35" s="7">
        <v>0</v>
      </c>
      <c r="KE35" s="7">
        <v>5</v>
      </c>
      <c r="KF35" s="7">
        <v>0</v>
      </c>
      <c r="KG35" s="7">
        <v>0</v>
      </c>
      <c r="KH35" s="7">
        <v>0</v>
      </c>
      <c r="KI35" s="7">
        <v>3</v>
      </c>
      <c r="KJ35" s="7">
        <v>0</v>
      </c>
      <c r="KK35" s="7">
        <v>2</v>
      </c>
      <c r="KL35" s="41">
        <v>0</v>
      </c>
      <c r="KM35" s="7">
        <v>16</v>
      </c>
      <c r="KN35" s="7">
        <f>COUNTIFS(Dosen!$P$4:$P$469,$A35,Dosen!$D$4:$D$469,"DT")</f>
        <v>3</v>
      </c>
      <c r="KO35" s="7">
        <f>COUNTIFS(Dosen!$P$4:$P$469,$A35,Dosen!$D$4:$D$469,"CDTP")</f>
        <v>0</v>
      </c>
      <c r="KP35" s="7">
        <f>COUNTIFS(Dosen!$P$4:$P$469,$A35,Dosen!$D$4:$D$469,"CDTSL")</f>
        <v>0</v>
      </c>
      <c r="KQ35" s="7">
        <f>COUNTIFS(Dosen!$P$4:$P$469,$A35,Dosen!$D$4:$D$469,"dosen kopertis")</f>
        <v>0</v>
      </c>
      <c r="KR35" s="7">
        <f>COUNTIFS(Dosen!$P$4:$P$469,$A35,Dosen!$D$4:$D$469,"DBK")</f>
        <v>0</v>
      </c>
      <c r="KS35" s="7">
        <f>COUNTIFS(Dosen!$P$4:$P$469,$A35,Dosen!$D$4:$D$469,"DPK")</f>
        <v>2</v>
      </c>
      <c r="KT35" s="7">
        <f>COUNTIFS(Dosen!$P$4:$P$469,$A35,Dosen!$D$4:$D$469,"DLBK")</f>
        <v>0</v>
      </c>
      <c r="KU35" s="7">
        <f t="shared" ref="KU35" si="19">SUM(KN35:KT35)</f>
        <v>5</v>
      </c>
      <c r="KV35" s="7">
        <f>COUNTIFS(Dosen!$P$4:$P$469,$A35,Dosen!$E$4:$E$469,"Belum")</f>
        <v>2</v>
      </c>
      <c r="KW35" s="7">
        <f>COUNTIFS(Dosen!$P$4:$P$469,$A35,Dosen!$E$4:$E$469,"Asisten Ahli")</f>
        <v>0</v>
      </c>
      <c r="KX35" s="7">
        <f>COUNTIFS(Dosen!$P$4:$P$469,$A35,Dosen!$E$4:$E$469,"Lektor")</f>
        <v>3</v>
      </c>
      <c r="KY35" s="7">
        <f>COUNTIFS(Dosen!$P$4:$P$469,$A35,Dosen!$E$4:$E$469,"Lektor Kepala")</f>
        <v>0</v>
      </c>
      <c r="KZ35" s="7">
        <f>COUNTIFS(Dosen!$P$4:$P$469,$A35,Dosen!$E$4:$E$469,"Guru Besar")</f>
        <v>0</v>
      </c>
      <c r="LA35" s="7">
        <f>COUNTIFS(Dosen!$P$5:$P$495,$A35,Dosen!$I$5:$I$495,"Belum")</f>
        <v>4</v>
      </c>
      <c r="LB35" s="7">
        <f>COUNTIFS(Dosen!$P$5:$P$495,$A35,Dosen!$I$5:$I$495,"SUDAH")</f>
        <v>1</v>
      </c>
      <c r="LC35" s="7">
        <f>COUNTIFS(Dosen!$P$4:$P$495,$A35,Dosen!$H$4:$H$495,"s3")</f>
        <v>0</v>
      </c>
      <c r="LD35" s="7">
        <f>COUNTIFS(Dosen!$P$4:$P$495,$A35,Dosen!$H$4:$H$495,"s2")</f>
        <v>5</v>
      </c>
      <c r="LE35" s="7">
        <f>COUNTIFS(Dosen!$P$4:$P$495,$A35,Dosen!$H$4:$H$495,"s1")</f>
        <v>0</v>
      </c>
      <c r="LF35" s="7">
        <f>COUNTIFS(Dosen!$P$4:$P$495,$A35,Dosen!$H$4:$H$495,"sp.2")</f>
        <v>0</v>
      </c>
      <c r="LG35" s="7">
        <f>COUNTIFS(Dosen!$P$4:$P$495,$A35,Dosen!$H$4:$H$495,"sp.1")</f>
        <v>0</v>
      </c>
      <c r="LH35" s="7">
        <f>COUNTIFS(Dosen!$P$4:$P$495,$A35,Dosen!$K$4:$K$495,"NIDN")</f>
        <v>3</v>
      </c>
      <c r="LI35" s="7">
        <f>COUNTIFS(Dosen!$P$4:$P$495,$A35,Dosen!$K$4:$K$495,"NIDk")</f>
        <v>0</v>
      </c>
      <c r="LJ35" s="7">
        <f>COUNTIFS(Dosen!$P$4:$P$495,$A35,Dosen!$K$4:$K$495,"belum")</f>
        <v>2</v>
      </c>
      <c r="LK35" s="41">
        <f>COUNTIFS(Dosen!$P$4:$P$495,$A35,Dosen!$K$4:$K$495,"NUPTK")</f>
        <v>0</v>
      </c>
    </row>
    <row r="36" spans="1:323" x14ac:dyDescent="0.25">
      <c r="A36" s="41" t="s">
        <v>1389</v>
      </c>
      <c r="B36" s="7">
        <v>223</v>
      </c>
      <c r="C36" s="7">
        <v>16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16</v>
      </c>
      <c r="K36" s="7">
        <v>0</v>
      </c>
      <c r="L36" s="7">
        <v>2</v>
      </c>
      <c r="M36" s="7">
        <v>11</v>
      </c>
      <c r="N36" s="7">
        <v>3</v>
      </c>
      <c r="O36" s="7">
        <v>0</v>
      </c>
      <c r="P36" s="7">
        <v>2</v>
      </c>
      <c r="Q36" s="7">
        <v>14</v>
      </c>
      <c r="R36" s="7">
        <v>4</v>
      </c>
      <c r="S36" s="7">
        <v>12</v>
      </c>
      <c r="T36" s="7">
        <v>0</v>
      </c>
      <c r="U36" s="7">
        <v>0</v>
      </c>
      <c r="V36" s="7">
        <v>0</v>
      </c>
      <c r="W36" s="7">
        <v>15</v>
      </c>
      <c r="X36" s="7">
        <v>0</v>
      </c>
      <c r="Y36" s="7">
        <v>1</v>
      </c>
      <c r="Z36" s="7">
        <v>223</v>
      </c>
      <c r="AA36" s="7">
        <v>16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16</v>
      </c>
      <c r="AI36" s="7">
        <v>0</v>
      </c>
      <c r="AJ36" s="7">
        <v>2</v>
      </c>
      <c r="AK36" s="7">
        <v>11</v>
      </c>
      <c r="AL36" s="7">
        <v>3</v>
      </c>
      <c r="AM36" s="7">
        <v>0</v>
      </c>
      <c r="AN36" s="7">
        <v>2</v>
      </c>
      <c r="AO36" s="7">
        <v>14</v>
      </c>
      <c r="AP36" s="7">
        <v>4</v>
      </c>
      <c r="AQ36" s="7">
        <v>12</v>
      </c>
      <c r="AR36" s="7">
        <v>0</v>
      </c>
      <c r="AS36" s="7">
        <v>0</v>
      </c>
      <c r="AT36" s="7">
        <v>0</v>
      </c>
      <c r="AU36" s="7">
        <v>15</v>
      </c>
      <c r="AV36" s="7">
        <v>0</v>
      </c>
      <c r="AW36" s="7">
        <v>1</v>
      </c>
      <c r="AX36" s="7">
        <v>223</v>
      </c>
      <c r="AY36" s="7">
        <v>16</v>
      </c>
      <c r="AZ36" s="7">
        <v>0</v>
      </c>
      <c r="BA36" s="7">
        <v>0</v>
      </c>
      <c r="BB36" s="44">
        <v>0</v>
      </c>
      <c r="BC36" s="7">
        <v>0</v>
      </c>
      <c r="BD36" s="7">
        <v>0</v>
      </c>
      <c r="BE36" s="7">
        <v>0</v>
      </c>
      <c r="BF36" s="8">
        <v>16</v>
      </c>
      <c r="BG36" s="7">
        <v>0</v>
      </c>
      <c r="BH36" s="7">
        <v>2</v>
      </c>
      <c r="BI36" s="7">
        <v>11</v>
      </c>
      <c r="BJ36" s="7">
        <v>3</v>
      </c>
      <c r="BK36" s="7">
        <v>0</v>
      </c>
      <c r="BL36" s="7">
        <v>2</v>
      </c>
      <c r="BM36" s="7">
        <v>14</v>
      </c>
      <c r="BN36" s="7">
        <v>4</v>
      </c>
      <c r="BO36" s="7">
        <v>12</v>
      </c>
      <c r="BP36" s="7">
        <v>0</v>
      </c>
      <c r="BQ36" s="7">
        <v>0</v>
      </c>
      <c r="BR36" s="7">
        <v>0</v>
      </c>
      <c r="BS36" s="7">
        <v>16</v>
      </c>
      <c r="BT36" s="7">
        <v>0</v>
      </c>
      <c r="BU36" s="7">
        <v>0</v>
      </c>
      <c r="BV36" s="7">
        <v>223</v>
      </c>
      <c r="BW36" s="7">
        <v>16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16</v>
      </c>
      <c r="CE36" s="7">
        <v>0</v>
      </c>
      <c r="CF36" s="7">
        <v>2</v>
      </c>
      <c r="CG36" s="7">
        <v>11</v>
      </c>
      <c r="CH36" s="7">
        <v>3</v>
      </c>
      <c r="CI36" s="7">
        <v>0</v>
      </c>
      <c r="CJ36" s="7">
        <v>2</v>
      </c>
      <c r="CK36" s="7">
        <v>14</v>
      </c>
      <c r="CL36" s="7">
        <v>4</v>
      </c>
      <c r="CM36" s="7">
        <v>12</v>
      </c>
      <c r="CN36" s="7">
        <v>0</v>
      </c>
      <c r="CO36" s="7">
        <v>0</v>
      </c>
      <c r="CP36" s="7">
        <v>0</v>
      </c>
      <c r="CQ36" s="7">
        <v>16</v>
      </c>
      <c r="CR36" s="7">
        <v>0</v>
      </c>
      <c r="CS36" s="7">
        <v>0</v>
      </c>
      <c r="CT36" s="7">
        <v>0</v>
      </c>
      <c r="CU36" s="7">
        <v>223</v>
      </c>
      <c r="CV36" s="7">
        <v>16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16</v>
      </c>
      <c r="DD36" s="7">
        <v>0</v>
      </c>
      <c r="DE36" s="7">
        <v>2</v>
      </c>
      <c r="DF36" s="7">
        <v>11</v>
      </c>
      <c r="DG36" s="7">
        <v>3</v>
      </c>
      <c r="DH36" s="7">
        <v>0</v>
      </c>
      <c r="DI36" s="7">
        <v>2</v>
      </c>
      <c r="DJ36" s="7">
        <v>14</v>
      </c>
      <c r="DK36" s="7">
        <v>4</v>
      </c>
      <c r="DL36" s="7">
        <v>12</v>
      </c>
      <c r="DM36" s="7">
        <v>0</v>
      </c>
      <c r="DN36" s="7">
        <v>0</v>
      </c>
      <c r="DO36" s="7">
        <v>0</v>
      </c>
      <c r="DP36" s="7">
        <v>16</v>
      </c>
      <c r="DQ36" s="7">
        <v>0</v>
      </c>
      <c r="DR36" s="7">
        <v>0</v>
      </c>
      <c r="DS36" s="7">
        <v>0</v>
      </c>
      <c r="DT36" s="7">
        <v>206</v>
      </c>
      <c r="DU36" s="7">
        <f>COUNTIFS(Dosen!$P$4:$P$469,A36,Dosen!$D$4:$D$469,"DT")</f>
        <v>16</v>
      </c>
      <c r="DV36" s="7">
        <f>COUNTIFS(Dosen!$P$4:$P$469,A36,Dosen!$D$4:$D$469,"CDTP")</f>
        <v>0</v>
      </c>
      <c r="DW36" s="7">
        <f>COUNTIFS(Dosen!$P$4:$P$469,A36,Dosen!$D$4:$D$469,"CDTSL")</f>
        <v>0</v>
      </c>
      <c r="DX36" s="44">
        <f>COUNTIFS(Dosen!$P$4:$P$469,A36,Dosen!$D$4:$D$469,"dosen kopertis")</f>
        <v>0</v>
      </c>
      <c r="DY36" s="7">
        <f>COUNTIFS(Dosen!$P$4:$P$469,A36,Dosen!$D$4:$D$469,"DBK")</f>
        <v>0</v>
      </c>
      <c r="DZ36" s="7">
        <f>COUNTIFS(Dosen!$P$4:$P$469,A36,Dosen!$D$4:$D$469,"DPK")</f>
        <v>0</v>
      </c>
      <c r="EA36" s="7">
        <f>COUNTIFS(Dosen!$P$4:$P$469,A36,Dosen!$D$4:$D$469,"DLBK")</f>
        <v>0</v>
      </c>
      <c r="EB36" s="8">
        <f t="shared" si="15"/>
        <v>16</v>
      </c>
      <c r="EC36" s="7">
        <f>COUNTIFS(Dosen!$P$4:$P$469,A36,Dosen!$E$4:$E$469,"Belum")</f>
        <v>0</v>
      </c>
      <c r="ED36" s="7">
        <f>COUNTIFS(Dosen!$P$4:$P$469,$A36,Dosen!$E$4:$E$469,"Asisten Ahli")</f>
        <v>2</v>
      </c>
      <c r="EE36" s="7">
        <f>COUNTIFS(Dosen!$P$4:$P$469,$A36,Dosen!$E$4:$E$469,"Lektor")</f>
        <v>10</v>
      </c>
      <c r="EF36" s="7">
        <f>COUNTIFS(Dosen!$P$4:$P$469,$A36,Dosen!$E$4:$E$469,"Lektor Kepala")</f>
        <v>4</v>
      </c>
      <c r="EG36" s="7">
        <f>COUNTIFS(Dosen!$P$4:$P$469,$A36,Dosen!$E$4:$E$469,"Guru Besar")</f>
        <v>0</v>
      </c>
      <c r="EH36" s="7">
        <f>COUNTIFS(Dosen!$P$5:$P$449,A36,Dosen!$I$5:$I$449,"Belum")</f>
        <v>2</v>
      </c>
      <c r="EI36" s="7">
        <f>COUNTIFS(Dosen!$P$5:$P$449,A36,Dosen!$I$5:$I$449,"SUDAH")</f>
        <v>14</v>
      </c>
      <c r="EJ36" s="7">
        <f>COUNTIFS(Dosen!$P$4:$P$449,A36,Dosen!$H$4:$H$449,"s3")</f>
        <v>4</v>
      </c>
      <c r="EK36" s="7">
        <f>COUNTIFS(Dosen!$P$4:$P$449,A36,Dosen!$H$4:$H$449,"s2")</f>
        <v>12</v>
      </c>
      <c r="EL36" s="7">
        <f>COUNTIFS(Dosen!$P$4:$P$449,A36,Dosen!$H$4:$H$449,"s1")</f>
        <v>0</v>
      </c>
      <c r="EM36" s="7">
        <f>COUNTIFS(Dosen!$P$4:$P$449,A36,Dosen!$H$4:$H$449,"sp.2")</f>
        <v>0</v>
      </c>
      <c r="EN36" s="7">
        <f>COUNTIFS(Dosen!$P$4:$P$449,A36,Dosen!$H$4:$H$449,"sp.1")</f>
        <v>0</v>
      </c>
      <c r="EO36" s="7">
        <f>COUNTIFS(Dosen!$P$4:$P$449,A36,Dosen!$K$4:$K$449,"NIDN")</f>
        <v>16</v>
      </c>
      <c r="EP36" s="7">
        <f>COUNTIFS(Dosen!$P$4:$P$449,A36,Dosen!$K$4:$K$449,"NIDk")</f>
        <v>0</v>
      </c>
      <c r="EQ36" s="7">
        <f>COUNTIFS(Dosen!$P$4:$P$449,A36,Dosen!$K$4:$K$449,"belum")</f>
        <v>0</v>
      </c>
      <c r="ER36" s="41">
        <f>COUNTIFS(Dosen!$P$4:$P$449,A36,Dosen!$K$4:$K$449,"NUPTK")</f>
        <v>0</v>
      </c>
      <c r="ES36" s="7">
        <v>206</v>
      </c>
      <c r="ET36" s="7">
        <f>COUNTIFS(Dosen!$P$4:$P$469,A36,Dosen!$D$4:$D$469,"DT")</f>
        <v>16</v>
      </c>
      <c r="EU36" s="7">
        <f>COUNTIFS(Dosen!$P$4:$P$469,A36,Dosen!$D$4:$D$469,"CDTP")</f>
        <v>0</v>
      </c>
      <c r="EV36" s="7">
        <f>COUNTIFS(Dosen!$P$4:$P$469,A36,Dosen!$D$4:$D$469,"CDTSL")</f>
        <v>0</v>
      </c>
      <c r="EW36" s="7">
        <f>COUNTIFS(Dosen!$P$4:$P$469,A36,Dosen!$D$4:$D$469,"dosen kopertis")</f>
        <v>0</v>
      </c>
      <c r="EX36" s="7">
        <f>COUNTIFS(Dosen!$P$4:$P$469,A36,Dosen!$D$4:$D$469,"DBK")</f>
        <v>0</v>
      </c>
      <c r="EY36" s="7">
        <f>COUNTIFS(Dosen!$P$4:$P$469,A36,Dosen!$D$4:$D$469,"DPK")</f>
        <v>0</v>
      </c>
      <c r="EZ36" s="7">
        <f>COUNTIFS(Dosen!$P$4:$P$469,A36,Dosen!$D$4:$D$469,"DLBK")</f>
        <v>0</v>
      </c>
      <c r="FA36" s="7">
        <f t="shared" si="16"/>
        <v>16</v>
      </c>
      <c r="FB36" s="7">
        <f>COUNTIFS(Dosen!$P$4:$P$469,A36,Dosen!$E$4:$E$469,"Belum")</f>
        <v>0</v>
      </c>
      <c r="FC36" s="7">
        <f>COUNTIFS(Dosen!$P$4:$P$469,$A36,Dosen!$E$4:$E$469,"Asisten Ahli")</f>
        <v>2</v>
      </c>
      <c r="FD36" s="7">
        <f>COUNTIFS(Dosen!$P$4:$P$469,$A36,Dosen!$E$4:$E$469,"Lektor")</f>
        <v>10</v>
      </c>
      <c r="FE36" s="7">
        <f>COUNTIFS(Dosen!$P$4:$P$469,$A36,Dosen!$E$4:$E$469,"Lektor Kepala")</f>
        <v>4</v>
      </c>
      <c r="FF36" s="7">
        <f>COUNTIFS(Dosen!$P$4:$P$469,$A36,Dosen!$E$4:$E$469,"Guru Besar")</f>
        <v>0</v>
      </c>
      <c r="FG36" s="7">
        <f>COUNTIFS(Dosen!$P$5:$P$449,$A36,Dosen!$I$5:$I$449,"Belum")</f>
        <v>2</v>
      </c>
      <c r="FH36" s="7">
        <f>COUNTIFS(Dosen!$P$5:$P$449,A36,Dosen!$I$5:$I$449,"SUDAH")</f>
        <v>14</v>
      </c>
      <c r="FI36" s="7">
        <f>COUNTIFS(Dosen!$P$4:$P$449,A36,Dosen!$H$4:$H$449,"s3")</f>
        <v>4</v>
      </c>
      <c r="FJ36" s="7">
        <f>COUNTIFS(Dosen!$P$4:$P$449,A36,Dosen!$H$4:$H$449,"s2")</f>
        <v>12</v>
      </c>
      <c r="FK36" s="7">
        <f>COUNTIFS(Dosen!$P$4:$P$449,A36,Dosen!$H$4:$H$449,"s1")</f>
        <v>0</v>
      </c>
      <c r="FL36" s="7">
        <f>COUNTIFS(Dosen!$P$4:$P$449,A36,Dosen!$H$4:$H$449,"sp.2")</f>
        <v>0</v>
      </c>
      <c r="FM36" s="7">
        <f>COUNTIFS(Dosen!$P$4:$P$449,A36,Dosen!$H$4:$H$449,"sp.1")</f>
        <v>0</v>
      </c>
      <c r="FN36" s="7">
        <f>COUNTIFS(Dosen!$P$4:$P$449,A36,Dosen!$K$4:$K$449,"NIDN")</f>
        <v>16</v>
      </c>
      <c r="FO36" s="7">
        <f>COUNTIFS(Dosen!$P$4:$P$449,A36,Dosen!$K$4:$K$449,"NIDk")</f>
        <v>0</v>
      </c>
      <c r="FP36" s="7">
        <f>COUNTIFS(Dosen!$P$4:$P$449,A36,Dosen!$K$4:$K$449,"belum")</f>
        <v>0</v>
      </c>
      <c r="FQ36" s="41">
        <f>COUNTIFS(Dosen!$P$4:$P$449,A36,Dosen!$K$4:$K$449,"NUPTK")</f>
        <v>0</v>
      </c>
      <c r="FR36" s="7">
        <v>206</v>
      </c>
      <c r="FS36" s="7">
        <f>COUNTIFS(Dosen!$P$4:$P$469,$A36,Dosen!$D$4:$D$469,"DT")</f>
        <v>16</v>
      </c>
      <c r="FT36" s="7">
        <f>COUNTIFS(Dosen!$P$4:$P$469,$A36,Dosen!$D$4:$D$469,"CDTP")</f>
        <v>0</v>
      </c>
      <c r="FU36" s="7">
        <f>COUNTIFS(Dosen!$P$4:$P$469,$A36,Dosen!$D$4:$D$469,"CDTSL")</f>
        <v>0</v>
      </c>
      <c r="FV36" s="7">
        <f>COUNTIFS(Dosen!$P$4:$P$469,$A36,Dosen!$D$4:$D$469,"dosen kopertis")</f>
        <v>0</v>
      </c>
      <c r="FW36" s="7">
        <f>COUNTIFS(Dosen!$P$4:$P$469,$A36,Dosen!$D$4:$D$469,"DBK")</f>
        <v>0</v>
      </c>
      <c r="FX36" s="7">
        <f>COUNTIFS(Dosen!$P$4:$P$469,$A36,Dosen!$D$4:$D$469,"DPK")</f>
        <v>0</v>
      </c>
      <c r="FY36" s="7">
        <f>COUNTIFS(Dosen!$P$4:$P$469,$A36,Dosen!$D$4:$D$469,"DLBK")</f>
        <v>0</v>
      </c>
      <c r="FZ36" s="7">
        <f t="shared" si="17"/>
        <v>16</v>
      </c>
      <c r="GA36" s="7">
        <f>COUNTIFS(Dosen!$P$4:$P$469,$A36,Dosen!$E$4:$E$469,"Belum")</f>
        <v>0</v>
      </c>
      <c r="GB36" s="7">
        <f>COUNTIFS(Dosen!$P$4:$P$469,$A36,Dosen!$E$4:$E$469,"Asisten Ahli")</f>
        <v>2</v>
      </c>
      <c r="GC36" s="7">
        <f>COUNTIFS(Dosen!$P$4:$P$469,$A36,Dosen!$E$4:$E$469,"Lektor")</f>
        <v>10</v>
      </c>
      <c r="GD36" s="7">
        <f>COUNTIFS(Dosen!$P$4:$P$469,$A36,Dosen!$E$4:$E$469,"Lektor Kepala")</f>
        <v>4</v>
      </c>
      <c r="GE36" s="7">
        <f>COUNTIFS(Dosen!$P$4:$P$469,$A36,Dosen!$E$4:$E$469,"Guru Besar")</f>
        <v>0</v>
      </c>
      <c r="GF36" s="7">
        <f>COUNTIFS(Dosen!$P$5:$P$449,$A36,Dosen!$I$5:$I$449,"Belum")</f>
        <v>2</v>
      </c>
      <c r="GG36" s="7">
        <f>COUNTIFS(Dosen!$P$5:$P$449,$A36,Dosen!$I$5:$I$449,"SUDAH")</f>
        <v>14</v>
      </c>
      <c r="GH36" s="7">
        <f>COUNTIFS(Dosen!$P$4:$P$449,$A36,Dosen!$H$4:$H$449,"s3")</f>
        <v>4</v>
      </c>
      <c r="GI36" s="7">
        <f>COUNTIFS(Dosen!$P$4:$P$449,$A36,Dosen!$H$4:$H$449,"s2")</f>
        <v>12</v>
      </c>
      <c r="GJ36" s="7">
        <f>COUNTIFS(Dosen!$P$4:$P$449,$A36,Dosen!$H$4:$H$449,"s1")</f>
        <v>0</v>
      </c>
      <c r="GK36" s="7">
        <f>COUNTIFS(Dosen!$P$4:$P$449,$A36,Dosen!$H$4:$H$449,"sp.2")</f>
        <v>0</v>
      </c>
      <c r="GL36" s="7">
        <f>COUNTIFS(Dosen!$P$4:$P$449,$A36,Dosen!$H$4:$H$449,"sp.1")</f>
        <v>0</v>
      </c>
      <c r="GM36" s="7">
        <f>COUNTIFS(Dosen!$P$4:$P$449,$A36,Dosen!$K$4:$K$449,"NIDN")</f>
        <v>16</v>
      </c>
      <c r="GN36" s="7">
        <f>COUNTIFS(Dosen!$P$4:$P$449,$A36,Dosen!$K$4:$K$449,"NIDk")</f>
        <v>0</v>
      </c>
      <c r="GO36" s="7">
        <f>COUNTIFS(Dosen!$P$4:$P$449,$A36,Dosen!$K$4:$K$449,"belum")</f>
        <v>0</v>
      </c>
      <c r="GP36" s="41">
        <f>COUNTIFS(Dosen!$P$4:$P$449,$A36,Dosen!$K$4:$K$449,"NUPTK")</f>
        <v>0</v>
      </c>
      <c r="GQ36" s="7">
        <v>206</v>
      </c>
      <c r="GR36" s="7">
        <v>16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16</v>
      </c>
      <c r="GZ36" s="7">
        <v>0</v>
      </c>
      <c r="HA36" s="7">
        <v>2</v>
      </c>
      <c r="HB36" s="7">
        <v>11</v>
      </c>
      <c r="HC36" s="7">
        <v>3</v>
      </c>
      <c r="HD36" s="7">
        <v>0</v>
      </c>
      <c r="HE36" s="7">
        <v>2</v>
      </c>
      <c r="HF36" s="7">
        <v>14</v>
      </c>
      <c r="HG36" s="7">
        <v>4</v>
      </c>
      <c r="HH36" s="7">
        <v>12</v>
      </c>
      <c r="HI36" s="7">
        <v>0</v>
      </c>
      <c r="HJ36" s="7">
        <v>0</v>
      </c>
      <c r="HK36" s="7">
        <v>0</v>
      </c>
      <c r="HL36" s="7">
        <v>16</v>
      </c>
      <c r="HM36" s="7">
        <v>0</v>
      </c>
      <c r="HN36" s="7">
        <v>0</v>
      </c>
      <c r="HO36" s="41">
        <v>0</v>
      </c>
      <c r="HP36" s="7">
        <v>206</v>
      </c>
      <c r="HQ36" s="7">
        <v>16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16</v>
      </c>
      <c r="HY36" s="7">
        <v>0</v>
      </c>
      <c r="HZ36" s="7">
        <v>2</v>
      </c>
      <c r="IA36" s="7">
        <v>11</v>
      </c>
      <c r="IB36" s="7">
        <v>3</v>
      </c>
      <c r="IC36" s="7">
        <v>0</v>
      </c>
      <c r="ID36" s="7">
        <v>2</v>
      </c>
      <c r="IE36" s="7">
        <v>14</v>
      </c>
      <c r="IF36" s="7">
        <v>4</v>
      </c>
      <c r="IG36" s="7">
        <v>12</v>
      </c>
      <c r="IH36" s="7">
        <v>0</v>
      </c>
      <c r="II36" s="7">
        <v>0</v>
      </c>
      <c r="IJ36" s="7">
        <v>0</v>
      </c>
      <c r="IK36" s="7">
        <v>16</v>
      </c>
      <c r="IL36" s="7">
        <v>0</v>
      </c>
      <c r="IM36" s="7">
        <v>0</v>
      </c>
      <c r="IN36" s="41">
        <v>0</v>
      </c>
      <c r="IO36" s="7">
        <v>206</v>
      </c>
      <c r="IP36" s="7">
        <v>16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16</v>
      </c>
      <c r="IX36" s="7">
        <v>0</v>
      </c>
      <c r="IY36" s="7">
        <v>2</v>
      </c>
      <c r="IZ36" s="7">
        <v>11</v>
      </c>
      <c r="JA36" s="7">
        <v>3</v>
      </c>
      <c r="JB36" s="7">
        <v>0</v>
      </c>
      <c r="JC36" s="7">
        <v>2</v>
      </c>
      <c r="JD36" s="7">
        <v>14</v>
      </c>
      <c r="JE36" s="7">
        <v>4</v>
      </c>
      <c r="JF36" s="7">
        <v>12</v>
      </c>
      <c r="JG36" s="7">
        <v>0</v>
      </c>
      <c r="JH36" s="7">
        <v>0</v>
      </c>
      <c r="JI36" s="7">
        <v>0</v>
      </c>
      <c r="JJ36" s="7">
        <v>16</v>
      </c>
      <c r="JK36" s="7">
        <v>0</v>
      </c>
      <c r="JL36" s="7">
        <v>0</v>
      </c>
      <c r="JM36" s="41">
        <v>0</v>
      </c>
      <c r="JN36" s="7">
        <v>206</v>
      </c>
      <c r="JO36" s="7">
        <v>16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16</v>
      </c>
      <c r="JW36" s="7">
        <v>0</v>
      </c>
      <c r="JX36" s="7">
        <v>2</v>
      </c>
      <c r="JY36" s="7">
        <v>11</v>
      </c>
      <c r="JZ36" s="7">
        <v>3</v>
      </c>
      <c r="KA36" s="7">
        <v>0</v>
      </c>
      <c r="KB36" s="7">
        <v>2</v>
      </c>
      <c r="KC36" s="7">
        <v>14</v>
      </c>
      <c r="KD36" s="7">
        <v>4</v>
      </c>
      <c r="KE36" s="7">
        <v>12</v>
      </c>
      <c r="KF36" s="7">
        <v>0</v>
      </c>
      <c r="KG36" s="7">
        <v>0</v>
      </c>
      <c r="KH36" s="7">
        <v>0</v>
      </c>
      <c r="KI36" s="7">
        <v>16</v>
      </c>
      <c r="KJ36" s="7">
        <v>0</v>
      </c>
      <c r="KK36" s="7">
        <v>0</v>
      </c>
      <c r="KL36" s="41">
        <v>0</v>
      </c>
      <c r="KM36" s="7">
        <v>235</v>
      </c>
      <c r="KN36" s="7">
        <f>COUNTIFS(Dosen!$P$4:$P$469,$A36,Dosen!$D$4:$D$469,"DT")</f>
        <v>16</v>
      </c>
      <c r="KO36" s="7">
        <f>COUNTIFS(Dosen!$P$4:$P$469,$A36,Dosen!$D$4:$D$469,"CDTP")</f>
        <v>0</v>
      </c>
      <c r="KP36" s="7">
        <f>COUNTIFS(Dosen!$P$4:$P$469,$A36,Dosen!$D$4:$D$469,"CDTSL")</f>
        <v>0</v>
      </c>
      <c r="KQ36" s="7">
        <f>COUNTIFS(Dosen!$P$4:$P$469,$A36,Dosen!$D$4:$D$469,"dosen kopertis")</f>
        <v>0</v>
      </c>
      <c r="KR36" s="7">
        <f>COUNTIFS(Dosen!$P$4:$P$469,$A36,Dosen!$D$4:$D$469,"DBK")</f>
        <v>0</v>
      </c>
      <c r="KS36" s="7">
        <f>COUNTIFS(Dosen!$P$4:$P$469,$A36,Dosen!$D$4:$D$469,"DPK")</f>
        <v>0</v>
      </c>
      <c r="KT36" s="7">
        <f>COUNTIFS(Dosen!$P$4:$P$469,$A36,Dosen!$D$4:$D$469,"DLBK")</f>
        <v>0</v>
      </c>
      <c r="KU36" s="7">
        <f t="shared" si="18"/>
        <v>16</v>
      </c>
      <c r="KV36" s="7">
        <f>COUNTIFS(Dosen!$P$4:$P$469,$A36,Dosen!$E$4:$E$469,"Belum")</f>
        <v>0</v>
      </c>
      <c r="KW36" s="7">
        <f>COUNTIFS(Dosen!$P$4:$P$469,$A36,Dosen!$E$4:$E$469,"Asisten Ahli")</f>
        <v>2</v>
      </c>
      <c r="KX36" s="7">
        <f>COUNTIFS(Dosen!$P$4:$P$469,$A36,Dosen!$E$4:$E$469,"Lektor")</f>
        <v>10</v>
      </c>
      <c r="KY36" s="7">
        <f>COUNTIFS(Dosen!$P$4:$P$469,$A36,Dosen!$E$4:$E$469,"Lektor Kepala")</f>
        <v>4</v>
      </c>
      <c r="KZ36" s="7">
        <f>COUNTIFS(Dosen!$P$4:$P$469,$A36,Dosen!$E$4:$E$469,"Guru Besar")</f>
        <v>0</v>
      </c>
      <c r="LA36" s="7">
        <f>COUNTIFS(Dosen!$P$5:$P$495,$A36,Dosen!$I$5:$I$495,"Belum")</f>
        <v>2</v>
      </c>
      <c r="LB36" s="7">
        <f>COUNTIFS(Dosen!$P$5:$P$495,$A36,Dosen!$I$5:$I$495,"SUDAH")</f>
        <v>14</v>
      </c>
      <c r="LC36" s="7">
        <f>COUNTIFS(Dosen!$P$4:$P$495,$A36,Dosen!$H$4:$H$495,"s3")</f>
        <v>4</v>
      </c>
      <c r="LD36" s="7">
        <f>COUNTIFS(Dosen!$P$4:$P$495,$A36,Dosen!$H$4:$H$495,"s2")</f>
        <v>12</v>
      </c>
      <c r="LE36" s="7">
        <f>COUNTIFS(Dosen!$P$4:$P$495,$A36,Dosen!$H$4:$H$495,"s1")</f>
        <v>0</v>
      </c>
      <c r="LF36" s="7">
        <f>COUNTIFS(Dosen!$P$4:$P$495,$A36,Dosen!$H$4:$H$495,"sp.2")</f>
        <v>0</v>
      </c>
      <c r="LG36" s="7">
        <f>COUNTIFS(Dosen!$P$4:$P$495,$A36,Dosen!$H$4:$H$495,"sp.1")</f>
        <v>0</v>
      </c>
      <c r="LH36" s="7">
        <f>COUNTIFS(Dosen!$P$4:$P$495,$A36,Dosen!$K$4:$K$495,"NIDN")</f>
        <v>16</v>
      </c>
      <c r="LI36" s="7">
        <f>COUNTIFS(Dosen!$P$4:$P$495,$A36,Dosen!$K$4:$K$495,"NIDk")</f>
        <v>0</v>
      </c>
      <c r="LJ36" s="7">
        <f>COUNTIFS(Dosen!$P$4:$P$495,$A36,Dosen!$K$4:$K$495,"belum")</f>
        <v>0</v>
      </c>
      <c r="LK36" s="41">
        <f>COUNTIFS(Dosen!$P$4:$P$495,$A36,Dosen!$K$4:$K$495,"NUPTK")</f>
        <v>0</v>
      </c>
    </row>
    <row r="37" spans="1:323" x14ac:dyDescent="0.25">
      <c r="A37" s="41" t="s">
        <v>1401</v>
      </c>
      <c r="B37" s="7">
        <v>132</v>
      </c>
      <c r="C37" s="7">
        <v>6</v>
      </c>
      <c r="D37" s="7">
        <v>0</v>
      </c>
      <c r="E37" s="7">
        <v>0</v>
      </c>
      <c r="F37" s="7">
        <v>0</v>
      </c>
      <c r="G37" s="7">
        <v>0</v>
      </c>
      <c r="H37" s="7">
        <v>1</v>
      </c>
      <c r="I37" s="7">
        <v>0</v>
      </c>
      <c r="J37" s="7">
        <v>7</v>
      </c>
      <c r="K37" s="7">
        <v>0</v>
      </c>
      <c r="L37" s="7">
        <v>0</v>
      </c>
      <c r="M37" s="7">
        <v>6</v>
      </c>
      <c r="N37" s="7">
        <v>1</v>
      </c>
      <c r="O37" s="7">
        <v>0</v>
      </c>
      <c r="P37" s="7">
        <v>1</v>
      </c>
      <c r="Q37" s="7">
        <v>6</v>
      </c>
      <c r="R37" s="7">
        <v>2</v>
      </c>
      <c r="S37" s="7">
        <v>5</v>
      </c>
      <c r="T37" s="7">
        <v>0</v>
      </c>
      <c r="U37" s="7">
        <v>0</v>
      </c>
      <c r="V37" s="7">
        <v>0</v>
      </c>
      <c r="W37" s="7">
        <v>6</v>
      </c>
      <c r="X37" s="7">
        <v>0</v>
      </c>
      <c r="Y37" s="7">
        <v>1</v>
      </c>
      <c r="Z37" s="7">
        <v>132</v>
      </c>
      <c r="AA37" s="7">
        <v>6</v>
      </c>
      <c r="AB37" s="7">
        <v>0</v>
      </c>
      <c r="AC37" s="7">
        <v>0</v>
      </c>
      <c r="AD37" s="7">
        <v>0</v>
      </c>
      <c r="AE37" s="7">
        <v>0</v>
      </c>
      <c r="AF37" s="7">
        <v>1</v>
      </c>
      <c r="AG37" s="7">
        <v>0</v>
      </c>
      <c r="AH37" s="7">
        <v>7</v>
      </c>
      <c r="AI37" s="7">
        <v>0</v>
      </c>
      <c r="AJ37" s="7">
        <v>0</v>
      </c>
      <c r="AK37" s="7">
        <v>6</v>
      </c>
      <c r="AL37" s="7">
        <v>1</v>
      </c>
      <c r="AM37" s="7">
        <v>0</v>
      </c>
      <c r="AN37" s="7">
        <v>1</v>
      </c>
      <c r="AO37" s="7">
        <v>6</v>
      </c>
      <c r="AP37" s="7">
        <v>2</v>
      </c>
      <c r="AQ37" s="7">
        <v>5</v>
      </c>
      <c r="AR37" s="7">
        <v>0</v>
      </c>
      <c r="AS37" s="7">
        <v>0</v>
      </c>
      <c r="AT37" s="7">
        <v>0</v>
      </c>
      <c r="AU37" s="7">
        <v>6</v>
      </c>
      <c r="AV37" s="7">
        <v>0</v>
      </c>
      <c r="AW37" s="7">
        <v>1</v>
      </c>
      <c r="AX37" s="7">
        <v>132</v>
      </c>
      <c r="AY37" s="7">
        <v>6</v>
      </c>
      <c r="AZ37" s="7">
        <v>0</v>
      </c>
      <c r="BA37" s="7">
        <v>0</v>
      </c>
      <c r="BB37" s="44">
        <v>0</v>
      </c>
      <c r="BC37" s="7">
        <v>0</v>
      </c>
      <c r="BD37" s="7">
        <v>1</v>
      </c>
      <c r="BE37" s="7">
        <v>0</v>
      </c>
      <c r="BF37" s="8">
        <v>7</v>
      </c>
      <c r="BG37" s="7">
        <v>1</v>
      </c>
      <c r="BH37" s="7">
        <v>0</v>
      </c>
      <c r="BI37" s="7">
        <v>5</v>
      </c>
      <c r="BJ37" s="7">
        <v>1</v>
      </c>
      <c r="BK37" s="7">
        <v>0</v>
      </c>
      <c r="BL37" s="7">
        <v>1</v>
      </c>
      <c r="BM37" s="7">
        <v>6</v>
      </c>
      <c r="BN37" s="7">
        <v>2</v>
      </c>
      <c r="BO37" s="7">
        <v>5</v>
      </c>
      <c r="BP37" s="7">
        <v>0</v>
      </c>
      <c r="BQ37" s="7">
        <v>0</v>
      </c>
      <c r="BR37" s="7">
        <v>0</v>
      </c>
      <c r="BS37" s="7">
        <v>7</v>
      </c>
      <c r="BT37" s="7">
        <v>0</v>
      </c>
      <c r="BU37" s="7">
        <v>0</v>
      </c>
      <c r="BV37" s="7">
        <v>132</v>
      </c>
      <c r="BW37" s="7">
        <v>6</v>
      </c>
      <c r="BX37" s="7">
        <v>0</v>
      </c>
      <c r="BY37" s="7">
        <v>0</v>
      </c>
      <c r="BZ37" s="7">
        <v>0</v>
      </c>
      <c r="CA37" s="7">
        <v>0</v>
      </c>
      <c r="CB37" s="7">
        <v>1</v>
      </c>
      <c r="CC37" s="7">
        <v>0</v>
      </c>
      <c r="CD37" s="7">
        <v>7</v>
      </c>
      <c r="CE37" s="7">
        <v>1</v>
      </c>
      <c r="CF37" s="7">
        <v>0</v>
      </c>
      <c r="CG37" s="7">
        <v>5</v>
      </c>
      <c r="CH37" s="7">
        <v>1</v>
      </c>
      <c r="CI37" s="7">
        <v>0</v>
      </c>
      <c r="CJ37" s="7">
        <v>1</v>
      </c>
      <c r="CK37" s="7">
        <v>6</v>
      </c>
      <c r="CL37" s="7">
        <v>2</v>
      </c>
      <c r="CM37" s="7">
        <v>5</v>
      </c>
      <c r="CN37" s="7">
        <v>0</v>
      </c>
      <c r="CO37" s="7">
        <v>0</v>
      </c>
      <c r="CP37" s="7">
        <v>0</v>
      </c>
      <c r="CQ37" s="7">
        <v>7</v>
      </c>
      <c r="CR37" s="7">
        <v>0</v>
      </c>
      <c r="CS37" s="7">
        <v>0</v>
      </c>
      <c r="CT37" s="7">
        <v>0</v>
      </c>
      <c r="CU37" s="7">
        <v>132</v>
      </c>
      <c r="CV37" s="7">
        <v>6</v>
      </c>
      <c r="CW37" s="7">
        <v>0</v>
      </c>
      <c r="CX37" s="7">
        <v>0</v>
      </c>
      <c r="CY37" s="7">
        <v>0</v>
      </c>
      <c r="CZ37" s="7">
        <v>0</v>
      </c>
      <c r="DA37" s="7">
        <v>1</v>
      </c>
      <c r="DB37" s="7">
        <v>0</v>
      </c>
      <c r="DC37" s="7">
        <v>7</v>
      </c>
      <c r="DD37" s="7">
        <v>1</v>
      </c>
      <c r="DE37" s="7">
        <v>0</v>
      </c>
      <c r="DF37" s="7">
        <v>5</v>
      </c>
      <c r="DG37" s="7">
        <v>1</v>
      </c>
      <c r="DH37" s="7">
        <v>0</v>
      </c>
      <c r="DI37" s="7">
        <v>1</v>
      </c>
      <c r="DJ37" s="7">
        <v>6</v>
      </c>
      <c r="DK37" s="7">
        <v>2</v>
      </c>
      <c r="DL37" s="7">
        <v>5</v>
      </c>
      <c r="DM37" s="7">
        <v>0</v>
      </c>
      <c r="DN37" s="7">
        <v>0</v>
      </c>
      <c r="DO37" s="7">
        <v>0</v>
      </c>
      <c r="DP37" s="7">
        <v>7</v>
      </c>
      <c r="DQ37" s="7">
        <v>0</v>
      </c>
      <c r="DR37" s="7">
        <v>0</v>
      </c>
      <c r="DS37" s="7">
        <v>0</v>
      </c>
      <c r="DT37" s="7">
        <v>113</v>
      </c>
      <c r="DU37" s="7">
        <f>COUNTIFS(Dosen!$P$4:$P$469,A37,Dosen!$D$4:$D$469,"DT")</f>
        <v>5</v>
      </c>
      <c r="DV37" s="7">
        <f>COUNTIFS(Dosen!$P$4:$P$469,A37,Dosen!$D$4:$D$469,"CDTP")</f>
        <v>0</v>
      </c>
      <c r="DW37" s="7">
        <f>COUNTIFS(Dosen!$P$4:$P$469,A37,Dosen!$D$4:$D$469,"CDTSL")</f>
        <v>0</v>
      </c>
      <c r="DX37" s="44">
        <f>COUNTIFS(Dosen!$P$4:$P$469,A37,Dosen!$D$4:$D$469,"dosen kopertis")</f>
        <v>0</v>
      </c>
      <c r="DY37" s="7">
        <f>COUNTIFS(Dosen!$P$4:$P$469,A37,Dosen!$D$4:$D$469,"DBK")</f>
        <v>0</v>
      </c>
      <c r="DZ37" s="7">
        <f>COUNTIFS(Dosen!$P$4:$P$469,A37,Dosen!$D$4:$D$469,"DPK")</f>
        <v>1</v>
      </c>
      <c r="EA37" s="7">
        <f>COUNTIFS(Dosen!$P$4:$P$469,A37,Dosen!$D$4:$D$469,"DLBK")</f>
        <v>0</v>
      </c>
      <c r="EB37" s="8">
        <f t="shared" si="15"/>
        <v>6</v>
      </c>
      <c r="EC37" s="7">
        <f>COUNTIFS(Dosen!$P$4:$P$469,A37,Dosen!$E$4:$E$469,"Belum")</f>
        <v>0</v>
      </c>
      <c r="ED37" s="7">
        <f>COUNTIFS(Dosen!$P$4:$P$469,$A37,Dosen!$E$4:$E$469,"Asisten Ahli")</f>
        <v>0</v>
      </c>
      <c r="EE37" s="7">
        <f>COUNTIFS(Dosen!$P$4:$P$469,$A37,Dosen!$E$4:$E$469,"Lektor")</f>
        <v>5</v>
      </c>
      <c r="EF37" s="7">
        <f>COUNTIFS(Dosen!$P$4:$P$469,$A37,Dosen!$E$4:$E$469,"Lektor Kepala")</f>
        <v>1</v>
      </c>
      <c r="EG37" s="7">
        <f>COUNTIFS(Dosen!$P$4:$P$469,$A37,Dosen!$E$4:$E$469,"Guru Besar")</f>
        <v>0</v>
      </c>
      <c r="EH37" s="7">
        <f>COUNTIFS(Dosen!$P$5:$P$449,A37,Dosen!$I$5:$I$449,"Belum")</f>
        <v>0</v>
      </c>
      <c r="EI37" s="7">
        <f>COUNTIFS(Dosen!$P$5:$P$449,A37,Dosen!$I$5:$I$449,"SUDAH")</f>
        <v>3</v>
      </c>
      <c r="EJ37" s="7">
        <f>COUNTIFS(Dosen!$P$4:$P$449,A37,Dosen!$H$4:$H$449,"s3")</f>
        <v>1</v>
      </c>
      <c r="EK37" s="7">
        <f>COUNTIFS(Dosen!$P$4:$P$449,A37,Dosen!$H$4:$H$449,"s2")</f>
        <v>2</v>
      </c>
      <c r="EL37" s="7">
        <f>COUNTIFS(Dosen!$P$4:$P$449,A37,Dosen!$H$4:$H$449,"s1")</f>
        <v>0</v>
      </c>
      <c r="EM37" s="7">
        <f>COUNTIFS(Dosen!$P$4:$P$449,A37,Dosen!$H$4:$H$449,"sp.2")</f>
        <v>0</v>
      </c>
      <c r="EN37" s="7">
        <f>COUNTIFS(Dosen!$P$4:$P$449,A37,Dosen!$H$4:$H$449,"sp.1")</f>
        <v>0</v>
      </c>
      <c r="EO37" s="7">
        <f>COUNTIFS(Dosen!$P$4:$P$449,A37,Dosen!$K$4:$K$449,"NIDN")</f>
        <v>3</v>
      </c>
      <c r="EP37" s="7">
        <f>COUNTIFS(Dosen!$P$4:$P$449,A37,Dosen!$K$4:$K$449,"NIDk")</f>
        <v>0</v>
      </c>
      <c r="EQ37" s="7">
        <f>COUNTIFS(Dosen!$P$4:$P$449,A37,Dosen!$K$4:$K$449,"belum")</f>
        <v>0</v>
      </c>
      <c r="ER37" s="41">
        <f>COUNTIFS(Dosen!$P$4:$P$449,A37,Dosen!$K$4:$K$449,"NUPTK")</f>
        <v>0</v>
      </c>
      <c r="ES37" s="7">
        <v>113</v>
      </c>
      <c r="ET37" s="7">
        <f>COUNTIFS(Dosen!$P$4:$P$469,A37,Dosen!$D$4:$D$469,"DT")</f>
        <v>5</v>
      </c>
      <c r="EU37" s="7">
        <f>COUNTIFS(Dosen!$P$4:$P$469,A37,Dosen!$D$4:$D$469,"CDTP")</f>
        <v>0</v>
      </c>
      <c r="EV37" s="7">
        <f>COUNTIFS(Dosen!$P$4:$P$469,A37,Dosen!$D$4:$D$469,"CDTSL")</f>
        <v>0</v>
      </c>
      <c r="EW37" s="7">
        <f>COUNTIFS(Dosen!$P$4:$P$469,A37,Dosen!$D$4:$D$469,"dosen kopertis")</f>
        <v>0</v>
      </c>
      <c r="EX37" s="7">
        <f>COUNTIFS(Dosen!$P$4:$P$469,A37,Dosen!$D$4:$D$469,"DBK")</f>
        <v>0</v>
      </c>
      <c r="EY37" s="7">
        <f>COUNTIFS(Dosen!$P$4:$P$469,A37,Dosen!$D$4:$D$469,"DPK")</f>
        <v>1</v>
      </c>
      <c r="EZ37" s="7">
        <f>COUNTIFS(Dosen!$P$4:$P$469,A37,Dosen!$D$4:$D$469,"DLBK")</f>
        <v>0</v>
      </c>
      <c r="FA37" s="7">
        <f t="shared" si="16"/>
        <v>6</v>
      </c>
      <c r="FB37" s="7">
        <f>COUNTIFS(Dosen!$P$4:$P$469,A37,Dosen!$E$4:$E$469,"Belum")</f>
        <v>0</v>
      </c>
      <c r="FC37" s="7">
        <f>COUNTIFS(Dosen!$P$4:$P$469,$A37,Dosen!$E$4:$E$469,"Asisten Ahli")</f>
        <v>0</v>
      </c>
      <c r="FD37" s="7">
        <f>COUNTIFS(Dosen!$P$4:$P$469,$A37,Dosen!$E$4:$E$469,"Lektor")</f>
        <v>5</v>
      </c>
      <c r="FE37" s="7">
        <f>COUNTIFS(Dosen!$P$4:$P$469,$A37,Dosen!$E$4:$E$469,"Lektor Kepala")</f>
        <v>1</v>
      </c>
      <c r="FF37" s="7">
        <f>COUNTIFS(Dosen!$P$4:$P$469,$A37,Dosen!$E$4:$E$469,"Guru Besar")</f>
        <v>0</v>
      </c>
      <c r="FG37" s="7">
        <f>COUNTIFS(Dosen!$P$5:$P$449,$A37,Dosen!$I$5:$I$449,"Belum")</f>
        <v>0</v>
      </c>
      <c r="FH37" s="7">
        <f>COUNTIFS(Dosen!$P$5:$P$449,A37,Dosen!$I$5:$I$449,"SUDAH")</f>
        <v>3</v>
      </c>
      <c r="FI37" s="7">
        <f>COUNTIFS(Dosen!$P$4:$P$449,A37,Dosen!$H$4:$H$449,"s3")</f>
        <v>1</v>
      </c>
      <c r="FJ37" s="7">
        <f>COUNTIFS(Dosen!$P$4:$P$449,A37,Dosen!$H$4:$H$449,"s2")</f>
        <v>2</v>
      </c>
      <c r="FK37" s="7">
        <f>COUNTIFS(Dosen!$P$4:$P$449,A37,Dosen!$H$4:$H$449,"s1")</f>
        <v>0</v>
      </c>
      <c r="FL37" s="7">
        <f>COUNTIFS(Dosen!$P$4:$P$449,A37,Dosen!$H$4:$H$449,"sp.2")</f>
        <v>0</v>
      </c>
      <c r="FM37" s="7">
        <f>COUNTIFS(Dosen!$P$4:$P$449,A37,Dosen!$H$4:$H$449,"sp.1")</f>
        <v>0</v>
      </c>
      <c r="FN37" s="7">
        <f>COUNTIFS(Dosen!$P$4:$P$449,A37,Dosen!$K$4:$K$449,"NIDN")</f>
        <v>3</v>
      </c>
      <c r="FO37" s="7">
        <f>COUNTIFS(Dosen!$P$4:$P$449,A37,Dosen!$K$4:$K$449,"NIDk")</f>
        <v>0</v>
      </c>
      <c r="FP37" s="7">
        <f>COUNTIFS(Dosen!$P$4:$P$449,A37,Dosen!$K$4:$K$449,"belum")</f>
        <v>0</v>
      </c>
      <c r="FQ37" s="41">
        <f>COUNTIFS(Dosen!$P$4:$P$449,A37,Dosen!$K$4:$K$449,"NUPTK")</f>
        <v>0</v>
      </c>
      <c r="FR37" s="7">
        <v>113</v>
      </c>
      <c r="FS37" s="7">
        <f>COUNTIFS(Dosen!$P$4:$P$469,$A37,Dosen!$D$4:$D$469,"DT")</f>
        <v>5</v>
      </c>
      <c r="FT37" s="7">
        <f>COUNTIFS(Dosen!$P$4:$P$469,$A37,Dosen!$D$4:$D$469,"CDTP")</f>
        <v>0</v>
      </c>
      <c r="FU37" s="7">
        <f>COUNTIFS(Dosen!$P$4:$P$469,$A37,Dosen!$D$4:$D$469,"CDTSL")</f>
        <v>0</v>
      </c>
      <c r="FV37" s="7">
        <f>COUNTIFS(Dosen!$P$4:$P$469,$A37,Dosen!$D$4:$D$469,"dosen kopertis")</f>
        <v>0</v>
      </c>
      <c r="FW37" s="7">
        <f>COUNTIFS(Dosen!$P$4:$P$469,$A37,Dosen!$D$4:$D$469,"DBK")</f>
        <v>0</v>
      </c>
      <c r="FX37" s="7">
        <f>COUNTIFS(Dosen!$P$4:$P$469,$A37,Dosen!$D$4:$D$469,"DPK")</f>
        <v>1</v>
      </c>
      <c r="FY37" s="7">
        <f>COUNTIFS(Dosen!$P$4:$P$469,$A37,Dosen!$D$4:$D$469,"DLBK")</f>
        <v>0</v>
      </c>
      <c r="FZ37" s="7">
        <f t="shared" si="17"/>
        <v>6</v>
      </c>
      <c r="GA37" s="7">
        <f>COUNTIFS(Dosen!$P$4:$P$469,$A37,Dosen!$E$4:$E$469,"Belum")</f>
        <v>0</v>
      </c>
      <c r="GB37" s="7">
        <f>COUNTIFS(Dosen!$P$4:$P$469,$A37,Dosen!$E$4:$E$469,"Asisten Ahli")</f>
        <v>0</v>
      </c>
      <c r="GC37" s="7">
        <f>COUNTIFS(Dosen!$P$4:$P$469,$A37,Dosen!$E$4:$E$469,"Lektor")</f>
        <v>5</v>
      </c>
      <c r="GD37" s="7">
        <f>COUNTIFS(Dosen!$P$4:$P$469,$A37,Dosen!$E$4:$E$469,"Lektor Kepala")</f>
        <v>1</v>
      </c>
      <c r="GE37" s="7">
        <f>COUNTIFS(Dosen!$P$4:$P$469,$A37,Dosen!$E$4:$E$469,"Guru Besar")</f>
        <v>0</v>
      </c>
      <c r="GF37" s="7">
        <f>COUNTIFS(Dosen!$P$5:$P$449,$A37,Dosen!$I$5:$I$449,"Belum")</f>
        <v>0</v>
      </c>
      <c r="GG37" s="7">
        <f>COUNTIFS(Dosen!$P$5:$P$449,$A37,Dosen!$I$5:$I$449,"SUDAH")</f>
        <v>3</v>
      </c>
      <c r="GH37" s="7">
        <f>COUNTIFS(Dosen!$P$4:$P$449,$A37,Dosen!$H$4:$H$449,"s3")</f>
        <v>1</v>
      </c>
      <c r="GI37" s="7">
        <f>COUNTIFS(Dosen!$P$4:$P$449,$A37,Dosen!$H$4:$H$449,"s2")</f>
        <v>2</v>
      </c>
      <c r="GJ37" s="7">
        <f>COUNTIFS(Dosen!$P$4:$P$449,$A37,Dosen!$H$4:$H$449,"s1")</f>
        <v>0</v>
      </c>
      <c r="GK37" s="7">
        <f>COUNTIFS(Dosen!$P$4:$P$449,$A37,Dosen!$H$4:$H$449,"sp.2")</f>
        <v>0</v>
      </c>
      <c r="GL37" s="7">
        <f>COUNTIFS(Dosen!$P$4:$P$449,$A37,Dosen!$H$4:$H$449,"sp.1")</f>
        <v>0</v>
      </c>
      <c r="GM37" s="7">
        <f>COUNTIFS(Dosen!$P$4:$P$449,$A37,Dosen!$K$4:$K$449,"NIDN")</f>
        <v>3</v>
      </c>
      <c r="GN37" s="7">
        <f>COUNTIFS(Dosen!$P$4:$P$449,$A37,Dosen!$K$4:$K$449,"NIDk")</f>
        <v>0</v>
      </c>
      <c r="GO37" s="7">
        <f>COUNTIFS(Dosen!$P$4:$P$449,$A37,Dosen!$K$4:$K$449,"belum")</f>
        <v>0</v>
      </c>
      <c r="GP37" s="41">
        <f>COUNTIFS(Dosen!$P$4:$P$449,$A37,Dosen!$K$4:$K$449,"NUPTK")</f>
        <v>0</v>
      </c>
      <c r="GQ37" s="7">
        <v>113</v>
      </c>
      <c r="GR37" s="7">
        <v>5</v>
      </c>
      <c r="GS37" s="7">
        <v>0</v>
      </c>
      <c r="GT37" s="7">
        <v>0</v>
      </c>
      <c r="GU37" s="7">
        <v>0</v>
      </c>
      <c r="GV37" s="7">
        <v>0</v>
      </c>
      <c r="GW37" s="7">
        <v>1</v>
      </c>
      <c r="GX37" s="7">
        <v>0</v>
      </c>
      <c r="GY37" s="7">
        <v>6</v>
      </c>
      <c r="GZ37" s="7">
        <v>0</v>
      </c>
      <c r="HA37" s="7">
        <v>0</v>
      </c>
      <c r="HB37" s="7">
        <v>5</v>
      </c>
      <c r="HC37" s="7">
        <v>1</v>
      </c>
      <c r="HD37" s="7">
        <v>0</v>
      </c>
      <c r="HE37" s="7">
        <v>1</v>
      </c>
      <c r="HF37" s="7">
        <v>5</v>
      </c>
      <c r="HG37" s="7">
        <v>2</v>
      </c>
      <c r="HH37" s="7">
        <v>4</v>
      </c>
      <c r="HI37" s="7">
        <v>0</v>
      </c>
      <c r="HJ37" s="7">
        <v>0</v>
      </c>
      <c r="HK37" s="7">
        <v>0</v>
      </c>
      <c r="HL37" s="7">
        <v>6</v>
      </c>
      <c r="HM37" s="7">
        <v>0</v>
      </c>
      <c r="HN37" s="7">
        <v>0</v>
      </c>
      <c r="HO37" s="41">
        <v>0</v>
      </c>
      <c r="HP37" s="7">
        <v>113</v>
      </c>
      <c r="HQ37" s="7">
        <v>5</v>
      </c>
      <c r="HR37" s="7">
        <v>0</v>
      </c>
      <c r="HS37" s="7">
        <v>0</v>
      </c>
      <c r="HT37" s="7">
        <v>0</v>
      </c>
      <c r="HU37" s="7">
        <v>0</v>
      </c>
      <c r="HV37" s="7">
        <v>1</v>
      </c>
      <c r="HW37" s="7">
        <v>0</v>
      </c>
      <c r="HX37" s="7">
        <v>6</v>
      </c>
      <c r="HY37" s="7">
        <v>0</v>
      </c>
      <c r="HZ37" s="7">
        <v>0</v>
      </c>
      <c r="IA37" s="7">
        <v>5</v>
      </c>
      <c r="IB37" s="7">
        <v>1</v>
      </c>
      <c r="IC37" s="7">
        <v>0</v>
      </c>
      <c r="ID37" s="7">
        <v>1</v>
      </c>
      <c r="IE37" s="7">
        <v>5</v>
      </c>
      <c r="IF37" s="7">
        <v>2</v>
      </c>
      <c r="IG37" s="7">
        <v>4</v>
      </c>
      <c r="IH37" s="7">
        <v>0</v>
      </c>
      <c r="II37" s="7">
        <v>0</v>
      </c>
      <c r="IJ37" s="7">
        <v>0</v>
      </c>
      <c r="IK37" s="7">
        <v>6</v>
      </c>
      <c r="IL37" s="7">
        <v>0</v>
      </c>
      <c r="IM37" s="7">
        <v>0</v>
      </c>
      <c r="IN37" s="41">
        <v>0</v>
      </c>
      <c r="IO37" s="7">
        <v>113</v>
      </c>
      <c r="IP37" s="7">
        <v>5</v>
      </c>
      <c r="IQ37" s="7">
        <v>0</v>
      </c>
      <c r="IR37" s="7">
        <v>0</v>
      </c>
      <c r="IS37" s="7">
        <v>0</v>
      </c>
      <c r="IT37" s="7">
        <v>0</v>
      </c>
      <c r="IU37" s="7">
        <v>1</v>
      </c>
      <c r="IV37" s="7">
        <v>0</v>
      </c>
      <c r="IW37" s="7">
        <v>6</v>
      </c>
      <c r="IX37" s="7">
        <v>0</v>
      </c>
      <c r="IY37" s="7">
        <v>0</v>
      </c>
      <c r="IZ37" s="7">
        <v>5</v>
      </c>
      <c r="JA37" s="7">
        <v>1</v>
      </c>
      <c r="JB37" s="7">
        <v>0</v>
      </c>
      <c r="JC37" s="7">
        <v>1</v>
      </c>
      <c r="JD37" s="7">
        <v>5</v>
      </c>
      <c r="JE37" s="7">
        <v>2</v>
      </c>
      <c r="JF37" s="7">
        <v>4</v>
      </c>
      <c r="JG37" s="7">
        <v>0</v>
      </c>
      <c r="JH37" s="7">
        <v>0</v>
      </c>
      <c r="JI37" s="7">
        <v>0</v>
      </c>
      <c r="JJ37" s="7">
        <v>6</v>
      </c>
      <c r="JK37" s="7">
        <v>0</v>
      </c>
      <c r="JL37" s="7">
        <v>0</v>
      </c>
      <c r="JM37" s="41">
        <v>0</v>
      </c>
      <c r="JN37" s="7">
        <v>113</v>
      </c>
      <c r="JO37" s="7">
        <v>5</v>
      </c>
      <c r="JP37" s="7">
        <v>0</v>
      </c>
      <c r="JQ37" s="7">
        <v>0</v>
      </c>
      <c r="JR37" s="7">
        <v>0</v>
      </c>
      <c r="JS37" s="7">
        <v>0</v>
      </c>
      <c r="JT37" s="7">
        <v>1</v>
      </c>
      <c r="JU37" s="7">
        <v>0</v>
      </c>
      <c r="JV37" s="7">
        <v>6</v>
      </c>
      <c r="JW37" s="7">
        <v>0</v>
      </c>
      <c r="JX37" s="7">
        <v>0</v>
      </c>
      <c r="JY37" s="7">
        <v>5</v>
      </c>
      <c r="JZ37" s="7">
        <v>1</v>
      </c>
      <c r="KA37" s="7">
        <v>0</v>
      </c>
      <c r="KB37" s="7">
        <v>0</v>
      </c>
      <c r="KC37" s="7">
        <v>6</v>
      </c>
      <c r="KD37" s="7">
        <v>2</v>
      </c>
      <c r="KE37" s="7">
        <v>4</v>
      </c>
      <c r="KF37" s="7">
        <v>0</v>
      </c>
      <c r="KG37" s="7">
        <v>0</v>
      </c>
      <c r="KH37" s="7">
        <v>0</v>
      </c>
      <c r="KI37" s="7">
        <v>6</v>
      </c>
      <c r="KJ37" s="7">
        <v>0</v>
      </c>
      <c r="KK37" s="7">
        <v>0</v>
      </c>
      <c r="KL37" s="41">
        <v>0</v>
      </c>
      <c r="KM37" s="7">
        <v>149</v>
      </c>
      <c r="KN37" s="7">
        <f>COUNTIFS(Dosen!$P$4:$P$469,$A37,Dosen!$D$4:$D$469,"DT")</f>
        <v>5</v>
      </c>
      <c r="KO37" s="7">
        <f>COUNTIFS(Dosen!$P$4:$P$469,$A37,Dosen!$D$4:$D$469,"CDTP")</f>
        <v>0</v>
      </c>
      <c r="KP37" s="7">
        <f>COUNTIFS(Dosen!$P$4:$P$469,$A37,Dosen!$D$4:$D$469,"CDTSL")</f>
        <v>0</v>
      </c>
      <c r="KQ37" s="7">
        <f>COUNTIFS(Dosen!$P$4:$P$469,$A37,Dosen!$D$4:$D$469,"dosen kopertis")</f>
        <v>0</v>
      </c>
      <c r="KR37" s="7">
        <f>COUNTIFS(Dosen!$P$4:$P$469,$A37,Dosen!$D$4:$D$469,"DBK")</f>
        <v>0</v>
      </c>
      <c r="KS37" s="7">
        <f>COUNTIFS(Dosen!$P$4:$P$469,$A37,Dosen!$D$4:$D$469,"DPK")</f>
        <v>1</v>
      </c>
      <c r="KT37" s="7">
        <f>COUNTIFS(Dosen!$P$4:$P$469,$A37,Dosen!$D$4:$D$469,"DLBK")</f>
        <v>0</v>
      </c>
      <c r="KU37" s="7">
        <f t="shared" si="18"/>
        <v>6</v>
      </c>
      <c r="KV37" s="7">
        <f>COUNTIFS(Dosen!$P$4:$P$469,$A37,Dosen!$E$4:$E$469,"Belum")</f>
        <v>0</v>
      </c>
      <c r="KW37" s="7">
        <f>COUNTIFS(Dosen!$P$4:$P$469,$A37,Dosen!$E$4:$E$469,"Asisten Ahli")</f>
        <v>0</v>
      </c>
      <c r="KX37" s="7">
        <f>COUNTIFS(Dosen!$P$4:$P$469,$A37,Dosen!$E$4:$E$469,"Lektor")</f>
        <v>5</v>
      </c>
      <c r="KY37" s="7">
        <f>COUNTIFS(Dosen!$P$4:$P$469,$A37,Dosen!$E$4:$E$469,"Lektor Kepala")</f>
        <v>1</v>
      </c>
      <c r="KZ37" s="7">
        <f>COUNTIFS(Dosen!$P$4:$P$469,$A37,Dosen!$E$4:$E$469,"Guru Besar")</f>
        <v>0</v>
      </c>
      <c r="LA37" s="7">
        <f>COUNTIFS(Dosen!$P$5:$P$495,$A37,Dosen!$I$5:$I$495,"Belum")</f>
        <v>0</v>
      </c>
      <c r="LB37" s="7">
        <f>COUNTIFS(Dosen!$P$5:$P$495,$A37,Dosen!$I$5:$I$495,"SUDAH")</f>
        <v>6</v>
      </c>
      <c r="LC37" s="7">
        <f>COUNTIFS(Dosen!$P$4:$P$495,$A37,Dosen!$H$4:$H$495,"s3")</f>
        <v>2</v>
      </c>
      <c r="LD37" s="7">
        <f>COUNTIFS(Dosen!$P$4:$P$495,$A37,Dosen!$H$4:$H$495,"s2")</f>
        <v>4</v>
      </c>
      <c r="LE37" s="7">
        <f>COUNTIFS(Dosen!$P$4:$P$495,$A37,Dosen!$H$4:$H$495,"s1")</f>
        <v>0</v>
      </c>
      <c r="LF37" s="7">
        <f>COUNTIFS(Dosen!$P$4:$P$495,$A37,Dosen!$H$4:$H$495,"sp.2")</f>
        <v>0</v>
      </c>
      <c r="LG37" s="7">
        <f>COUNTIFS(Dosen!$P$4:$P$495,$A37,Dosen!$H$4:$H$495,"sp.1")</f>
        <v>0</v>
      </c>
      <c r="LH37" s="7">
        <f>COUNTIFS(Dosen!$P$4:$P$495,$A37,Dosen!$K$4:$K$495,"NIDN")</f>
        <v>5</v>
      </c>
      <c r="LI37" s="7">
        <f>COUNTIFS(Dosen!$P$4:$P$495,$A37,Dosen!$K$4:$K$495,"NIDk")</f>
        <v>1</v>
      </c>
      <c r="LJ37" s="7">
        <f>COUNTIFS(Dosen!$P$4:$P$495,$A37,Dosen!$K$4:$K$495,"belum")</f>
        <v>0</v>
      </c>
      <c r="LK37" s="41">
        <f>COUNTIFS(Dosen!$P$4:$P$495,$A37,Dosen!$K$4:$K$495,"NUPTK")</f>
        <v>0</v>
      </c>
    </row>
    <row r="38" spans="1:323" x14ac:dyDescent="0.25">
      <c r="A38" s="41" t="s">
        <v>1397</v>
      </c>
      <c r="B38" s="7">
        <v>18</v>
      </c>
      <c r="C38" s="7">
        <v>6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6</v>
      </c>
      <c r="K38" s="7">
        <v>0</v>
      </c>
      <c r="L38" s="7">
        <v>1</v>
      </c>
      <c r="M38" s="7">
        <v>3</v>
      </c>
      <c r="N38" s="7">
        <v>0</v>
      </c>
      <c r="O38" s="7">
        <v>2</v>
      </c>
      <c r="P38" s="7">
        <v>1</v>
      </c>
      <c r="Q38" s="7">
        <v>5</v>
      </c>
      <c r="R38" s="7">
        <v>6</v>
      </c>
      <c r="S38" s="7">
        <v>0</v>
      </c>
      <c r="T38" s="7">
        <v>0</v>
      </c>
      <c r="U38" s="7">
        <v>0</v>
      </c>
      <c r="V38" s="7">
        <v>0</v>
      </c>
      <c r="W38" s="7">
        <v>6</v>
      </c>
      <c r="X38" s="7">
        <v>0</v>
      </c>
      <c r="Y38" s="7">
        <v>0</v>
      </c>
      <c r="Z38" s="7">
        <v>18</v>
      </c>
      <c r="AA38" s="7">
        <v>6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6</v>
      </c>
      <c r="AI38" s="7">
        <v>0</v>
      </c>
      <c r="AJ38" s="7">
        <v>1</v>
      </c>
      <c r="AK38" s="7">
        <v>3</v>
      </c>
      <c r="AL38" s="7">
        <v>0</v>
      </c>
      <c r="AM38" s="7">
        <v>2</v>
      </c>
      <c r="AN38" s="7">
        <v>1</v>
      </c>
      <c r="AO38" s="7">
        <v>5</v>
      </c>
      <c r="AP38" s="7">
        <v>6</v>
      </c>
      <c r="AQ38" s="7">
        <v>0</v>
      </c>
      <c r="AR38" s="7">
        <v>0</v>
      </c>
      <c r="AS38" s="7">
        <v>0</v>
      </c>
      <c r="AT38" s="7">
        <v>0</v>
      </c>
      <c r="AU38" s="7">
        <v>6</v>
      </c>
      <c r="AV38" s="7">
        <v>0</v>
      </c>
      <c r="AW38" s="7">
        <v>0</v>
      </c>
      <c r="AX38" s="7">
        <v>18</v>
      </c>
      <c r="AY38" s="7">
        <v>6</v>
      </c>
      <c r="AZ38" s="7">
        <v>0</v>
      </c>
      <c r="BA38" s="7">
        <v>0</v>
      </c>
      <c r="BB38" s="44">
        <v>0</v>
      </c>
      <c r="BC38" s="7">
        <v>0</v>
      </c>
      <c r="BD38" s="7">
        <v>0</v>
      </c>
      <c r="BE38" s="7">
        <v>0</v>
      </c>
      <c r="BF38" s="8">
        <v>6</v>
      </c>
      <c r="BG38" s="7">
        <v>0</v>
      </c>
      <c r="BH38" s="7">
        <v>1</v>
      </c>
      <c r="BI38" s="7">
        <v>3</v>
      </c>
      <c r="BJ38" s="7">
        <v>0</v>
      </c>
      <c r="BK38" s="7">
        <v>2</v>
      </c>
      <c r="BL38" s="7">
        <v>1</v>
      </c>
      <c r="BM38" s="7">
        <v>5</v>
      </c>
      <c r="BN38" s="7">
        <v>6</v>
      </c>
      <c r="BO38" s="7">
        <v>0</v>
      </c>
      <c r="BP38" s="7">
        <v>0</v>
      </c>
      <c r="BQ38" s="7">
        <v>0</v>
      </c>
      <c r="BR38" s="7">
        <v>0</v>
      </c>
      <c r="BS38" s="7">
        <v>6</v>
      </c>
      <c r="BT38" s="7">
        <v>0</v>
      </c>
      <c r="BU38" s="7">
        <v>0</v>
      </c>
      <c r="BV38" s="7">
        <v>18</v>
      </c>
      <c r="BW38" s="7">
        <v>6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6</v>
      </c>
      <c r="CE38" s="7">
        <v>0</v>
      </c>
      <c r="CF38" s="7">
        <v>1</v>
      </c>
      <c r="CG38" s="7">
        <v>3</v>
      </c>
      <c r="CH38" s="7">
        <v>0</v>
      </c>
      <c r="CI38" s="7">
        <v>2</v>
      </c>
      <c r="CJ38" s="7">
        <v>1</v>
      </c>
      <c r="CK38" s="7">
        <v>5</v>
      </c>
      <c r="CL38" s="7">
        <v>6</v>
      </c>
      <c r="CM38" s="7">
        <v>0</v>
      </c>
      <c r="CN38" s="7">
        <v>0</v>
      </c>
      <c r="CO38" s="7">
        <v>0</v>
      </c>
      <c r="CP38" s="7">
        <v>0</v>
      </c>
      <c r="CQ38" s="7">
        <v>6</v>
      </c>
      <c r="CR38" s="7">
        <v>0</v>
      </c>
      <c r="CS38" s="7">
        <v>0</v>
      </c>
      <c r="CT38" s="7">
        <v>0</v>
      </c>
      <c r="CU38" s="7">
        <v>18</v>
      </c>
      <c r="CV38" s="7">
        <v>6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6</v>
      </c>
      <c r="DD38" s="7">
        <v>0</v>
      </c>
      <c r="DE38" s="7">
        <v>1</v>
      </c>
      <c r="DF38" s="7">
        <v>3</v>
      </c>
      <c r="DG38" s="7">
        <v>0</v>
      </c>
      <c r="DH38" s="7">
        <v>2</v>
      </c>
      <c r="DI38" s="7">
        <v>0</v>
      </c>
      <c r="DJ38" s="7">
        <v>6</v>
      </c>
      <c r="DK38" s="7">
        <v>6</v>
      </c>
      <c r="DL38" s="7">
        <v>0</v>
      </c>
      <c r="DM38" s="7">
        <v>0</v>
      </c>
      <c r="DN38" s="7">
        <v>0</v>
      </c>
      <c r="DO38" s="7">
        <v>0</v>
      </c>
      <c r="DP38" s="7">
        <v>6</v>
      </c>
      <c r="DQ38" s="7">
        <v>0</v>
      </c>
      <c r="DR38" s="7">
        <v>0</v>
      </c>
      <c r="DS38" s="7">
        <v>0</v>
      </c>
      <c r="DT38" s="7">
        <v>13</v>
      </c>
      <c r="DU38" s="7">
        <f>COUNTIFS(Dosen!$P$4:$P$469,A38,Dosen!$D$4:$D$469,"DT")</f>
        <v>6</v>
      </c>
      <c r="DV38" s="7">
        <f>COUNTIFS(Dosen!$P$4:$P$469,A38,Dosen!$D$4:$D$469,"CDTP")</f>
        <v>0</v>
      </c>
      <c r="DW38" s="7">
        <f>COUNTIFS(Dosen!$P$4:$P$469,A38,Dosen!$D$4:$D$469,"CDTSL")</f>
        <v>0</v>
      </c>
      <c r="DX38" s="44">
        <f>COUNTIFS(Dosen!$P$4:$P$469,A38,Dosen!$D$4:$D$469,"dosen kopertis")</f>
        <v>0</v>
      </c>
      <c r="DY38" s="7">
        <f>COUNTIFS(Dosen!$P$4:$P$469,A38,Dosen!$D$4:$D$469,"DBK")</f>
        <v>0</v>
      </c>
      <c r="DZ38" s="7">
        <f>COUNTIFS(Dosen!$P$4:$P$469,A38,Dosen!$D$4:$D$469,"DPK")</f>
        <v>0</v>
      </c>
      <c r="EA38" s="7">
        <f>COUNTIFS(Dosen!$P$4:$P$469,A38,Dosen!$D$4:$D$469,"DLBK")</f>
        <v>0</v>
      </c>
      <c r="EB38" s="8">
        <f t="shared" si="15"/>
        <v>6</v>
      </c>
      <c r="EC38" s="7">
        <f>COUNTIFS(Dosen!$P$4:$P$469,A38,Dosen!$E$4:$E$469,"Belum")</f>
        <v>0</v>
      </c>
      <c r="ED38" s="7">
        <f>COUNTIFS(Dosen!$P$4:$P$469,$A38,Dosen!$E$4:$E$469,"Asisten Ahli")</f>
        <v>1</v>
      </c>
      <c r="EE38" s="7">
        <f>COUNTIFS(Dosen!$P$4:$P$469,$A38,Dosen!$E$4:$E$469,"Lektor")</f>
        <v>3</v>
      </c>
      <c r="EF38" s="7">
        <f>COUNTIFS(Dosen!$P$4:$P$469,$A38,Dosen!$E$4:$E$469,"Lektor Kepala")</f>
        <v>0</v>
      </c>
      <c r="EG38" s="7">
        <f>COUNTIFS(Dosen!$P$4:$P$469,$A38,Dosen!$E$4:$E$469,"Guru Besar")</f>
        <v>2</v>
      </c>
      <c r="EH38" s="7">
        <f>COUNTIFS(Dosen!$P$5:$P$449,A38,Dosen!$I$5:$I$449,"Belum")</f>
        <v>0</v>
      </c>
      <c r="EI38" s="7">
        <f>COUNTIFS(Dosen!$P$5:$P$449,A38,Dosen!$I$5:$I$449,"SUDAH")</f>
        <v>6</v>
      </c>
      <c r="EJ38" s="7">
        <f>COUNTIFS(Dosen!$P$4:$P$449,A38,Dosen!$H$4:$H$449,"s3")</f>
        <v>6</v>
      </c>
      <c r="EK38" s="7">
        <f>COUNTIFS(Dosen!$P$4:$P$449,A38,Dosen!$H$4:$H$449,"s2")</f>
        <v>0</v>
      </c>
      <c r="EL38" s="7">
        <f>COUNTIFS(Dosen!$P$4:$P$449,A38,Dosen!$H$4:$H$449,"s1")</f>
        <v>0</v>
      </c>
      <c r="EM38" s="7">
        <f>COUNTIFS(Dosen!$P$4:$P$449,A38,Dosen!$H$4:$H$449,"sp.2")</f>
        <v>0</v>
      </c>
      <c r="EN38" s="7">
        <f>COUNTIFS(Dosen!$P$4:$P$449,A38,Dosen!$H$4:$H$449,"sp.1")</f>
        <v>0</v>
      </c>
      <c r="EO38" s="7">
        <f>COUNTIFS(Dosen!$P$4:$P$449,A38,Dosen!$K$4:$K$449,"NIDN")</f>
        <v>6</v>
      </c>
      <c r="EP38" s="7">
        <f>COUNTIFS(Dosen!$P$4:$P$449,A38,Dosen!$K$4:$K$449,"NIDk")</f>
        <v>0</v>
      </c>
      <c r="EQ38" s="7">
        <f>COUNTIFS(Dosen!$P$4:$P$449,A38,Dosen!$K$4:$K$449,"belum")</f>
        <v>0</v>
      </c>
      <c r="ER38" s="41">
        <f>COUNTIFS(Dosen!$P$4:$P$449,A38,Dosen!$K$4:$K$449,"NUPTK")</f>
        <v>0</v>
      </c>
      <c r="ES38" s="7">
        <v>13</v>
      </c>
      <c r="ET38" s="7">
        <f>COUNTIFS(Dosen!$P$4:$P$469,A38,Dosen!$D$4:$D$469,"DT")</f>
        <v>6</v>
      </c>
      <c r="EU38" s="7">
        <f>COUNTIFS(Dosen!$P$4:$P$469,A38,Dosen!$D$4:$D$469,"CDTP")</f>
        <v>0</v>
      </c>
      <c r="EV38" s="7">
        <f>COUNTIFS(Dosen!$P$4:$P$469,A38,Dosen!$D$4:$D$469,"CDTSL")</f>
        <v>0</v>
      </c>
      <c r="EW38" s="7">
        <f>COUNTIFS(Dosen!$P$4:$P$469,A38,Dosen!$D$4:$D$469,"dosen kopertis")</f>
        <v>0</v>
      </c>
      <c r="EX38" s="7">
        <f>COUNTIFS(Dosen!$P$4:$P$469,A38,Dosen!$D$4:$D$469,"DBK")</f>
        <v>0</v>
      </c>
      <c r="EY38" s="7">
        <f>COUNTIFS(Dosen!$P$4:$P$469,A38,Dosen!$D$4:$D$469,"DPK")</f>
        <v>0</v>
      </c>
      <c r="EZ38" s="7">
        <f>COUNTIFS(Dosen!$P$4:$P$469,A38,Dosen!$D$4:$D$469,"DLBK")</f>
        <v>0</v>
      </c>
      <c r="FA38" s="7">
        <f t="shared" si="16"/>
        <v>6</v>
      </c>
      <c r="FB38" s="7">
        <f>COUNTIFS(Dosen!$P$4:$P$469,A38,Dosen!$E$4:$E$469,"Belum")</f>
        <v>0</v>
      </c>
      <c r="FC38" s="7">
        <f>COUNTIFS(Dosen!$P$4:$P$469,$A38,Dosen!$E$4:$E$469,"Asisten Ahli")</f>
        <v>1</v>
      </c>
      <c r="FD38" s="7">
        <f>COUNTIFS(Dosen!$P$4:$P$469,$A38,Dosen!$E$4:$E$469,"Lektor")</f>
        <v>3</v>
      </c>
      <c r="FE38" s="7">
        <f>COUNTIFS(Dosen!$P$4:$P$469,$A38,Dosen!$E$4:$E$469,"Lektor Kepala")</f>
        <v>0</v>
      </c>
      <c r="FF38" s="7">
        <f>COUNTIFS(Dosen!$P$4:$P$469,$A38,Dosen!$E$4:$E$469,"Guru Besar")</f>
        <v>2</v>
      </c>
      <c r="FG38" s="7">
        <f>COUNTIFS(Dosen!$P$5:$P$449,$A38,Dosen!$I$5:$I$449,"Belum")</f>
        <v>0</v>
      </c>
      <c r="FH38" s="7">
        <f>COUNTIFS(Dosen!$P$5:$P$449,A38,Dosen!$I$5:$I$449,"SUDAH")</f>
        <v>6</v>
      </c>
      <c r="FI38" s="7">
        <f>COUNTIFS(Dosen!$P$4:$P$449,A38,Dosen!$H$4:$H$449,"s3")</f>
        <v>6</v>
      </c>
      <c r="FJ38" s="7">
        <f>COUNTIFS(Dosen!$P$4:$P$449,A38,Dosen!$H$4:$H$449,"s2")</f>
        <v>0</v>
      </c>
      <c r="FK38" s="7">
        <f>COUNTIFS(Dosen!$P$4:$P$449,A38,Dosen!$H$4:$H$449,"s1")</f>
        <v>0</v>
      </c>
      <c r="FL38" s="7">
        <f>COUNTIFS(Dosen!$P$4:$P$449,A38,Dosen!$H$4:$H$449,"sp.2")</f>
        <v>0</v>
      </c>
      <c r="FM38" s="7">
        <f>COUNTIFS(Dosen!$P$4:$P$449,A38,Dosen!$H$4:$H$449,"sp.1")</f>
        <v>0</v>
      </c>
      <c r="FN38" s="7">
        <f>COUNTIFS(Dosen!$P$4:$P$449,A38,Dosen!$K$4:$K$449,"NIDN")</f>
        <v>6</v>
      </c>
      <c r="FO38" s="7">
        <f>COUNTIFS(Dosen!$P$4:$P$449,A38,Dosen!$K$4:$K$449,"NIDk")</f>
        <v>0</v>
      </c>
      <c r="FP38" s="7">
        <f>COUNTIFS(Dosen!$P$4:$P$449,A38,Dosen!$K$4:$K$449,"belum")</f>
        <v>0</v>
      </c>
      <c r="FQ38" s="41">
        <f>COUNTIFS(Dosen!$P$4:$P$449,A38,Dosen!$K$4:$K$449,"NUPTK")</f>
        <v>0</v>
      </c>
      <c r="FR38" s="7">
        <v>13</v>
      </c>
      <c r="FS38" s="7">
        <f>COUNTIFS(Dosen!$P$4:$P$469,$A38,Dosen!$D$4:$D$469,"DT")</f>
        <v>6</v>
      </c>
      <c r="FT38" s="7">
        <f>COUNTIFS(Dosen!$P$4:$P$469,$A38,Dosen!$D$4:$D$469,"CDTP")</f>
        <v>0</v>
      </c>
      <c r="FU38" s="7">
        <f>COUNTIFS(Dosen!$P$4:$P$469,$A38,Dosen!$D$4:$D$469,"CDTSL")</f>
        <v>0</v>
      </c>
      <c r="FV38" s="7">
        <f>COUNTIFS(Dosen!$P$4:$P$469,$A38,Dosen!$D$4:$D$469,"dosen kopertis")</f>
        <v>0</v>
      </c>
      <c r="FW38" s="7">
        <f>COUNTIFS(Dosen!$P$4:$P$469,$A38,Dosen!$D$4:$D$469,"DBK")</f>
        <v>0</v>
      </c>
      <c r="FX38" s="7">
        <f>COUNTIFS(Dosen!$P$4:$P$469,$A38,Dosen!$D$4:$D$469,"DPK")</f>
        <v>0</v>
      </c>
      <c r="FY38" s="7">
        <f>COUNTIFS(Dosen!$P$4:$P$469,$A38,Dosen!$D$4:$D$469,"DLBK")</f>
        <v>0</v>
      </c>
      <c r="FZ38" s="7">
        <f t="shared" si="17"/>
        <v>6</v>
      </c>
      <c r="GA38" s="7">
        <f>COUNTIFS(Dosen!$P$4:$P$469,$A38,Dosen!$E$4:$E$469,"Belum")</f>
        <v>0</v>
      </c>
      <c r="GB38" s="7">
        <f>COUNTIFS(Dosen!$P$4:$P$469,$A38,Dosen!$E$4:$E$469,"Asisten Ahli")</f>
        <v>1</v>
      </c>
      <c r="GC38" s="7">
        <f>COUNTIFS(Dosen!$P$4:$P$469,$A38,Dosen!$E$4:$E$469,"Lektor")</f>
        <v>3</v>
      </c>
      <c r="GD38" s="7">
        <f>COUNTIFS(Dosen!$P$4:$P$469,$A38,Dosen!$E$4:$E$469,"Lektor Kepala")</f>
        <v>0</v>
      </c>
      <c r="GE38" s="7">
        <f>COUNTIFS(Dosen!$P$4:$P$469,$A38,Dosen!$E$4:$E$469,"Guru Besar")</f>
        <v>2</v>
      </c>
      <c r="GF38" s="7">
        <f>COUNTIFS(Dosen!$P$5:$P$449,$A38,Dosen!$I$5:$I$449,"Belum")</f>
        <v>0</v>
      </c>
      <c r="GG38" s="7">
        <f>COUNTIFS(Dosen!$P$5:$P$449,$A38,Dosen!$I$5:$I$449,"SUDAH")</f>
        <v>6</v>
      </c>
      <c r="GH38" s="7">
        <f>COUNTIFS(Dosen!$P$4:$P$449,$A38,Dosen!$H$4:$H$449,"s3")</f>
        <v>6</v>
      </c>
      <c r="GI38" s="7">
        <f>COUNTIFS(Dosen!$P$4:$P$449,$A38,Dosen!$H$4:$H$449,"s2")</f>
        <v>0</v>
      </c>
      <c r="GJ38" s="7">
        <f>COUNTIFS(Dosen!$P$4:$P$449,$A38,Dosen!$H$4:$H$449,"s1")</f>
        <v>0</v>
      </c>
      <c r="GK38" s="7">
        <f>COUNTIFS(Dosen!$P$4:$P$449,$A38,Dosen!$H$4:$H$449,"sp.2")</f>
        <v>0</v>
      </c>
      <c r="GL38" s="7">
        <f>COUNTIFS(Dosen!$P$4:$P$449,$A38,Dosen!$H$4:$H$449,"sp.1")</f>
        <v>0</v>
      </c>
      <c r="GM38" s="7">
        <f>COUNTIFS(Dosen!$P$4:$P$449,$A38,Dosen!$K$4:$K$449,"NIDN")</f>
        <v>6</v>
      </c>
      <c r="GN38" s="7">
        <f>COUNTIFS(Dosen!$P$4:$P$449,$A38,Dosen!$K$4:$K$449,"NIDk")</f>
        <v>0</v>
      </c>
      <c r="GO38" s="7">
        <f>COUNTIFS(Dosen!$P$4:$P$449,$A38,Dosen!$K$4:$K$449,"belum")</f>
        <v>0</v>
      </c>
      <c r="GP38" s="41">
        <f>COUNTIFS(Dosen!$P$4:$P$449,$A38,Dosen!$K$4:$K$449,"NUPTK")</f>
        <v>0</v>
      </c>
      <c r="GQ38" s="7">
        <v>13</v>
      </c>
      <c r="GR38" s="7">
        <v>6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6</v>
      </c>
      <c r="GZ38" s="7">
        <v>0</v>
      </c>
      <c r="HA38" s="7">
        <v>1</v>
      </c>
      <c r="HB38" s="7">
        <v>3</v>
      </c>
      <c r="HC38" s="7">
        <v>0</v>
      </c>
      <c r="HD38" s="7">
        <v>2</v>
      </c>
      <c r="HE38" s="7">
        <v>1</v>
      </c>
      <c r="HF38" s="7">
        <v>5</v>
      </c>
      <c r="HG38" s="7">
        <v>6</v>
      </c>
      <c r="HH38" s="7">
        <v>0</v>
      </c>
      <c r="HI38" s="7">
        <v>0</v>
      </c>
      <c r="HJ38" s="7">
        <v>0</v>
      </c>
      <c r="HK38" s="7">
        <v>0</v>
      </c>
      <c r="HL38" s="7">
        <v>6</v>
      </c>
      <c r="HM38" s="7">
        <v>0</v>
      </c>
      <c r="HN38" s="7">
        <v>0</v>
      </c>
      <c r="HO38" s="41">
        <v>0</v>
      </c>
      <c r="HP38" s="7">
        <v>13</v>
      </c>
      <c r="HQ38" s="7">
        <v>6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6</v>
      </c>
      <c r="HY38" s="7">
        <v>0</v>
      </c>
      <c r="HZ38" s="7">
        <v>1</v>
      </c>
      <c r="IA38" s="7">
        <v>3</v>
      </c>
      <c r="IB38" s="7">
        <v>0</v>
      </c>
      <c r="IC38" s="7">
        <v>2</v>
      </c>
      <c r="ID38" s="7">
        <v>1</v>
      </c>
      <c r="IE38" s="7">
        <v>5</v>
      </c>
      <c r="IF38" s="7">
        <v>6</v>
      </c>
      <c r="IG38" s="7">
        <v>0</v>
      </c>
      <c r="IH38" s="7">
        <v>0</v>
      </c>
      <c r="II38" s="7">
        <v>0</v>
      </c>
      <c r="IJ38" s="7">
        <v>0</v>
      </c>
      <c r="IK38" s="7">
        <v>6</v>
      </c>
      <c r="IL38" s="7">
        <v>0</v>
      </c>
      <c r="IM38" s="7">
        <v>0</v>
      </c>
      <c r="IN38" s="41">
        <v>0</v>
      </c>
      <c r="IO38" s="7">
        <v>13</v>
      </c>
      <c r="IP38" s="7">
        <v>6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6</v>
      </c>
      <c r="IX38" s="7">
        <v>0</v>
      </c>
      <c r="IY38" s="7">
        <v>1</v>
      </c>
      <c r="IZ38" s="7">
        <v>3</v>
      </c>
      <c r="JA38" s="7">
        <v>0</v>
      </c>
      <c r="JB38" s="7">
        <v>2</v>
      </c>
      <c r="JC38" s="7">
        <v>1</v>
      </c>
      <c r="JD38" s="7">
        <v>5</v>
      </c>
      <c r="JE38" s="7">
        <v>6</v>
      </c>
      <c r="JF38" s="7">
        <v>0</v>
      </c>
      <c r="JG38" s="7">
        <v>0</v>
      </c>
      <c r="JH38" s="7">
        <v>0</v>
      </c>
      <c r="JI38" s="7">
        <v>0</v>
      </c>
      <c r="JJ38" s="7">
        <v>6</v>
      </c>
      <c r="JK38" s="7">
        <v>0</v>
      </c>
      <c r="JL38" s="7">
        <v>0</v>
      </c>
      <c r="JM38" s="41">
        <v>0</v>
      </c>
      <c r="JN38" s="7">
        <v>13</v>
      </c>
      <c r="JO38" s="7">
        <v>6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6</v>
      </c>
      <c r="JW38" s="7">
        <v>0</v>
      </c>
      <c r="JX38" s="7">
        <v>1</v>
      </c>
      <c r="JY38" s="7">
        <v>3</v>
      </c>
      <c r="JZ38" s="7">
        <v>0</v>
      </c>
      <c r="KA38" s="7">
        <v>2</v>
      </c>
      <c r="KB38" s="7">
        <v>0</v>
      </c>
      <c r="KC38" s="7">
        <v>6</v>
      </c>
      <c r="KD38" s="7">
        <v>6</v>
      </c>
      <c r="KE38" s="7">
        <v>0</v>
      </c>
      <c r="KF38" s="7">
        <v>0</v>
      </c>
      <c r="KG38" s="7">
        <v>0</v>
      </c>
      <c r="KH38" s="7">
        <v>0</v>
      </c>
      <c r="KI38" s="7">
        <v>6</v>
      </c>
      <c r="KJ38" s="7">
        <v>0</v>
      </c>
      <c r="KK38" s="7">
        <v>0</v>
      </c>
      <c r="KL38" s="41">
        <v>0</v>
      </c>
      <c r="KM38" s="7">
        <v>14</v>
      </c>
      <c r="KN38" s="7">
        <f>COUNTIFS(Dosen!$P$4:$P$469,$A38,Dosen!$D$4:$D$469,"DT")</f>
        <v>6</v>
      </c>
      <c r="KO38" s="7">
        <f>COUNTIFS(Dosen!$P$4:$P$469,$A38,Dosen!$D$4:$D$469,"CDTP")</f>
        <v>0</v>
      </c>
      <c r="KP38" s="7">
        <f>COUNTIFS(Dosen!$P$4:$P$469,$A38,Dosen!$D$4:$D$469,"CDTSL")</f>
        <v>0</v>
      </c>
      <c r="KQ38" s="7">
        <f>COUNTIFS(Dosen!$P$4:$P$469,$A38,Dosen!$D$4:$D$469,"dosen kopertis")</f>
        <v>0</v>
      </c>
      <c r="KR38" s="7">
        <f>COUNTIFS(Dosen!$P$4:$P$469,$A38,Dosen!$D$4:$D$469,"DBK")</f>
        <v>0</v>
      </c>
      <c r="KS38" s="7">
        <f>COUNTIFS(Dosen!$P$4:$P$469,$A38,Dosen!$D$4:$D$469,"DPK")</f>
        <v>0</v>
      </c>
      <c r="KT38" s="7">
        <f>COUNTIFS(Dosen!$P$4:$P$469,$A38,Dosen!$D$4:$D$469,"DLBK")</f>
        <v>0</v>
      </c>
      <c r="KU38" s="7">
        <f t="shared" si="18"/>
        <v>6</v>
      </c>
      <c r="KV38" s="7">
        <f>COUNTIFS(Dosen!$P$4:$P$469,$A38,Dosen!$E$4:$E$469,"Belum")</f>
        <v>0</v>
      </c>
      <c r="KW38" s="7">
        <f>COUNTIFS(Dosen!$P$4:$P$469,$A38,Dosen!$E$4:$E$469,"Asisten Ahli")</f>
        <v>1</v>
      </c>
      <c r="KX38" s="7">
        <f>COUNTIFS(Dosen!$P$4:$P$469,$A38,Dosen!$E$4:$E$469,"Lektor")</f>
        <v>3</v>
      </c>
      <c r="KY38" s="7">
        <f>COUNTIFS(Dosen!$P$4:$P$469,$A38,Dosen!$E$4:$E$469,"Lektor Kepala")</f>
        <v>0</v>
      </c>
      <c r="KZ38" s="7">
        <f>COUNTIFS(Dosen!$P$4:$P$469,$A38,Dosen!$E$4:$E$469,"Guru Besar")</f>
        <v>2</v>
      </c>
      <c r="LA38" s="7">
        <f>COUNTIFS(Dosen!$P$5:$P$495,$A38,Dosen!$I$5:$I$495,"Belum")</f>
        <v>0</v>
      </c>
      <c r="LB38" s="7">
        <f>COUNTIFS(Dosen!$P$5:$P$495,$A38,Dosen!$I$5:$I$495,"SUDAH")</f>
        <v>6</v>
      </c>
      <c r="LC38" s="7">
        <f>COUNTIFS(Dosen!$P$4:$P$495,$A38,Dosen!$H$4:$H$495,"s3")</f>
        <v>6</v>
      </c>
      <c r="LD38" s="7">
        <f>COUNTIFS(Dosen!$P$4:$P$495,$A38,Dosen!$H$4:$H$495,"s2")</f>
        <v>0</v>
      </c>
      <c r="LE38" s="7">
        <f>COUNTIFS(Dosen!$P$4:$P$495,$A38,Dosen!$H$4:$H$495,"s1")</f>
        <v>0</v>
      </c>
      <c r="LF38" s="7">
        <f>COUNTIFS(Dosen!$P$4:$P$495,$A38,Dosen!$H$4:$H$495,"sp.2")</f>
        <v>0</v>
      </c>
      <c r="LG38" s="7">
        <f>COUNTIFS(Dosen!$P$4:$P$495,$A38,Dosen!$H$4:$H$495,"sp.1")</f>
        <v>0</v>
      </c>
      <c r="LH38" s="7">
        <f>COUNTIFS(Dosen!$P$4:$P$495,$A38,Dosen!$K$4:$K$495,"NIDN")</f>
        <v>6</v>
      </c>
      <c r="LI38" s="7">
        <f>COUNTIFS(Dosen!$P$4:$P$495,$A38,Dosen!$K$4:$K$495,"NIDk")</f>
        <v>0</v>
      </c>
      <c r="LJ38" s="7">
        <f>COUNTIFS(Dosen!$P$4:$P$495,$A38,Dosen!$K$4:$K$495,"belum")</f>
        <v>0</v>
      </c>
      <c r="LK38" s="41">
        <f>COUNTIFS(Dosen!$P$4:$P$495,$A38,Dosen!$K$4:$K$495,"NUPTK")</f>
        <v>0</v>
      </c>
    </row>
    <row r="39" spans="1:323" x14ac:dyDescent="0.25">
      <c r="A39" s="41" t="s">
        <v>1484</v>
      </c>
      <c r="B39" s="7">
        <v>373</v>
      </c>
      <c r="C39" s="7">
        <v>12</v>
      </c>
      <c r="D39" s="7">
        <v>1</v>
      </c>
      <c r="E39" s="7">
        <v>0</v>
      </c>
      <c r="F39" s="7">
        <v>0</v>
      </c>
      <c r="G39" s="7">
        <v>2</v>
      </c>
      <c r="H39" s="7">
        <v>2</v>
      </c>
      <c r="I39" s="7">
        <v>0</v>
      </c>
      <c r="J39" s="7">
        <v>17</v>
      </c>
      <c r="K39" s="7">
        <v>1</v>
      </c>
      <c r="L39" s="7">
        <v>1</v>
      </c>
      <c r="M39" s="7">
        <v>11</v>
      </c>
      <c r="N39" s="7">
        <v>2</v>
      </c>
      <c r="O39" s="7">
        <v>2</v>
      </c>
      <c r="P39" s="7">
        <v>8</v>
      </c>
      <c r="Q39" s="7">
        <v>9</v>
      </c>
      <c r="R39" s="7">
        <v>6</v>
      </c>
      <c r="S39" s="7">
        <v>11</v>
      </c>
      <c r="T39" s="7">
        <v>0</v>
      </c>
      <c r="U39" s="7">
        <v>0</v>
      </c>
      <c r="V39" s="7">
        <v>0</v>
      </c>
      <c r="W39" s="7">
        <v>13</v>
      </c>
      <c r="X39" s="7">
        <v>3</v>
      </c>
      <c r="Y39" s="7">
        <v>1</v>
      </c>
      <c r="Z39" s="7">
        <v>373</v>
      </c>
      <c r="AA39" s="7">
        <v>12</v>
      </c>
      <c r="AB39" s="7">
        <v>1</v>
      </c>
      <c r="AC39" s="7">
        <v>0</v>
      </c>
      <c r="AD39" s="7">
        <v>0</v>
      </c>
      <c r="AE39" s="7">
        <v>2</v>
      </c>
      <c r="AF39" s="7">
        <v>2</v>
      </c>
      <c r="AG39" s="7">
        <v>0</v>
      </c>
      <c r="AH39" s="7">
        <v>17</v>
      </c>
      <c r="AI39" s="7">
        <v>1</v>
      </c>
      <c r="AJ39" s="7">
        <v>1</v>
      </c>
      <c r="AK39" s="7">
        <v>11</v>
      </c>
      <c r="AL39" s="7">
        <v>2</v>
      </c>
      <c r="AM39" s="7">
        <v>2</v>
      </c>
      <c r="AN39" s="7">
        <v>8</v>
      </c>
      <c r="AO39" s="7">
        <v>9</v>
      </c>
      <c r="AP39" s="7">
        <v>6</v>
      </c>
      <c r="AQ39" s="7">
        <v>11</v>
      </c>
      <c r="AR39" s="7">
        <v>0</v>
      </c>
      <c r="AS39" s="7">
        <v>0</v>
      </c>
      <c r="AT39" s="7">
        <v>0</v>
      </c>
      <c r="AU39" s="7">
        <v>13</v>
      </c>
      <c r="AV39" s="7">
        <v>3</v>
      </c>
      <c r="AW39" s="7">
        <v>1</v>
      </c>
      <c r="AX39" s="7">
        <v>373</v>
      </c>
      <c r="AY39" s="7">
        <v>12</v>
      </c>
      <c r="AZ39" s="7">
        <v>1</v>
      </c>
      <c r="BA39" s="7">
        <v>0</v>
      </c>
      <c r="BB39" s="44">
        <v>0</v>
      </c>
      <c r="BC39" s="7">
        <v>2</v>
      </c>
      <c r="BD39" s="7">
        <v>2</v>
      </c>
      <c r="BE39" s="7">
        <v>0</v>
      </c>
      <c r="BF39" s="8">
        <v>17</v>
      </c>
      <c r="BG39" s="7">
        <v>1</v>
      </c>
      <c r="BH39" s="7">
        <v>1</v>
      </c>
      <c r="BI39" s="7">
        <v>11</v>
      </c>
      <c r="BJ39" s="7">
        <v>2</v>
      </c>
      <c r="BK39" s="7">
        <v>2</v>
      </c>
      <c r="BL39" s="7">
        <v>8</v>
      </c>
      <c r="BM39" s="7">
        <v>9</v>
      </c>
      <c r="BN39" s="7">
        <v>6</v>
      </c>
      <c r="BO39" s="7">
        <v>11</v>
      </c>
      <c r="BP39" s="7">
        <v>0</v>
      </c>
      <c r="BQ39" s="7">
        <v>0</v>
      </c>
      <c r="BR39" s="7">
        <v>0</v>
      </c>
      <c r="BS39" s="7">
        <v>13</v>
      </c>
      <c r="BT39" s="7">
        <v>3</v>
      </c>
      <c r="BU39" s="7">
        <v>1</v>
      </c>
      <c r="BV39" s="7">
        <v>373</v>
      </c>
      <c r="BW39" s="7">
        <v>12</v>
      </c>
      <c r="BX39" s="7">
        <v>1</v>
      </c>
      <c r="BY39" s="7">
        <v>0</v>
      </c>
      <c r="BZ39" s="7">
        <v>0</v>
      </c>
      <c r="CA39" s="7">
        <v>2</v>
      </c>
      <c r="CB39" s="7">
        <v>2</v>
      </c>
      <c r="CC39" s="7">
        <v>0</v>
      </c>
      <c r="CD39" s="7">
        <v>17</v>
      </c>
      <c r="CE39" s="7">
        <v>1</v>
      </c>
      <c r="CF39" s="7">
        <v>1</v>
      </c>
      <c r="CG39" s="7">
        <v>11</v>
      </c>
      <c r="CH39" s="7">
        <v>2</v>
      </c>
      <c r="CI39" s="7">
        <v>2</v>
      </c>
      <c r="CJ39" s="7">
        <v>8</v>
      </c>
      <c r="CK39" s="7">
        <v>9</v>
      </c>
      <c r="CL39" s="7">
        <v>6</v>
      </c>
      <c r="CM39" s="7">
        <v>11</v>
      </c>
      <c r="CN39" s="7">
        <v>0</v>
      </c>
      <c r="CO39" s="7">
        <v>0</v>
      </c>
      <c r="CP39" s="7">
        <v>0</v>
      </c>
      <c r="CQ39" s="7">
        <v>13</v>
      </c>
      <c r="CR39" s="7">
        <v>3</v>
      </c>
      <c r="CS39" s="7">
        <v>1</v>
      </c>
      <c r="CT39" s="7">
        <v>0</v>
      </c>
      <c r="CU39" s="7">
        <v>373</v>
      </c>
      <c r="CV39" s="7">
        <v>12</v>
      </c>
      <c r="CW39" s="7">
        <v>1</v>
      </c>
      <c r="CX39" s="7">
        <v>0</v>
      </c>
      <c r="CY39" s="7">
        <v>0</v>
      </c>
      <c r="CZ39" s="7">
        <v>2</v>
      </c>
      <c r="DA39" s="7">
        <v>2</v>
      </c>
      <c r="DB39" s="7">
        <v>0</v>
      </c>
      <c r="DC39" s="7">
        <v>17</v>
      </c>
      <c r="DD39" s="7">
        <v>1</v>
      </c>
      <c r="DE39" s="7">
        <v>1</v>
      </c>
      <c r="DF39" s="7">
        <v>11</v>
      </c>
      <c r="DG39" s="7">
        <v>2</v>
      </c>
      <c r="DH39" s="7">
        <v>2</v>
      </c>
      <c r="DI39" s="7">
        <v>8</v>
      </c>
      <c r="DJ39" s="7">
        <v>9</v>
      </c>
      <c r="DK39" s="7">
        <v>6</v>
      </c>
      <c r="DL39" s="7">
        <v>11</v>
      </c>
      <c r="DM39" s="7">
        <v>0</v>
      </c>
      <c r="DN39" s="7">
        <v>0</v>
      </c>
      <c r="DO39" s="7">
        <v>0</v>
      </c>
      <c r="DP39" s="7">
        <v>13</v>
      </c>
      <c r="DQ39" s="7">
        <v>3</v>
      </c>
      <c r="DR39" s="7">
        <v>1</v>
      </c>
      <c r="DS39" s="7">
        <v>0</v>
      </c>
      <c r="DT39" s="7">
        <v>321</v>
      </c>
      <c r="DU39" s="7">
        <f>COUNTIFS(Dosen!$P$4:$P$469,A39,Dosen!$D$4:$D$469,"DT")</f>
        <v>12</v>
      </c>
      <c r="DV39" s="7">
        <f>COUNTIFS(Dosen!$P$4:$P$469,A39,Dosen!$D$4:$D$469,"CDTP")</f>
        <v>0</v>
      </c>
      <c r="DW39" s="7">
        <f>COUNTIFS(Dosen!$P$4:$P$469,A39,Dosen!$D$4:$D$469,"CDTSL")</f>
        <v>0</v>
      </c>
      <c r="DX39" s="44">
        <f>COUNTIFS(Dosen!$P$4:$P$469,A39,Dosen!$D$4:$D$469,"dosen kopertis")</f>
        <v>0</v>
      </c>
      <c r="DY39" s="7">
        <f>COUNTIFS(Dosen!$P$4:$P$469,A39,Dosen!$D$4:$D$469,"DBK")</f>
        <v>2</v>
      </c>
      <c r="DZ39" s="7">
        <f>COUNTIFS(Dosen!$P$4:$P$469,A39,Dosen!$D$4:$D$469,"DPK")</f>
        <v>3</v>
      </c>
      <c r="EA39" s="7">
        <f>COUNTIFS(Dosen!$P$4:$P$469,A39,Dosen!$D$4:$D$469,"DLBK")</f>
        <v>0</v>
      </c>
      <c r="EB39" s="8">
        <f t="shared" si="15"/>
        <v>17</v>
      </c>
      <c r="EC39" s="7">
        <f>COUNTIFS(Dosen!$P$4:$P$469,A39,Dosen!$E$4:$E$469,"Belum")</f>
        <v>1</v>
      </c>
      <c r="ED39" s="7">
        <f>COUNTIFS(Dosen!$P$4:$P$469,$A39,Dosen!$E$4:$E$469,"Asisten Ahli")</f>
        <v>1</v>
      </c>
      <c r="EE39" s="7">
        <f>COUNTIFS(Dosen!$P$4:$P$469,$A39,Dosen!$E$4:$E$469,"Lektor")</f>
        <v>11</v>
      </c>
      <c r="EF39" s="7">
        <f>COUNTIFS(Dosen!$P$4:$P$469,$A39,Dosen!$E$4:$E$469,"Lektor Kepala")</f>
        <v>1</v>
      </c>
      <c r="EG39" s="7">
        <f>COUNTIFS(Dosen!$P$4:$P$469,$A39,Dosen!$E$4:$E$469,"Guru Besar")</f>
        <v>3</v>
      </c>
      <c r="EH39" s="7">
        <f>COUNTIFS(Dosen!$P$5:$P$449,A39,Dosen!$I$5:$I$449,"Belum")</f>
        <v>0</v>
      </c>
      <c r="EI39" s="7">
        <f>COUNTIFS(Dosen!$P$5:$P$449,A39,Dosen!$I$5:$I$449,"SUDAH")</f>
        <v>0</v>
      </c>
      <c r="EJ39" s="7">
        <f>COUNTIFS(Dosen!$P$4:$P$449,A39,Dosen!$H$4:$H$449,"s3")</f>
        <v>0</v>
      </c>
      <c r="EK39" s="7">
        <f>COUNTIFS(Dosen!$P$4:$P$449,A39,Dosen!$H$4:$H$449,"s2")</f>
        <v>0</v>
      </c>
      <c r="EL39" s="7">
        <f>COUNTIFS(Dosen!$P$4:$P$449,A39,Dosen!$H$4:$H$449,"s1")</f>
        <v>0</v>
      </c>
      <c r="EM39" s="7">
        <f>COUNTIFS(Dosen!$P$4:$P$449,A39,Dosen!$H$4:$H$449,"sp.2")</f>
        <v>0</v>
      </c>
      <c r="EN39" s="7">
        <f>COUNTIFS(Dosen!$P$4:$P$449,A39,Dosen!$H$4:$H$449,"sp.1")</f>
        <v>0</v>
      </c>
      <c r="EO39" s="7">
        <f>COUNTIFS(Dosen!$P$4:$P$449,A39,Dosen!$K$4:$K$449,"NIDN")</f>
        <v>0</v>
      </c>
      <c r="EP39" s="7">
        <f>COUNTIFS(Dosen!$P$4:$P$449,A39,Dosen!$K$4:$K$449,"NIDk")</f>
        <v>0</v>
      </c>
      <c r="EQ39" s="7">
        <f>COUNTIFS(Dosen!$P$4:$P$449,A39,Dosen!$K$4:$K$449,"belum")</f>
        <v>0</v>
      </c>
      <c r="ER39" s="41">
        <f>COUNTIFS(Dosen!$P$4:$P$449,A39,Dosen!$K$4:$K$449,"NUPTK")</f>
        <v>0</v>
      </c>
      <c r="ES39" s="7">
        <v>321</v>
      </c>
      <c r="ET39" s="7">
        <f>COUNTIFS(Dosen!$P$4:$P$469,A39,Dosen!$D$4:$D$469,"DT")</f>
        <v>12</v>
      </c>
      <c r="EU39" s="7">
        <f>COUNTIFS(Dosen!$P$4:$P$469,A39,Dosen!$D$4:$D$469,"CDTP")</f>
        <v>0</v>
      </c>
      <c r="EV39" s="7">
        <f>COUNTIFS(Dosen!$P$4:$P$469,A39,Dosen!$D$4:$D$469,"CDTSL")</f>
        <v>0</v>
      </c>
      <c r="EW39" s="7">
        <f>COUNTIFS(Dosen!$P$4:$P$469,A39,Dosen!$D$4:$D$469,"dosen kopertis")</f>
        <v>0</v>
      </c>
      <c r="EX39" s="7">
        <f>COUNTIFS(Dosen!$P$4:$P$469,A39,Dosen!$D$4:$D$469,"DBK")</f>
        <v>2</v>
      </c>
      <c r="EY39" s="7">
        <f>COUNTIFS(Dosen!$P$4:$P$469,A39,Dosen!$D$4:$D$469,"DPK")</f>
        <v>3</v>
      </c>
      <c r="EZ39" s="7">
        <f>COUNTIFS(Dosen!$P$4:$P$469,A39,Dosen!$D$4:$D$469,"DLBK")</f>
        <v>0</v>
      </c>
      <c r="FA39" s="7">
        <f t="shared" si="16"/>
        <v>17</v>
      </c>
      <c r="FB39" s="7">
        <f>COUNTIFS(Dosen!$P$4:$P$469,A39,Dosen!$E$4:$E$469,"Belum")</f>
        <v>1</v>
      </c>
      <c r="FC39" s="7">
        <f>COUNTIFS(Dosen!$P$4:$P$469,$A39,Dosen!$E$4:$E$469,"Asisten Ahli")</f>
        <v>1</v>
      </c>
      <c r="FD39" s="7">
        <f>COUNTIFS(Dosen!$P$4:$P$469,$A39,Dosen!$E$4:$E$469,"Lektor")</f>
        <v>11</v>
      </c>
      <c r="FE39" s="7">
        <f>COUNTIFS(Dosen!$P$4:$P$469,$A39,Dosen!$E$4:$E$469,"Lektor Kepala")</f>
        <v>1</v>
      </c>
      <c r="FF39" s="7">
        <f>COUNTIFS(Dosen!$P$4:$P$469,$A39,Dosen!$E$4:$E$469,"Guru Besar")</f>
        <v>3</v>
      </c>
      <c r="FG39" s="7">
        <f>COUNTIFS(Dosen!$P$5:$P$449,$A39,Dosen!$I$5:$I$449,"Belum")</f>
        <v>0</v>
      </c>
      <c r="FH39" s="7">
        <f>COUNTIFS(Dosen!$P$5:$P$449,A39,Dosen!$I$5:$I$449,"SUDAH")</f>
        <v>0</v>
      </c>
      <c r="FI39" s="7">
        <f>COUNTIFS(Dosen!$P$4:$P$449,A39,Dosen!$H$4:$H$449,"s3")</f>
        <v>0</v>
      </c>
      <c r="FJ39" s="7">
        <f>COUNTIFS(Dosen!$P$4:$P$449,A39,Dosen!$H$4:$H$449,"s2")</f>
        <v>0</v>
      </c>
      <c r="FK39" s="7">
        <f>COUNTIFS(Dosen!$P$4:$P$449,A39,Dosen!$H$4:$H$449,"s1")</f>
        <v>0</v>
      </c>
      <c r="FL39" s="7">
        <f>COUNTIFS(Dosen!$P$4:$P$449,A39,Dosen!$H$4:$H$449,"sp.2")</f>
        <v>0</v>
      </c>
      <c r="FM39" s="7">
        <f>COUNTIFS(Dosen!$P$4:$P$449,A39,Dosen!$H$4:$H$449,"sp.1")</f>
        <v>0</v>
      </c>
      <c r="FN39" s="7">
        <f>COUNTIFS(Dosen!$P$4:$P$449,A39,Dosen!$K$4:$K$449,"NIDN")</f>
        <v>0</v>
      </c>
      <c r="FO39" s="7">
        <f>COUNTIFS(Dosen!$P$4:$P$449,A39,Dosen!$K$4:$K$449,"NIDk")</f>
        <v>0</v>
      </c>
      <c r="FP39" s="7">
        <f>COUNTIFS(Dosen!$P$4:$P$449,A39,Dosen!$K$4:$K$449,"belum")</f>
        <v>0</v>
      </c>
      <c r="FQ39" s="41">
        <f>COUNTIFS(Dosen!$P$4:$P$449,A39,Dosen!$K$4:$K$449,"NUPTK")</f>
        <v>0</v>
      </c>
      <c r="FR39" s="7">
        <v>321</v>
      </c>
      <c r="FS39" s="7">
        <f>COUNTIFS(Dosen!$P$4:$P$469,$A39,Dosen!$D$4:$D$469,"DT")</f>
        <v>12</v>
      </c>
      <c r="FT39" s="7">
        <f>COUNTIFS(Dosen!$P$4:$P$469,$A39,Dosen!$D$4:$D$469,"CDTP")</f>
        <v>0</v>
      </c>
      <c r="FU39" s="7">
        <f>COUNTIFS(Dosen!$P$4:$P$469,$A39,Dosen!$D$4:$D$469,"CDTSL")</f>
        <v>0</v>
      </c>
      <c r="FV39" s="7">
        <f>COUNTIFS(Dosen!$P$4:$P$469,$A39,Dosen!$D$4:$D$469,"dosen kopertis")</f>
        <v>0</v>
      </c>
      <c r="FW39" s="7">
        <f>COUNTIFS(Dosen!$P$4:$P$469,$A39,Dosen!$D$4:$D$469,"DBK")</f>
        <v>2</v>
      </c>
      <c r="FX39" s="7">
        <f>COUNTIFS(Dosen!$P$4:$P$469,$A39,Dosen!$D$4:$D$469,"DPK")</f>
        <v>3</v>
      </c>
      <c r="FY39" s="7">
        <f>COUNTIFS(Dosen!$P$4:$P$469,$A39,Dosen!$D$4:$D$469,"DLBK")</f>
        <v>0</v>
      </c>
      <c r="FZ39" s="7">
        <f t="shared" si="17"/>
        <v>17</v>
      </c>
      <c r="GA39" s="7">
        <f>COUNTIFS(Dosen!$P$4:$P$469,$A39,Dosen!$E$4:$E$469,"Belum")</f>
        <v>1</v>
      </c>
      <c r="GB39" s="7">
        <f>COUNTIFS(Dosen!$P$4:$P$469,$A39,Dosen!$E$4:$E$469,"Asisten Ahli")</f>
        <v>1</v>
      </c>
      <c r="GC39" s="7">
        <f>COUNTIFS(Dosen!$P$4:$P$469,$A39,Dosen!$E$4:$E$469,"Lektor")</f>
        <v>11</v>
      </c>
      <c r="GD39" s="7">
        <f>COUNTIFS(Dosen!$P$4:$P$469,$A39,Dosen!$E$4:$E$469,"Lektor Kepala")</f>
        <v>1</v>
      </c>
      <c r="GE39" s="7">
        <f>COUNTIFS(Dosen!$P$4:$P$469,$A39,Dosen!$E$4:$E$469,"Guru Besar")</f>
        <v>3</v>
      </c>
      <c r="GF39" s="7">
        <f>COUNTIFS(Dosen!$P$5:$P$449,$A39,Dosen!$I$5:$I$449,"Belum")</f>
        <v>0</v>
      </c>
      <c r="GG39" s="7">
        <f>COUNTIFS(Dosen!$P$5:$P$449,$A39,Dosen!$I$5:$I$449,"SUDAH")</f>
        <v>0</v>
      </c>
      <c r="GH39" s="7">
        <f>COUNTIFS(Dosen!$P$4:$P$449,$A39,Dosen!$H$4:$H$449,"s3")</f>
        <v>0</v>
      </c>
      <c r="GI39" s="7">
        <f>COUNTIFS(Dosen!$P$4:$P$449,$A39,Dosen!$H$4:$H$449,"s2")</f>
        <v>0</v>
      </c>
      <c r="GJ39" s="7">
        <f>COUNTIFS(Dosen!$P$4:$P$449,$A39,Dosen!$H$4:$H$449,"s1")</f>
        <v>0</v>
      </c>
      <c r="GK39" s="7">
        <f>COUNTIFS(Dosen!$P$4:$P$449,$A39,Dosen!$H$4:$H$449,"sp.2")</f>
        <v>0</v>
      </c>
      <c r="GL39" s="7">
        <f>COUNTIFS(Dosen!$P$4:$P$449,$A39,Dosen!$H$4:$H$449,"sp.1")</f>
        <v>0</v>
      </c>
      <c r="GM39" s="7">
        <f>COUNTIFS(Dosen!$P$4:$P$449,$A39,Dosen!$K$4:$K$449,"NIDN")</f>
        <v>0</v>
      </c>
      <c r="GN39" s="7">
        <f>COUNTIFS(Dosen!$P$4:$P$449,$A39,Dosen!$K$4:$K$449,"NIDk")</f>
        <v>0</v>
      </c>
      <c r="GO39" s="7">
        <f>COUNTIFS(Dosen!$P$4:$P$449,$A39,Dosen!$K$4:$K$449,"belum")</f>
        <v>0</v>
      </c>
      <c r="GP39" s="41">
        <f>COUNTIFS(Dosen!$P$4:$P$449,$A39,Dosen!$K$4:$K$449,"NUPTK")</f>
        <v>0</v>
      </c>
      <c r="GQ39" s="7">
        <v>321</v>
      </c>
      <c r="GR39" s="7">
        <v>12</v>
      </c>
      <c r="GS39" s="7">
        <v>1</v>
      </c>
      <c r="GT39" s="7">
        <v>0</v>
      </c>
      <c r="GU39" s="7">
        <v>0</v>
      </c>
      <c r="GV39" s="7">
        <v>2</v>
      </c>
      <c r="GW39" s="7">
        <v>2</v>
      </c>
      <c r="GX39" s="7">
        <v>0</v>
      </c>
      <c r="GY39" s="7">
        <v>17</v>
      </c>
      <c r="GZ39" s="7">
        <v>1</v>
      </c>
      <c r="HA39" s="7">
        <v>1</v>
      </c>
      <c r="HB39" s="7">
        <v>11</v>
      </c>
      <c r="HC39" s="7">
        <v>2</v>
      </c>
      <c r="HD39" s="7">
        <v>2</v>
      </c>
      <c r="HE39" s="7">
        <v>5</v>
      </c>
      <c r="HF39" s="7">
        <v>9</v>
      </c>
      <c r="HG39" s="7">
        <v>4</v>
      </c>
      <c r="HH39" s="7">
        <v>10</v>
      </c>
      <c r="HI39" s="7">
        <v>0</v>
      </c>
      <c r="HJ39" s="7">
        <v>0</v>
      </c>
      <c r="HK39" s="7">
        <v>0</v>
      </c>
      <c r="HL39" s="7">
        <v>13</v>
      </c>
      <c r="HM39" s="7">
        <v>1</v>
      </c>
      <c r="HN39" s="7">
        <v>0</v>
      </c>
      <c r="HO39" s="41">
        <v>0</v>
      </c>
      <c r="HP39" s="7">
        <v>321</v>
      </c>
      <c r="HQ39" s="7">
        <v>12</v>
      </c>
      <c r="HR39" s="7">
        <v>0</v>
      </c>
      <c r="HS39" s="7">
        <v>0</v>
      </c>
      <c r="HT39" s="7">
        <v>0</v>
      </c>
      <c r="HU39" s="7">
        <v>2</v>
      </c>
      <c r="HV39" s="7">
        <v>3</v>
      </c>
      <c r="HW39" s="7">
        <v>0</v>
      </c>
      <c r="HX39" s="7">
        <v>17</v>
      </c>
      <c r="HY39" s="7">
        <v>1</v>
      </c>
      <c r="HZ39" s="7">
        <v>1</v>
      </c>
      <c r="IA39" s="7">
        <v>11</v>
      </c>
      <c r="IB39" s="7">
        <v>2</v>
      </c>
      <c r="IC39" s="7">
        <v>2</v>
      </c>
      <c r="ID39" s="7">
        <v>6</v>
      </c>
      <c r="IE39" s="7">
        <v>11</v>
      </c>
      <c r="IF39" s="7">
        <v>6</v>
      </c>
      <c r="IG39" s="7">
        <v>11</v>
      </c>
      <c r="IH39" s="7">
        <v>0</v>
      </c>
      <c r="II39" s="7">
        <v>0</v>
      </c>
      <c r="IJ39" s="7">
        <v>0</v>
      </c>
      <c r="IK39" s="7">
        <v>13</v>
      </c>
      <c r="IL39" s="7">
        <v>3</v>
      </c>
      <c r="IM39" s="7">
        <v>1</v>
      </c>
      <c r="IN39" s="41">
        <v>0</v>
      </c>
      <c r="IO39" s="7">
        <v>321</v>
      </c>
      <c r="IP39" s="7">
        <v>12</v>
      </c>
      <c r="IQ39" s="7">
        <v>0</v>
      </c>
      <c r="IR39" s="7">
        <v>0</v>
      </c>
      <c r="IS39" s="7">
        <v>0</v>
      </c>
      <c r="IT39" s="7">
        <v>2</v>
      </c>
      <c r="IU39" s="7">
        <v>3</v>
      </c>
      <c r="IV39" s="7">
        <v>0</v>
      </c>
      <c r="IW39" s="7">
        <v>17</v>
      </c>
      <c r="IX39" s="7">
        <v>1</v>
      </c>
      <c r="IY39" s="7">
        <v>1</v>
      </c>
      <c r="IZ39" s="7">
        <v>11</v>
      </c>
      <c r="JA39" s="7">
        <v>2</v>
      </c>
      <c r="JB39" s="7">
        <v>2</v>
      </c>
      <c r="JC39" s="7">
        <v>6</v>
      </c>
      <c r="JD39" s="7">
        <v>11</v>
      </c>
      <c r="JE39" s="7">
        <v>6</v>
      </c>
      <c r="JF39" s="7">
        <v>11</v>
      </c>
      <c r="JG39" s="7">
        <v>0</v>
      </c>
      <c r="JH39" s="7">
        <v>0</v>
      </c>
      <c r="JI39" s="7">
        <v>0</v>
      </c>
      <c r="JJ39" s="7">
        <v>13</v>
      </c>
      <c r="JK39" s="7">
        <v>3</v>
      </c>
      <c r="JL39" s="7">
        <v>1</v>
      </c>
      <c r="JM39" s="41">
        <v>0</v>
      </c>
      <c r="JN39" s="7">
        <v>321</v>
      </c>
      <c r="JO39" s="7">
        <v>12</v>
      </c>
      <c r="JP39" s="7">
        <v>0</v>
      </c>
      <c r="JQ39" s="7">
        <v>0</v>
      </c>
      <c r="JR39" s="7">
        <v>0</v>
      </c>
      <c r="JS39" s="7">
        <v>2</v>
      </c>
      <c r="JT39" s="7">
        <v>3</v>
      </c>
      <c r="JU39" s="7">
        <v>0</v>
      </c>
      <c r="JV39" s="7">
        <v>17</v>
      </c>
      <c r="JW39" s="7">
        <v>1</v>
      </c>
      <c r="JX39" s="7">
        <v>1</v>
      </c>
      <c r="JY39" s="7">
        <v>11</v>
      </c>
      <c r="JZ39" s="7">
        <v>1</v>
      </c>
      <c r="KA39" s="7">
        <v>3</v>
      </c>
      <c r="KB39" s="7">
        <v>5</v>
      </c>
      <c r="KC39" s="7">
        <v>12</v>
      </c>
      <c r="KD39" s="7">
        <v>6</v>
      </c>
      <c r="KE39" s="7">
        <v>11</v>
      </c>
      <c r="KF39" s="7">
        <v>0</v>
      </c>
      <c r="KG39" s="7">
        <v>0</v>
      </c>
      <c r="KH39" s="7">
        <v>0</v>
      </c>
      <c r="KI39" s="7">
        <v>13</v>
      </c>
      <c r="KJ39" s="7">
        <v>3</v>
      </c>
      <c r="KK39" s="7">
        <v>1</v>
      </c>
      <c r="KL39" s="41">
        <v>0</v>
      </c>
      <c r="KM39" s="7">
        <v>328</v>
      </c>
      <c r="KN39" s="7">
        <f>COUNTIFS(Dosen!$P$4:$P$469,$A39,Dosen!$D$4:$D$469,"DT")</f>
        <v>12</v>
      </c>
      <c r="KO39" s="7">
        <f>COUNTIFS(Dosen!$P$4:$P$469,$A39,Dosen!$D$4:$D$469,"CDTP")</f>
        <v>0</v>
      </c>
      <c r="KP39" s="7">
        <f>COUNTIFS(Dosen!$P$4:$P$469,$A39,Dosen!$D$4:$D$469,"CDTSL")</f>
        <v>0</v>
      </c>
      <c r="KQ39" s="7">
        <f>COUNTIFS(Dosen!$P$4:$P$469,$A39,Dosen!$D$4:$D$469,"dosen kopertis")</f>
        <v>0</v>
      </c>
      <c r="KR39" s="7">
        <f>COUNTIFS(Dosen!$P$4:$P$469,$A39,Dosen!$D$4:$D$469,"DBK")</f>
        <v>2</v>
      </c>
      <c r="KS39" s="7">
        <f>COUNTIFS(Dosen!$P$4:$P$469,$A39,Dosen!$D$4:$D$469,"DPK")</f>
        <v>3</v>
      </c>
      <c r="KT39" s="7">
        <f>COUNTIFS(Dosen!$P$4:$P$469,$A39,Dosen!$D$4:$D$469,"DLBK")</f>
        <v>0</v>
      </c>
      <c r="KU39" s="7">
        <f t="shared" si="18"/>
        <v>17</v>
      </c>
      <c r="KV39" s="7">
        <f>COUNTIFS(Dosen!$P$4:$P$469,$A39,Dosen!$E$4:$E$469,"Belum")</f>
        <v>1</v>
      </c>
      <c r="KW39" s="7">
        <f>COUNTIFS(Dosen!$P$4:$P$469,$A39,Dosen!$E$4:$E$469,"Asisten Ahli")</f>
        <v>1</v>
      </c>
      <c r="KX39" s="7">
        <f>COUNTIFS(Dosen!$P$4:$P$469,$A39,Dosen!$E$4:$E$469,"Lektor")</f>
        <v>11</v>
      </c>
      <c r="KY39" s="7">
        <f>COUNTIFS(Dosen!$P$4:$P$469,$A39,Dosen!$E$4:$E$469,"Lektor Kepala")</f>
        <v>1</v>
      </c>
      <c r="KZ39" s="7">
        <f>COUNTIFS(Dosen!$P$4:$P$469,$A39,Dosen!$E$4:$E$469,"Guru Besar")</f>
        <v>3</v>
      </c>
      <c r="LA39" s="7">
        <f>COUNTIFS(Dosen!$P$5:$P$495,$A39,Dosen!$I$5:$I$495,"Belum")</f>
        <v>5</v>
      </c>
      <c r="LB39" s="7">
        <f>COUNTIFS(Dosen!$P$5:$P$495,$A39,Dosen!$I$5:$I$495,"SUDAH")</f>
        <v>12</v>
      </c>
      <c r="LC39" s="7">
        <f>COUNTIFS(Dosen!$P$4:$P$495,$A39,Dosen!$H$4:$H$495,"s3")</f>
        <v>6</v>
      </c>
      <c r="LD39" s="7">
        <f>COUNTIFS(Dosen!$P$4:$P$495,$A39,Dosen!$H$4:$H$495,"s2")</f>
        <v>11</v>
      </c>
      <c r="LE39" s="7">
        <f>COUNTIFS(Dosen!$P$4:$P$495,$A39,Dosen!$H$4:$H$495,"s1")</f>
        <v>0</v>
      </c>
      <c r="LF39" s="7">
        <f>COUNTIFS(Dosen!$P$4:$P$495,$A39,Dosen!$H$4:$H$495,"sp.2")</f>
        <v>0</v>
      </c>
      <c r="LG39" s="7">
        <f>COUNTIFS(Dosen!$P$4:$P$495,$A39,Dosen!$H$4:$H$495,"sp.1")</f>
        <v>0</v>
      </c>
      <c r="LH39" s="7">
        <f>COUNTIFS(Dosen!$P$4:$P$495,$A39,Dosen!$K$4:$K$495,"NIDN")</f>
        <v>13</v>
      </c>
      <c r="LI39" s="7">
        <f>COUNTIFS(Dosen!$P$4:$P$495,$A39,Dosen!$K$4:$K$495,"NIDk")</f>
        <v>3</v>
      </c>
      <c r="LJ39" s="7">
        <f>COUNTIFS(Dosen!$P$4:$P$495,$A39,Dosen!$K$4:$K$495,"belum")</f>
        <v>0</v>
      </c>
      <c r="LK39" s="41">
        <f>COUNTIFS(Dosen!$P$4:$P$495,$A39,Dosen!$K$4:$K$495,"NUPTK")</f>
        <v>1</v>
      </c>
    </row>
    <row r="40" spans="1:323" x14ac:dyDescent="0.25">
      <c r="A40" s="9" t="s">
        <v>1920</v>
      </c>
      <c r="B40" s="9">
        <v>6148</v>
      </c>
      <c r="C40" s="9">
        <v>388</v>
      </c>
      <c r="D40" s="9">
        <v>5</v>
      </c>
      <c r="E40" s="9">
        <v>12</v>
      </c>
      <c r="F40" s="9">
        <v>2</v>
      </c>
      <c r="G40" s="9">
        <v>3</v>
      </c>
      <c r="H40" s="9">
        <v>46</v>
      </c>
      <c r="I40" s="9">
        <v>2</v>
      </c>
      <c r="J40" s="9">
        <v>458</v>
      </c>
      <c r="K40" s="9">
        <v>45</v>
      </c>
      <c r="L40" s="9">
        <v>149</v>
      </c>
      <c r="M40" s="9">
        <v>188</v>
      </c>
      <c r="N40" s="9">
        <v>54</v>
      </c>
      <c r="O40" s="9">
        <v>22</v>
      </c>
      <c r="P40" s="9">
        <v>159</v>
      </c>
      <c r="Q40" s="9">
        <v>299</v>
      </c>
      <c r="R40" s="9">
        <v>140</v>
      </c>
      <c r="S40" s="9">
        <v>254</v>
      </c>
      <c r="T40" s="9">
        <v>12</v>
      </c>
      <c r="U40" s="9">
        <v>6</v>
      </c>
      <c r="V40" s="9">
        <v>46</v>
      </c>
      <c r="W40" s="9">
        <v>379</v>
      </c>
      <c r="X40" s="9">
        <v>35</v>
      </c>
      <c r="Y40" s="9">
        <v>44</v>
      </c>
      <c r="Z40" s="9">
        <v>6148</v>
      </c>
      <c r="AA40" s="9">
        <v>386</v>
      </c>
      <c r="AB40" s="9">
        <v>6</v>
      </c>
      <c r="AC40" s="9">
        <v>12</v>
      </c>
      <c r="AD40" s="9">
        <v>2</v>
      </c>
      <c r="AE40" s="9">
        <v>3</v>
      </c>
      <c r="AF40" s="9">
        <v>45</v>
      </c>
      <c r="AG40" s="9">
        <v>2</v>
      </c>
      <c r="AH40" s="9">
        <v>456</v>
      </c>
      <c r="AI40" s="9">
        <v>46</v>
      </c>
      <c r="AJ40" s="9">
        <v>143</v>
      </c>
      <c r="AK40" s="9">
        <v>191</v>
      </c>
      <c r="AL40" s="9">
        <v>54</v>
      </c>
      <c r="AM40" s="9">
        <v>22</v>
      </c>
      <c r="AN40" s="9">
        <v>158</v>
      </c>
      <c r="AO40" s="9">
        <v>298</v>
      </c>
      <c r="AP40" s="9">
        <v>140</v>
      </c>
      <c r="AQ40" s="9">
        <v>252</v>
      </c>
      <c r="AR40" s="9">
        <v>12</v>
      </c>
      <c r="AS40" s="9">
        <v>6</v>
      </c>
      <c r="AT40" s="9">
        <v>46</v>
      </c>
      <c r="AU40" s="9">
        <v>377</v>
      </c>
      <c r="AV40" s="9">
        <v>34</v>
      </c>
      <c r="AW40" s="9">
        <v>45</v>
      </c>
      <c r="AX40" s="9">
        <v>6148</v>
      </c>
      <c r="AY40" s="9">
        <v>387</v>
      </c>
      <c r="AZ40" s="9">
        <v>6</v>
      </c>
      <c r="BA40" s="9">
        <v>12</v>
      </c>
      <c r="BB40" s="9">
        <v>2</v>
      </c>
      <c r="BC40" s="9">
        <v>3</v>
      </c>
      <c r="BD40" s="9">
        <v>45</v>
      </c>
      <c r="BE40" s="9">
        <v>2</v>
      </c>
      <c r="BF40" s="9">
        <v>457</v>
      </c>
      <c r="BG40" s="9">
        <v>49</v>
      </c>
      <c r="BH40" s="9">
        <v>143</v>
      </c>
      <c r="BI40" s="9">
        <v>190</v>
      </c>
      <c r="BJ40" s="9">
        <v>54</v>
      </c>
      <c r="BK40" s="9">
        <v>21</v>
      </c>
      <c r="BL40" s="9">
        <v>159</v>
      </c>
      <c r="BM40" s="9">
        <v>298</v>
      </c>
      <c r="BN40" s="9">
        <v>140</v>
      </c>
      <c r="BO40" s="9">
        <v>253</v>
      </c>
      <c r="BP40" s="9">
        <v>12</v>
      </c>
      <c r="BQ40" s="9">
        <v>6</v>
      </c>
      <c r="BR40" s="9">
        <v>46</v>
      </c>
      <c r="BS40" s="9">
        <v>386</v>
      </c>
      <c r="BT40" s="9">
        <v>39</v>
      </c>
      <c r="BU40" s="9">
        <v>26</v>
      </c>
      <c r="BV40" s="9">
        <v>6148</v>
      </c>
      <c r="BW40" s="9">
        <v>385</v>
      </c>
      <c r="BX40" s="9">
        <v>8</v>
      </c>
      <c r="BY40" s="9">
        <v>12</v>
      </c>
      <c r="BZ40" s="9">
        <v>2</v>
      </c>
      <c r="CA40" s="9">
        <v>3</v>
      </c>
      <c r="CB40" s="9">
        <v>45</v>
      </c>
      <c r="CC40" s="9">
        <v>2</v>
      </c>
      <c r="CD40" s="9">
        <v>457</v>
      </c>
      <c r="CE40" s="9">
        <v>50</v>
      </c>
      <c r="CF40" s="9">
        <v>143</v>
      </c>
      <c r="CG40" s="9">
        <v>189</v>
      </c>
      <c r="CH40" s="9">
        <v>53</v>
      </c>
      <c r="CI40" s="9">
        <v>22</v>
      </c>
      <c r="CJ40" s="9">
        <v>161</v>
      </c>
      <c r="CK40" s="9">
        <v>296</v>
      </c>
      <c r="CL40" s="9">
        <v>140</v>
      </c>
      <c r="CM40" s="9">
        <v>253</v>
      </c>
      <c r="CN40" s="9">
        <v>12</v>
      </c>
      <c r="CO40" s="9">
        <v>6</v>
      </c>
      <c r="CP40" s="9">
        <v>46</v>
      </c>
      <c r="CQ40" s="9">
        <v>384</v>
      </c>
      <c r="CR40" s="9">
        <v>39</v>
      </c>
      <c r="CS40" s="9">
        <v>28</v>
      </c>
      <c r="CT40" s="9">
        <v>6</v>
      </c>
      <c r="CU40" s="9">
        <v>6148</v>
      </c>
      <c r="CV40" s="9">
        <v>385</v>
      </c>
      <c r="CW40" s="9">
        <v>8</v>
      </c>
      <c r="CX40" s="9">
        <v>11</v>
      </c>
      <c r="CY40" s="9">
        <v>2</v>
      </c>
      <c r="CZ40" s="9">
        <v>3</v>
      </c>
      <c r="DA40" s="9">
        <v>45</v>
      </c>
      <c r="DB40" s="9">
        <v>2</v>
      </c>
      <c r="DC40" s="9">
        <v>456</v>
      </c>
      <c r="DD40" s="9">
        <v>48</v>
      </c>
      <c r="DE40" s="9">
        <v>121</v>
      </c>
      <c r="DF40" s="9">
        <v>211</v>
      </c>
      <c r="DG40" s="9">
        <v>54</v>
      </c>
      <c r="DH40" s="9">
        <v>22</v>
      </c>
      <c r="DI40" s="9">
        <v>147</v>
      </c>
      <c r="DJ40" s="9">
        <v>309</v>
      </c>
      <c r="DK40" s="9">
        <v>141</v>
      </c>
      <c r="DL40" s="9">
        <v>252</v>
      </c>
      <c r="DM40" s="9">
        <v>11</v>
      </c>
      <c r="DN40" s="9">
        <v>6</v>
      </c>
      <c r="DO40" s="9">
        <v>46</v>
      </c>
      <c r="DP40" s="9">
        <v>384</v>
      </c>
      <c r="DQ40" s="9">
        <v>39</v>
      </c>
      <c r="DR40" s="9">
        <v>25</v>
      </c>
      <c r="DS40" s="9">
        <v>8</v>
      </c>
      <c r="DT40" s="9">
        <f t="shared" ref="DT40:EY40" si="20">SUM(DT6:DT39)</f>
        <v>5519</v>
      </c>
      <c r="DU40" s="9">
        <f t="shared" si="20"/>
        <v>377</v>
      </c>
      <c r="DV40" s="9">
        <f t="shared" si="20"/>
        <v>0</v>
      </c>
      <c r="DW40" s="9">
        <f t="shared" si="20"/>
        <v>8</v>
      </c>
      <c r="DX40" s="9">
        <f t="shared" si="20"/>
        <v>2</v>
      </c>
      <c r="DY40" s="9">
        <f t="shared" si="20"/>
        <v>3</v>
      </c>
      <c r="DZ40" s="9">
        <f t="shared" si="20"/>
        <v>67</v>
      </c>
      <c r="EA40" s="9">
        <f t="shared" si="20"/>
        <v>3</v>
      </c>
      <c r="EB40" s="9">
        <f t="shared" si="20"/>
        <v>460</v>
      </c>
      <c r="EC40" s="9">
        <f t="shared" si="20"/>
        <v>54</v>
      </c>
      <c r="ED40" s="9">
        <f t="shared" si="20"/>
        <v>106</v>
      </c>
      <c r="EE40" s="9">
        <f t="shared" si="20"/>
        <v>206</v>
      </c>
      <c r="EF40" s="9">
        <f t="shared" si="20"/>
        <v>69</v>
      </c>
      <c r="EG40" s="9">
        <f t="shared" si="20"/>
        <v>25</v>
      </c>
      <c r="EH40" s="9">
        <f t="shared" si="20"/>
        <v>135</v>
      </c>
      <c r="EI40" s="9">
        <f t="shared" si="20"/>
        <v>305</v>
      </c>
      <c r="EJ40" s="9">
        <f t="shared" si="20"/>
        <v>141</v>
      </c>
      <c r="EK40" s="9">
        <f t="shared" si="20"/>
        <v>228</v>
      </c>
      <c r="EL40" s="9">
        <f t="shared" si="20"/>
        <v>15</v>
      </c>
      <c r="EM40" s="9">
        <f t="shared" si="20"/>
        <v>6</v>
      </c>
      <c r="EN40" s="9">
        <f t="shared" si="20"/>
        <v>50</v>
      </c>
      <c r="EO40" s="9">
        <f t="shared" si="20"/>
        <v>358</v>
      </c>
      <c r="EP40" s="9">
        <f t="shared" si="20"/>
        <v>32</v>
      </c>
      <c r="EQ40" s="9">
        <f t="shared" si="20"/>
        <v>31</v>
      </c>
      <c r="ER40" s="9">
        <f t="shared" si="20"/>
        <v>19</v>
      </c>
      <c r="ES40" s="9">
        <f t="shared" si="20"/>
        <v>5519</v>
      </c>
      <c r="ET40" s="9">
        <f t="shared" si="20"/>
        <v>377</v>
      </c>
      <c r="EU40" s="9">
        <f t="shared" si="20"/>
        <v>0</v>
      </c>
      <c r="EV40" s="9">
        <f t="shared" si="20"/>
        <v>8</v>
      </c>
      <c r="EW40" s="9">
        <f t="shared" si="20"/>
        <v>2</v>
      </c>
      <c r="EX40" s="9">
        <f t="shared" si="20"/>
        <v>3</v>
      </c>
      <c r="EY40" s="9">
        <f t="shared" si="20"/>
        <v>67</v>
      </c>
      <c r="EZ40" s="9">
        <f t="shared" ref="EZ40:FS40" si="21">SUM(EZ6:EZ39)</f>
        <v>3</v>
      </c>
      <c r="FA40" s="9">
        <f t="shared" si="21"/>
        <v>460</v>
      </c>
      <c r="FB40" s="9">
        <f t="shared" si="21"/>
        <v>54</v>
      </c>
      <c r="FC40" s="9">
        <f t="shared" si="21"/>
        <v>106</v>
      </c>
      <c r="FD40" s="9">
        <f t="shared" si="21"/>
        <v>206</v>
      </c>
      <c r="FE40" s="9">
        <f t="shared" si="21"/>
        <v>69</v>
      </c>
      <c r="FF40" s="9">
        <f t="shared" si="21"/>
        <v>25</v>
      </c>
      <c r="FG40" s="9">
        <f t="shared" si="21"/>
        <v>135</v>
      </c>
      <c r="FH40" s="9">
        <f t="shared" si="21"/>
        <v>305</v>
      </c>
      <c r="FI40" s="9">
        <f t="shared" si="21"/>
        <v>141</v>
      </c>
      <c r="FJ40" s="9">
        <f t="shared" si="21"/>
        <v>228</v>
      </c>
      <c r="FK40" s="9">
        <f t="shared" si="21"/>
        <v>15</v>
      </c>
      <c r="FL40" s="9">
        <f t="shared" si="21"/>
        <v>6</v>
      </c>
      <c r="FM40" s="9">
        <f t="shared" si="21"/>
        <v>50</v>
      </c>
      <c r="FN40" s="9">
        <f t="shared" si="21"/>
        <v>358</v>
      </c>
      <c r="FO40" s="9">
        <f t="shared" si="21"/>
        <v>32</v>
      </c>
      <c r="FP40" s="9">
        <f t="shared" si="21"/>
        <v>31</v>
      </c>
      <c r="FQ40" s="9">
        <f t="shared" si="21"/>
        <v>19</v>
      </c>
      <c r="FR40" s="9">
        <f t="shared" si="21"/>
        <v>5519</v>
      </c>
      <c r="FS40" s="9">
        <f t="shared" si="21"/>
        <v>377</v>
      </c>
      <c r="FT40" s="9">
        <f t="shared" ref="FT40:IE40" si="22">SUM(FT6:FT39)</f>
        <v>0</v>
      </c>
      <c r="FU40" s="9">
        <f t="shared" si="22"/>
        <v>8</v>
      </c>
      <c r="FV40" s="9">
        <f t="shared" si="22"/>
        <v>2</v>
      </c>
      <c r="FW40" s="9">
        <f t="shared" si="22"/>
        <v>3</v>
      </c>
      <c r="FX40" s="9">
        <f t="shared" si="22"/>
        <v>67</v>
      </c>
      <c r="FY40" s="9">
        <f t="shared" si="22"/>
        <v>3</v>
      </c>
      <c r="FZ40" s="9">
        <f t="shared" si="22"/>
        <v>460</v>
      </c>
      <c r="GA40" s="9">
        <f t="shared" si="22"/>
        <v>54</v>
      </c>
      <c r="GB40" s="9">
        <f t="shared" si="22"/>
        <v>106</v>
      </c>
      <c r="GC40" s="9">
        <f t="shared" si="22"/>
        <v>206</v>
      </c>
      <c r="GD40" s="9">
        <f t="shared" si="22"/>
        <v>69</v>
      </c>
      <c r="GE40" s="9">
        <f t="shared" si="22"/>
        <v>25</v>
      </c>
      <c r="GF40" s="9">
        <f t="shared" si="22"/>
        <v>135</v>
      </c>
      <c r="GG40" s="9">
        <f t="shared" si="22"/>
        <v>305</v>
      </c>
      <c r="GH40" s="9">
        <f t="shared" si="22"/>
        <v>141</v>
      </c>
      <c r="GI40" s="9">
        <f t="shared" si="22"/>
        <v>228</v>
      </c>
      <c r="GJ40" s="9">
        <f t="shared" si="22"/>
        <v>15</v>
      </c>
      <c r="GK40" s="9">
        <f t="shared" si="22"/>
        <v>6</v>
      </c>
      <c r="GL40" s="9">
        <f t="shared" si="22"/>
        <v>50</v>
      </c>
      <c r="GM40" s="9">
        <f t="shared" si="22"/>
        <v>358</v>
      </c>
      <c r="GN40" s="9">
        <f t="shared" si="22"/>
        <v>32</v>
      </c>
      <c r="GO40" s="9">
        <f t="shared" si="22"/>
        <v>31</v>
      </c>
      <c r="GP40" s="9">
        <f t="shared" si="22"/>
        <v>19</v>
      </c>
      <c r="GQ40" s="9">
        <f t="shared" si="22"/>
        <v>5556</v>
      </c>
      <c r="GR40" s="9">
        <f t="shared" si="22"/>
        <v>384</v>
      </c>
      <c r="GS40" s="9">
        <f t="shared" si="22"/>
        <v>6</v>
      </c>
      <c r="GT40" s="9">
        <f t="shared" si="22"/>
        <v>10</v>
      </c>
      <c r="GU40" s="9">
        <f t="shared" si="22"/>
        <v>2</v>
      </c>
      <c r="GV40" s="9">
        <f t="shared" si="22"/>
        <v>3</v>
      </c>
      <c r="GW40" s="9">
        <f t="shared" si="22"/>
        <v>48</v>
      </c>
      <c r="GX40" s="9">
        <f t="shared" si="22"/>
        <v>3</v>
      </c>
      <c r="GY40" s="9">
        <f t="shared" si="22"/>
        <v>456</v>
      </c>
      <c r="GZ40" s="9">
        <f t="shared" si="22"/>
        <v>49</v>
      </c>
      <c r="HA40" s="9">
        <f t="shared" si="22"/>
        <v>112</v>
      </c>
      <c r="HB40" s="9">
        <f t="shared" si="22"/>
        <v>213</v>
      </c>
      <c r="HC40" s="9">
        <f t="shared" si="22"/>
        <v>58</v>
      </c>
      <c r="HD40" s="9">
        <f t="shared" si="22"/>
        <v>24</v>
      </c>
      <c r="HE40" s="9">
        <f t="shared" si="22"/>
        <v>148</v>
      </c>
      <c r="HF40" s="9">
        <f t="shared" si="22"/>
        <v>305</v>
      </c>
      <c r="HG40" s="9">
        <f t="shared" si="22"/>
        <v>138</v>
      </c>
      <c r="HH40" s="9">
        <f t="shared" si="22"/>
        <v>249</v>
      </c>
      <c r="HI40" s="9">
        <f t="shared" si="22"/>
        <v>11</v>
      </c>
      <c r="HJ40" s="9">
        <f t="shared" si="22"/>
        <v>6</v>
      </c>
      <c r="HK40" s="9">
        <f t="shared" si="22"/>
        <v>47</v>
      </c>
      <c r="HL40" s="9">
        <f t="shared" si="22"/>
        <v>380</v>
      </c>
      <c r="HM40" s="9">
        <f t="shared" si="22"/>
        <v>35</v>
      </c>
      <c r="HN40" s="9">
        <f t="shared" si="22"/>
        <v>30</v>
      </c>
      <c r="HO40" s="9">
        <f t="shared" si="22"/>
        <v>8</v>
      </c>
      <c r="HP40" s="9">
        <f t="shared" si="22"/>
        <v>5556</v>
      </c>
      <c r="HQ40" s="9">
        <f t="shared" si="22"/>
        <v>383</v>
      </c>
      <c r="HR40" s="9">
        <f t="shared" si="22"/>
        <v>3</v>
      </c>
      <c r="HS40" s="9">
        <f t="shared" si="22"/>
        <v>10</v>
      </c>
      <c r="HT40" s="9">
        <f t="shared" si="22"/>
        <v>2</v>
      </c>
      <c r="HU40" s="9">
        <f t="shared" si="22"/>
        <v>3</v>
      </c>
      <c r="HV40" s="9">
        <f t="shared" si="22"/>
        <v>55</v>
      </c>
      <c r="HW40" s="9">
        <f t="shared" si="22"/>
        <v>3</v>
      </c>
      <c r="HX40" s="9">
        <f t="shared" si="22"/>
        <v>459</v>
      </c>
      <c r="HY40" s="9">
        <f t="shared" si="22"/>
        <v>47</v>
      </c>
      <c r="HZ40" s="9">
        <f t="shared" si="22"/>
        <v>115</v>
      </c>
      <c r="IA40" s="9">
        <f t="shared" si="22"/>
        <v>216</v>
      </c>
      <c r="IB40" s="9">
        <f t="shared" si="22"/>
        <v>58</v>
      </c>
      <c r="IC40" s="9">
        <f t="shared" si="22"/>
        <v>23</v>
      </c>
      <c r="ID40" s="9">
        <f t="shared" si="22"/>
        <v>153</v>
      </c>
      <c r="IE40" s="9">
        <f t="shared" si="22"/>
        <v>306</v>
      </c>
      <c r="IF40" s="9">
        <f t="shared" ref="IF40:IN40" si="23">SUM(IF6:IF39)</f>
        <v>144</v>
      </c>
      <c r="IG40" s="9">
        <f t="shared" si="23"/>
        <v>248</v>
      </c>
      <c r="IH40" s="9">
        <f t="shared" si="23"/>
        <v>12</v>
      </c>
      <c r="II40" s="9">
        <f t="shared" si="23"/>
        <v>6</v>
      </c>
      <c r="IJ40" s="9">
        <f t="shared" si="23"/>
        <v>49</v>
      </c>
      <c r="IK40" s="9">
        <f t="shared" si="23"/>
        <v>379</v>
      </c>
      <c r="IL40" s="9">
        <f t="shared" si="23"/>
        <v>37</v>
      </c>
      <c r="IM40" s="9">
        <f t="shared" si="23"/>
        <v>35</v>
      </c>
      <c r="IN40" s="9">
        <f t="shared" si="23"/>
        <v>8</v>
      </c>
      <c r="IO40" s="9">
        <v>5556</v>
      </c>
      <c r="IP40" s="9">
        <v>382</v>
      </c>
      <c r="IQ40" s="9">
        <v>2</v>
      </c>
      <c r="IR40" s="9">
        <v>10</v>
      </c>
      <c r="IS40" s="9">
        <v>2</v>
      </c>
      <c r="IT40" s="9">
        <v>3</v>
      </c>
      <c r="IU40" s="9">
        <v>63</v>
      </c>
      <c r="IV40" s="9">
        <v>3</v>
      </c>
      <c r="IW40" s="9">
        <v>465</v>
      </c>
      <c r="IX40" s="9">
        <v>54</v>
      </c>
      <c r="IY40" s="9">
        <v>107</v>
      </c>
      <c r="IZ40" s="9">
        <v>224</v>
      </c>
      <c r="JA40" s="9">
        <v>57</v>
      </c>
      <c r="JB40" s="9">
        <v>23</v>
      </c>
      <c r="JC40" s="9">
        <v>160</v>
      </c>
      <c r="JD40" s="9">
        <v>305</v>
      </c>
      <c r="JE40" s="9">
        <v>145</v>
      </c>
      <c r="JF40" s="9">
        <v>250</v>
      </c>
      <c r="JG40" s="9">
        <v>15</v>
      </c>
      <c r="JH40" s="9">
        <v>6</v>
      </c>
      <c r="JI40" s="9">
        <v>49</v>
      </c>
      <c r="JJ40" s="9">
        <v>378</v>
      </c>
      <c r="JK40" s="9">
        <v>36</v>
      </c>
      <c r="JL40" s="9">
        <v>42</v>
      </c>
      <c r="JM40" s="9">
        <v>9</v>
      </c>
      <c r="JN40" s="9">
        <v>5556</v>
      </c>
      <c r="JO40" s="9">
        <v>382</v>
      </c>
      <c r="JP40" s="9">
        <v>0</v>
      </c>
      <c r="JQ40" s="9">
        <v>8</v>
      </c>
      <c r="JR40" s="9">
        <v>2</v>
      </c>
      <c r="JS40" s="9">
        <v>3</v>
      </c>
      <c r="JT40" s="9">
        <v>69</v>
      </c>
      <c r="JU40" s="9">
        <v>3</v>
      </c>
      <c r="JV40" s="9">
        <v>467</v>
      </c>
      <c r="JW40" s="9">
        <v>56</v>
      </c>
      <c r="JX40" s="9">
        <v>106</v>
      </c>
      <c r="JY40" s="9">
        <v>219</v>
      </c>
      <c r="JZ40" s="9">
        <v>62</v>
      </c>
      <c r="KA40" s="9">
        <v>24</v>
      </c>
      <c r="KB40" s="9">
        <v>144</v>
      </c>
      <c r="KC40" s="9">
        <v>323</v>
      </c>
      <c r="KD40" s="9">
        <v>145</v>
      </c>
      <c r="KE40" s="9">
        <v>250</v>
      </c>
      <c r="KF40" s="9">
        <v>15</v>
      </c>
      <c r="KG40" s="9">
        <v>6</v>
      </c>
      <c r="KH40" s="9">
        <v>51</v>
      </c>
      <c r="KI40" s="9">
        <v>378</v>
      </c>
      <c r="KJ40" s="9">
        <v>35</v>
      </c>
      <c r="KK40" s="9">
        <v>45</v>
      </c>
      <c r="KL40" s="9">
        <v>9</v>
      </c>
      <c r="KM40" s="9">
        <f t="shared" ref="KM40:LK40" si="24">SUM(KM6:KM39)</f>
        <v>5879</v>
      </c>
      <c r="KN40" s="9">
        <f t="shared" si="24"/>
        <v>380</v>
      </c>
      <c r="KO40" s="9">
        <f t="shared" si="24"/>
        <v>0</v>
      </c>
      <c r="KP40" s="9">
        <f t="shared" si="24"/>
        <v>8</v>
      </c>
      <c r="KQ40" s="9">
        <f t="shared" si="24"/>
        <v>2</v>
      </c>
      <c r="KR40" s="9">
        <f t="shared" si="24"/>
        <v>3</v>
      </c>
      <c r="KS40" s="9">
        <f t="shared" si="24"/>
        <v>69</v>
      </c>
      <c r="KT40" s="9">
        <f t="shared" si="24"/>
        <v>3</v>
      </c>
      <c r="KU40" s="9">
        <f t="shared" si="24"/>
        <v>465</v>
      </c>
      <c r="KV40" s="9">
        <f t="shared" si="24"/>
        <v>56</v>
      </c>
      <c r="KW40" s="9">
        <f t="shared" si="24"/>
        <v>106</v>
      </c>
      <c r="KX40" s="9">
        <f t="shared" si="24"/>
        <v>209</v>
      </c>
      <c r="KY40" s="9">
        <f t="shared" si="24"/>
        <v>69</v>
      </c>
      <c r="KZ40" s="9">
        <f t="shared" si="24"/>
        <v>25</v>
      </c>
      <c r="LA40" s="9">
        <f t="shared" si="24"/>
        <v>144</v>
      </c>
      <c r="LB40" s="9">
        <f t="shared" si="24"/>
        <v>321</v>
      </c>
      <c r="LC40" s="9">
        <f t="shared" si="24"/>
        <v>148</v>
      </c>
      <c r="LD40" s="9">
        <f t="shared" si="24"/>
        <v>246</v>
      </c>
      <c r="LE40" s="9">
        <f t="shared" si="24"/>
        <v>15</v>
      </c>
      <c r="LF40" s="9">
        <f t="shared" si="24"/>
        <v>6</v>
      </c>
      <c r="LG40" s="9">
        <f t="shared" si="24"/>
        <v>50</v>
      </c>
      <c r="LH40" s="9">
        <f t="shared" si="24"/>
        <v>376</v>
      </c>
      <c r="LI40" s="9">
        <f t="shared" si="24"/>
        <v>36</v>
      </c>
      <c r="LJ40" s="9">
        <f t="shared" si="24"/>
        <v>33</v>
      </c>
      <c r="LK40" s="9">
        <f t="shared" si="24"/>
        <v>20</v>
      </c>
    </row>
    <row r="41" spans="1:323" x14ac:dyDescent="0.25">
      <c r="A41" s="2" t="s">
        <v>1921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LC41" s="86"/>
    </row>
    <row r="42" spans="1:32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CF42">
        <f>SUM(EC40:EG40)</f>
        <v>460</v>
      </c>
      <c r="CJ42">
        <f>SUM(EH40:EI40)</f>
        <v>440</v>
      </c>
      <c r="CL42">
        <f>SUM(EJ40:EN40)</f>
        <v>440</v>
      </c>
      <c r="CQ42">
        <f>SUM(EO40:ER40)</f>
        <v>440</v>
      </c>
    </row>
    <row r="43" spans="1:32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5" spans="1:32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32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32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32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</sheetData>
  <mergeCells count="93">
    <mergeCell ref="JN3:JN5"/>
    <mergeCell ref="JO3:KL3"/>
    <mergeCell ref="JO4:JV4"/>
    <mergeCell ref="JW4:KA4"/>
    <mergeCell ref="KB4:KC4"/>
    <mergeCell ref="KD4:KH4"/>
    <mergeCell ref="KI4:KL4"/>
    <mergeCell ref="KM3:KM5"/>
    <mergeCell ref="KN3:LK3"/>
    <mergeCell ref="KN4:KU4"/>
    <mergeCell ref="KV4:KZ4"/>
    <mergeCell ref="LA4:LB4"/>
    <mergeCell ref="LC4:LG4"/>
    <mergeCell ref="LH4:LK4"/>
    <mergeCell ref="ES3:ES5"/>
    <mergeCell ref="ET3:FQ3"/>
    <mergeCell ref="ET4:FA4"/>
    <mergeCell ref="FB4:FF4"/>
    <mergeCell ref="FG4:FH4"/>
    <mergeCell ref="FI4:FM4"/>
    <mergeCell ref="FN4:FQ4"/>
    <mergeCell ref="AX3:AX5"/>
    <mergeCell ref="AY3:BU3"/>
    <mergeCell ref="AY4:BF4"/>
    <mergeCell ref="BG4:BK4"/>
    <mergeCell ref="BL4:BM4"/>
    <mergeCell ref="BN4:BR4"/>
    <mergeCell ref="BS4:BU4"/>
    <mergeCell ref="EO4:ER4"/>
    <mergeCell ref="DU3:ER3"/>
    <mergeCell ref="A3:A5"/>
    <mergeCell ref="DU4:EB4"/>
    <mergeCell ref="EC4:EG4"/>
    <mergeCell ref="EH4:EI4"/>
    <mergeCell ref="EJ4:EN4"/>
    <mergeCell ref="DT3:DT5"/>
    <mergeCell ref="B3:B5"/>
    <mergeCell ref="C3:Y3"/>
    <mergeCell ref="C4:J4"/>
    <mergeCell ref="K4:O4"/>
    <mergeCell ref="P4:Q4"/>
    <mergeCell ref="R4:V4"/>
    <mergeCell ref="W4:Y4"/>
    <mergeCell ref="Z3:Z5"/>
    <mergeCell ref="AA4:AH4"/>
    <mergeCell ref="AI4:AM4"/>
    <mergeCell ref="AN4:AO4"/>
    <mergeCell ref="AP4:AT4"/>
    <mergeCell ref="AU4:AW4"/>
    <mergeCell ref="A2:D2"/>
    <mergeCell ref="CU3:CU5"/>
    <mergeCell ref="CV3:DS3"/>
    <mergeCell ref="CV4:DC4"/>
    <mergeCell ref="DD4:DH4"/>
    <mergeCell ref="DI4:DJ4"/>
    <mergeCell ref="DK4:DO4"/>
    <mergeCell ref="DP4:DS4"/>
    <mergeCell ref="BV3:BV5"/>
    <mergeCell ref="BW3:CT3"/>
    <mergeCell ref="CP4:CT4"/>
    <mergeCell ref="CL4:CO4"/>
    <mergeCell ref="CJ4:CK4"/>
    <mergeCell ref="CE4:CI4"/>
    <mergeCell ref="BW4:CD4"/>
    <mergeCell ref="AA3:AW3"/>
    <mergeCell ref="FR3:FR5"/>
    <mergeCell ref="FS3:GP3"/>
    <mergeCell ref="FS4:FZ4"/>
    <mergeCell ref="GA4:GE4"/>
    <mergeCell ref="GF4:GG4"/>
    <mergeCell ref="GH4:GL4"/>
    <mergeCell ref="GM4:GP4"/>
    <mergeCell ref="GQ3:GQ5"/>
    <mergeCell ref="GR3:HO3"/>
    <mergeCell ref="GR4:GY4"/>
    <mergeCell ref="GZ4:HD4"/>
    <mergeCell ref="HE4:HF4"/>
    <mergeCell ref="HG4:HK4"/>
    <mergeCell ref="HL4:HO4"/>
    <mergeCell ref="HP3:HP5"/>
    <mergeCell ref="HQ3:IN3"/>
    <mergeCell ref="HQ4:HX4"/>
    <mergeCell ref="HY4:IC4"/>
    <mergeCell ref="ID4:IE4"/>
    <mergeCell ref="IF4:IJ4"/>
    <mergeCell ref="IK4:IN4"/>
    <mergeCell ref="IO3:IO5"/>
    <mergeCell ref="IP3:JM3"/>
    <mergeCell ref="IP4:IW4"/>
    <mergeCell ref="IX4:JB4"/>
    <mergeCell ref="JC4:JD4"/>
    <mergeCell ref="JE4:JI4"/>
    <mergeCell ref="JJ4:JM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3"/>
  <sheetViews>
    <sheetView workbookViewId="0">
      <pane xSplit="1" ySplit="6" topLeftCell="B19" activePane="bottomRight" state="frozen"/>
      <selection pane="topRight" activeCell="B1" sqref="B1"/>
      <selection pane="bottomLeft" activeCell="A7" sqref="A7"/>
      <selection pane="bottomRight" activeCell="H25" sqref="H25"/>
    </sheetView>
  </sheetViews>
  <sheetFormatPr defaultRowHeight="15" x14ac:dyDescent="0.25"/>
  <cols>
    <col min="1" max="1" width="61.85546875" customWidth="1"/>
    <col min="2" max="11" width="10.7109375" customWidth="1"/>
    <col min="12" max="12" width="19.85546875" bestFit="1" customWidth="1"/>
    <col min="13" max="13" width="9" customWidth="1"/>
  </cols>
  <sheetData>
    <row r="1" spans="1:21" x14ac:dyDescent="0.25">
      <c r="A1" s="5" t="s">
        <v>1922</v>
      </c>
    </row>
    <row r="2" spans="1:21" x14ac:dyDescent="0.25">
      <c r="A2" s="95" t="s">
        <v>1</v>
      </c>
      <c r="B2" s="95"/>
      <c r="C2" s="95"/>
      <c r="D2" s="95"/>
      <c r="E2" s="95"/>
    </row>
    <row r="3" spans="1:21" ht="15.75" thickBot="1" x14ac:dyDescent="0.3">
      <c r="A3" s="6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21" ht="15.75" thickBot="1" x14ac:dyDescent="0.3">
      <c r="A4" s="116" t="s">
        <v>1923</v>
      </c>
      <c r="B4" s="123" t="s">
        <v>1924</v>
      </c>
      <c r="C4" s="124"/>
      <c r="D4" s="124"/>
      <c r="E4" s="124"/>
      <c r="F4" s="124"/>
      <c r="G4" s="124"/>
      <c r="H4" s="124"/>
      <c r="I4" s="124"/>
      <c r="J4" s="124"/>
      <c r="K4" s="125"/>
      <c r="L4" s="113" t="s">
        <v>1925</v>
      </c>
      <c r="M4" s="56"/>
      <c r="N4" s="53" t="s">
        <v>1926</v>
      </c>
      <c r="O4" s="57"/>
      <c r="P4" s="21"/>
      <c r="Q4" s="21"/>
      <c r="R4" s="21"/>
      <c r="S4" s="21"/>
      <c r="T4" s="21"/>
      <c r="U4" s="22"/>
    </row>
    <row r="5" spans="1:21" x14ac:dyDescent="0.25">
      <c r="A5" s="117"/>
      <c r="B5" s="119" t="s">
        <v>1927</v>
      </c>
      <c r="C5" s="120"/>
      <c r="D5" s="122"/>
      <c r="E5" s="119" t="s">
        <v>1928</v>
      </c>
      <c r="F5" s="120"/>
      <c r="G5" s="122"/>
      <c r="H5" s="119" t="s">
        <v>1929</v>
      </c>
      <c r="I5" s="120"/>
      <c r="J5" s="121"/>
      <c r="K5" s="113" t="s">
        <v>1789</v>
      </c>
      <c r="L5" s="114"/>
      <c r="M5" s="111" t="s">
        <v>60</v>
      </c>
      <c r="N5" s="130" t="s">
        <v>28</v>
      </c>
      <c r="O5" s="126" t="s">
        <v>330</v>
      </c>
      <c r="P5" s="126" t="s">
        <v>1572</v>
      </c>
      <c r="Q5" s="126" t="s">
        <v>1930</v>
      </c>
      <c r="R5" s="126" t="s">
        <v>1569</v>
      </c>
      <c r="S5" s="126" t="s">
        <v>1539</v>
      </c>
      <c r="T5" s="126" t="s">
        <v>1815</v>
      </c>
      <c r="U5" s="128" t="s">
        <v>1824</v>
      </c>
    </row>
    <row r="6" spans="1:21" ht="15.75" thickBot="1" x14ac:dyDescent="0.3">
      <c r="A6" s="118"/>
      <c r="B6" s="11" t="s">
        <v>1931</v>
      </c>
      <c r="C6" s="42" t="s">
        <v>1932</v>
      </c>
      <c r="D6" s="12" t="s">
        <v>1920</v>
      </c>
      <c r="E6" s="11" t="s">
        <v>1931</v>
      </c>
      <c r="F6" s="42" t="s">
        <v>1932</v>
      </c>
      <c r="G6" s="12" t="s">
        <v>1920</v>
      </c>
      <c r="H6" s="11" t="s">
        <v>1931</v>
      </c>
      <c r="I6" s="42" t="s">
        <v>1932</v>
      </c>
      <c r="J6" s="48" t="s">
        <v>1920</v>
      </c>
      <c r="K6" s="115"/>
      <c r="L6" s="115"/>
      <c r="M6" s="112"/>
      <c r="N6" s="131"/>
      <c r="O6" s="127"/>
      <c r="P6" s="127"/>
      <c r="Q6" s="127"/>
      <c r="R6" s="127"/>
      <c r="S6" s="127"/>
      <c r="T6" s="127"/>
      <c r="U6" s="129"/>
    </row>
    <row r="7" spans="1:21" x14ac:dyDescent="0.25">
      <c r="A7" s="24" t="s">
        <v>31</v>
      </c>
      <c r="B7" s="15">
        <f>COUNTIFS(Tendik!$E$4:$E$379,A7,Tendik!$D$4:$D$379,"TAT")</f>
        <v>18</v>
      </c>
      <c r="C7" s="15">
        <f>COUNTIFS(Tendik!$E$4:$E$379,A7,Tendik!$D$4:$D$379,"TA-K")</f>
        <v>1</v>
      </c>
      <c r="D7" s="17">
        <f>SUM(B7:C7)</f>
        <v>19</v>
      </c>
      <c r="E7" s="15">
        <f>COUNTIFS(Tendik!$E$4:$E$379,A7,Tendik!$D$4:$D$379,"TPA")</f>
        <v>0</v>
      </c>
      <c r="F7" s="16">
        <f>COUNTIFS(Tendik!$E$4:$E$379,A7,Tendik!$D$4:$D$379,"TPA-K")</f>
        <v>1</v>
      </c>
      <c r="G7" s="17">
        <f>SUM(E7:F7)</f>
        <v>1</v>
      </c>
      <c r="H7" s="15">
        <f>COUNTIFS(Tendik!$E$4:$E$379,A7,Tendik!$D$4:$D$379,"TKT")</f>
        <v>8</v>
      </c>
      <c r="I7" s="16">
        <f>COUNTIFS(Tendik!$E$4:$E$379,A7,Tendik!$D$4:$D$379,"TK-K")</f>
        <v>2</v>
      </c>
      <c r="J7" s="17">
        <f>SUM(H7:I7)</f>
        <v>10</v>
      </c>
      <c r="K7" s="47">
        <f>COUNTIFS(Tendik!$E$4:$E$379,A7,Tendik!$D$4:$D$379,"PKWT")</f>
        <v>3</v>
      </c>
      <c r="L7" s="52">
        <f>D7+G7+J7+K7</f>
        <v>33</v>
      </c>
      <c r="M7" s="54">
        <f>COUNTIFS(Tendik!$E$4:$E$480,'Rekap Jumlah Tendik'!A7,Tendik!$G$4:$G$480,"s3")</f>
        <v>0</v>
      </c>
      <c r="N7" s="54">
        <f>COUNTIFS(Tendik!$E$4:$E$480,'Rekap Jumlah Tendik'!A7,Tendik!$G$4:$G$480,"s2")</f>
        <v>2</v>
      </c>
      <c r="O7" s="16">
        <f>COUNTIFS(Tendik!$E$4:$E$480,'Rekap Jumlah Tendik'!A7,Tendik!$G$4:$G$480,"s1")</f>
        <v>14</v>
      </c>
      <c r="P7" s="16">
        <f>COUNTIFS(Tendik!$E$4:$E$480,'Rekap Jumlah Tendik'!A7,Tendik!$G$4:$G$480,"D3")</f>
        <v>1</v>
      </c>
      <c r="Q7" s="16">
        <f>COUNTIFS(Tendik!$E$4:$E$480,'Rekap Jumlah Tendik'!A7,Tendik!$G$4:$G$480,"D2")</f>
        <v>0</v>
      </c>
      <c r="R7" s="16">
        <f>COUNTIFS(Tendik!$E$4:$E$480,'Rekap Jumlah Tendik'!A7,Tendik!$G$4:$G$480,"D1")</f>
        <v>1</v>
      </c>
      <c r="S7" s="16">
        <f>COUNTIFS(Tendik!$E$4:$E$480,'Rekap Jumlah Tendik'!A7,Tendik!$G$4:$G$480,"SMA")</f>
        <v>11</v>
      </c>
      <c r="T7" s="16">
        <f>COUNTIFS(Tendik!$E$4:$E$480,'Rekap Jumlah Tendik'!A7,Tendik!$G$4:$G$480,"SMP")</f>
        <v>4</v>
      </c>
      <c r="U7" s="16">
        <f>COUNTIFS(Tendik!$E$4:$E$480,'Rekap Jumlah Tendik'!A7,Tendik!$G$4:$G$480,"SD")</f>
        <v>0</v>
      </c>
    </row>
    <row r="8" spans="1:21" x14ac:dyDescent="0.25">
      <c r="A8" s="25" t="s">
        <v>539</v>
      </c>
      <c r="B8" s="15">
        <f>COUNTIFS(Tendik!$E$4:$E$379,A8,Tendik!$D$4:$D$379,"TAT")</f>
        <v>21</v>
      </c>
      <c r="C8" s="15">
        <f>COUNTIFS(Tendik!$E$4:$E$379,A8,Tendik!$D$4:$D$379,"TA-K")</f>
        <v>0</v>
      </c>
      <c r="D8" s="17">
        <f t="shared" ref="D8:D32" si="0">SUM(B8:C8)</f>
        <v>21</v>
      </c>
      <c r="E8" s="15">
        <f>COUNTIFS(Tendik!$E$4:$E$379,A8,Tendik!$D$4:$D$379,"TPA")</f>
        <v>0</v>
      </c>
      <c r="F8" s="16">
        <f>COUNTIFS(Tendik!$E$4:$E$379,A8,Tendik!$D$4:$D$379,"TPA-K")</f>
        <v>0</v>
      </c>
      <c r="G8" s="13">
        <f t="shared" ref="G8:G32" si="1">SUM(E8:F8)</f>
        <v>0</v>
      </c>
      <c r="H8" s="15">
        <f>COUNTIFS(Tendik!$E$4:$E$379,A8,Tendik!$D$4:$D$379,"TKT")</f>
        <v>5</v>
      </c>
      <c r="I8" s="16">
        <f>COUNTIFS(Tendik!$E$4:$E$379,A8,Tendik!$D$4:$D$379,"TK-K")</f>
        <v>0</v>
      </c>
      <c r="J8" s="13">
        <f t="shared" ref="J8:J32" si="2">SUM(H8:I8)</f>
        <v>5</v>
      </c>
      <c r="K8" s="47">
        <f>COUNTIFS(Tendik!$E$4:$E$379,A8,Tendik!$D$4:$D$379,"PKWT")</f>
        <v>0</v>
      </c>
      <c r="L8" s="52">
        <f t="shared" ref="L8:L32" si="3">D8+G8+J8+K8</f>
        <v>26</v>
      </c>
      <c r="M8" s="54">
        <f>COUNTIFS(Tendik!$E$4:$E$480,'Rekap Jumlah Tendik'!A8,Tendik!$G$4:$G$480,"s3")</f>
        <v>0</v>
      </c>
      <c r="N8" s="54">
        <f>COUNTIFS(Tendik!$E$4:$E$480,'Rekap Jumlah Tendik'!A8,Tendik!$G$4:$G$480,"s2")</f>
        <v>5</v>
      </c>
      <c r="O8" s="16">
        <f>COUNTIFS(Tendik!$E$4:$E$480,'Rekap Jumlah Tendik'!A8,Tendik!$G$4:$G$480,"s1")</f>
        <v>3</v>
      </c>
      <c r="P8" s="16">
        <f>COUNTIFS(Tendik!$E$4:$E$480,'Rekap Jumlah Tendik'!A8,Tendik!$G$4:$G$480,"D3")</f>
        <v>4</v>
      </c>
      <c r="Q8" s="16">
        <f>COUNTIFS(Tendik!$E$4:$E$480,'Rekap Jumlah Tendik'!A8,Tendik!$G$4:$G$480,"D2")</f>
        <v>0</v>
      </c>
      <c r="R8" s="16">
        <f>COUNTIFS(Tendik!$E$4:$E$480,'Rekap Jumlah Tendik'!A8,Tendik!$G$4:$G$480,"D1")</f>
        <v>0</v>
      </c>
      <c r="S8" s="16">
        <f>COUNTIFS(Tendik!$E$4:$E$480,'Rekap Jumlah Tendik'!A8,Tendik!$G$4:$G$480,"SMA")</f>
        <v>11</v>
      </c>
      <c r="T8" s="16">
        <f>COUNTIFS(Tendik!$E$4:$E$480,'Rekap Jumlah Tendik'!A8,Tendik!$G$4:$G$480,"SMP")</f>
        <v>2</v>
      </c>
      <c r="U8" s="16">
        <f>COUNTIFS(Tendik!$E$4:$E$480,'Rekap Jumlah Tendik'!A8,Tendik!$G$4:$G$480,"SD")</f>
        <v>1</v>
      </c>
    </row>
    <row r="9" spans="1:21" x14ac:dyDescent="0.25">
      <c r="A9" s="25" t="s">
        <v>723</v>
      </c>
      <c r="B9" s="15">
        <f>COUNTIFS(Tendik!$E$4:$E$379,A9,Tendik!$D$4:$D$379,"TAT")</f>
        <v>8</v>
      </c>
      <c r="C9" s="15">
        <f>COUNTIFS(Tendik!$E$4:$E$379,A9,Tendik!$D$4:$D$379,"TA-K")</f>
        <v>0</v>
      </c>
      <c r="D9" s="17">
        <f t="shared" si="0"/>
        <v>8</v>
      </c>
      <c r="E9" s="15">
        <f>COUNTIFS(Tendik!$E$4:$E$379,A9,Tendik!$D$4:$D$379,"TPA")</f>
        <v>0</v>
      </c>
      <c r="F9" s="16">
        <f>COUNTIFS(Tendik!$E$4:$E$379,A9,Tendik!$D$4:$D$379,"TPA-K")</f>
        <v>1</v>
      </c>
      <c r="G9" s="13">
        <f t="shared" si="1"/>
        <v>1</v>
      </c>
      <c r="H9" s="15">
        <f>COUNTIFS(Tendik!$E$4:$E$379,A9,Tendik!$D$4:$D$379,"TKT")</f>
        <v>2</v>
      </c>
      <c r="I9" s="16">
        <f>COUNTIFS(Tendik!$E$4:$E$379,A9,Tendik!$D$4:$D$379,"TK-K")</f>
        <v>0</v>
      </c>
      <c r="J9" s="13">
        <f t="shared" si="2"/>
        <v>2</v>
      </c>
      <c r="K9" s="47">
        <f>COUNTIFS(Tendik!$E$4:$E$379,A9,Tendik!$D$4:$D$379,"PKWT")</f>
        <v>0</v>
      </c>
      <c r="L9" s="52">
        <f t="shared" si="3"/>
        <v>11</v>
      </c>
      <c r="M9" s="54">
        <f>COUNTIFS(Tendik!$E$4:$E$480,'Rekap Jumlah Tendik'!A9,Tendik!$G$4:$G$480,"s3")</f>
        <v>0</v>
      </c>
      <c r="N9" s="54">
        <f>COUNTIFS(Tendik!$E$4:$E$480,'Rekap Jumlah Tendik'!A9,Tendik!$G$4:$G$480,"s2")</f>
        <v>1</v>
      </c>
      <c r="O9" s="16">
        <f>COUNTIFS(Tendik!$E$4:$E$480,'Rekap Jumlah Tendik'!A9,Tendik!$G$4:$G$480,"s1")</f>
        <v>7</v>
      </c>
      <c r="P9" s="16">
        <f>COUNTIFS(Tendik!$E$4:$E$480,'Rekap Jumlah Tendik'!A9,Tendik!$G$4:$G$480,"D3")</f>
        <v>0</v>
      </c>
      <c r="Q9" s="16">
        <f>COUNTIFS(Tendik!$E$4:$E$480,'Rekap Jumlah Tendik'!A9,Tendik!$G$4:$G$480,"D2")</f>
        <v>0</v>
      </c>
      <c r="R9" s="16">
        <f>COUNTIFS(Tendik!$E$4:$E$480,'Rekap Jumlah Tendik'!A9,Tendik!$G$4:$G$480,"D1")</f>
        <v>0</v>
      </c>
      <c r="S9" s="16">
        <f>COUNTIFS(Tendik!$E$4:$E$480,'Rekap Jumlah Tendik'!A9,Tendik!$G$4:$G$480,"SMA")</f>
        <v>2</v>
      </c>
      <c r="T9" s="16">
        <f>COUNTIFS(Tendik!$E$4:$E$480,'Rekap Jumlah Tendik'!A9,Tendik!$G$4:$G$480,"SMP")</f>
        <v>1</v>
      </c>
      <c r="U9" s="16">
        <f>COUNTIFS(Tendik!$E$4:$E$480,'Rekap Jumlah Tendik'!A9,Tendik!$G$4:$G$480,"SD")</f>
        <v>0</v>
      </c>
    </row>
    <row r="10" spans="1:21" x14ac:dyDescent="0.25">
      <c r="A10" s="25" t="s">
        <v>863</v>
      </c>
      <c r="B10" s="15">
        <f>COUNTIFS(Tendik!$E$4:$E$379,A10,Tendik!$D$4:$D$379,"TAT")</f>
        <v>18</v>
      </c>
      <c r="C10" s="15">
        <f>COUNTIFS(Tendik!$E$4:$E$379,A10,Tendik!$D$4:$D$379,"TA-K")</f>
        <v>0</v>
      </c>
      <c r="D10" s="17">
        <f t="shared" si="0"/>
        <v>18</v>
      </c>
      <c r="E10" s="15">
        <f>COUNTIFS(Tendik!$E$4:$E$379,A10,Tendik!$D$4:$D$379,"TPA")</f>
        <v>0</v>
      </c>
      <c r="F10" s="16">
        <f>COUNTIFS(Tendik!$E$4:$E$379,A10,Tendik!$D$4:$D$379,"TPA-K")</f>
        <v>0</v>
      </c>
      <c r="G10" s="13">
        <f t="shared" si="1"/>
        <v>0</v>
      </c>
      <c r="H10" s="15">
        <f>COUNTIFS(Tendik!$E$4:$E$379,A10,Tendik!$D$4:$D$379,"TKT")</f>
        <v>4</v>
      </c>
      <c r="I10" s="16">
        <f>COUNTIFS(Tendik!$E$4:$E$379,A10,Tendik!$D$4:$D$379,"TK-K")</f>
        <v>0</v>
      </c>
      <c r="J10" s="13">
        <f t="shared" si="2"/>
        <v>4</v>
      </c>
      <c r="K10" s="47">
        <f>COUNTIFS(Tendik!$E$4:$E$379,A10,Tendik!$D$4:$D$379,"PKWT")</f>
        <v>0</v>
      </c>
      <c r="L10" s="52">
        <f t="shared" si="3"/>
        <v>22</v>
      </c>
      <c r="M10" s="54">
        <f>COUNTIFS(Tendik!$E$4:$E$480,'Rekap Jumlah Tendik'!A10,Tendik!$G$4:$G$480,"s3")</f>
        <v>0</v>
      </c>
      <c r="N10" s="54">
        <f>COUNTIFS(Tendik!$E$4:$E$480,'Rekap Jumlah Tendik'!A10,Tendik!$G$4:$G$480,"s2")</f>
        <v>2</v>
      </c>
      <c r="O10" s="16">
        <f>COUNTIFS(Tendik!$E$4:$E$480,'Rekap Jumlah Tendik'!A10,Tendik!$G$4:$G$480,"s1")</f>
        <v>12</v>
      </c>
      <c r="P10" s="16">
        <f>COUNTIFS(Tendik!$E$4:$E$480,'Rekap Jumlah Tendik'!A10,Tendik!$G$4:$G$480,"D3")</f>
        <v>1</v>
      </c>
      <c r="Q10" s="16">
        <f>COUNTIFS(Tendik!$E$4:$E$480,'Rekap Jumlah Tendik'!A10,Tendik!$G$4:$G$480,"D2")</f>
        <v>0</v>
      </c>
      <c r="R10" s="16">
        <f>COUNTIFS(Tendik!$E$4:$E$480,'Rekap Jumlah Tendik'!A10,Tendik!$G$4:$G$480,"D1")</f>
        <v>1</v>
      </c>
      <c r="S10" s="16">
        <f>COUNTIFS(Tendik!$E$4:$E$480,'Rekap Jumlah Tendik'!A10,Tendik!$G$4:$G$480,"SMA")</f>
        <v>5</v>
      </c>
      <c r="T10" s="16">
        <f>COUNTIFS(Tendik!$E$4:$E$480,'Rekap Jumlah Tendik'!A10,Tendik!$G$4:$G$480,"SMP")</f>
        <v>1</v>
      </c>
      <c r="U10" s="16">
        <f>COUNTIFS(Tendik!$E$4:$E$480,'Rekap Jumlah Tendik'!A10,Tendik!$G$4:$G$480,"SD")</f>
        <v>0</v>
      </c>
    </row>
    <row r="11" spans="1:21" x14ac:dyDescent="0.25">
      <c r="A11" s="25" t="s">
        <v>961</v>
      </c>
      <c r="B11" s="15">
        <f>COUNTIFS(Tendik!$E$4:$E$379,A11,Tendik!$D$4:$D$379,"TAT")</f>
        <v>19</v>
      </c>
      <c r="C11" s="15">
        <f>COUNTIFS(Tendik!$E$4:$E$379,A11,Tendik!$D$4:$D$379,"TA-K")</f>
        <v>0</v>
      </c>
      <c r="D11" s="17">
        <f t="shared" si="0"/>
        <v>19</v>
      </c>
      <c r="E11" s="15">
        <f>COUNTIFS(Tendik!$E$4:$E$379,A11,Tendik!$D$4:$D$379,"TPA")</f>
        <v>0</v>
      </c>
      <c r="F11" s="16">
        <f>COUNTIFS(Tendik!$E$4:$E$379,A11,Tendik!$D$4:$D$379,"TPA-K")</f>
        <v>0</v>
      </c>
      <c r="G11" s="13">
        <f t="shared" si="1"/>
        <v>0</v>
      </c>
      <c r="H11" s="15">
        <f>COUNTIFS(Tendik!$E$4:$E$379,A11,Tendik!$D$4:$D$379,"TKT")</f>
        <v>3</v>
      </c>
      <c r="I11" s="16">
        <f>COUNTIFS(Tendik!$E$4:$E$379,A11,Tendik!$D$4:$D$379,"TK-K")</f>
        <v>0</v>
      </c>
      <c r="J11" s="13">
        <f t="shared" si="2"/>
        <v>3</v>
      </c>
      <c r="K11" s="47">
        <f>COUNTIFS(Tendik!$E$4:$E$379,A11,Tendik!$D$4:$D$379,"PKWT")</f>
        <v>0</v>
      </c>
      <c r="L11" s="52">
        <f t="shared" si="3"/>
        <v>22</v>
      </c>
      <c r="M11" s="54">
        <f>COUNTIFS(Tendik!$E$4:$E$480,'Rekap Jumlah Tendik'!A11,Tendik!$G$4:$G$480,"s3")</f>
        <v>0</v>
      </c>
      <c r="N11" s="54">
        <f>COUNTIFS(Tendik!$E$4:$E$480,'Rekap Jumlah Tendik'!A11,Tendik!$G$4:$G$480,"s2")</f>
        <v>4</v>
      </c>
      <c r="O11" s="16">
        <f>COUNTIFS(Tendik!$E$4:$E$480,'Rekap Jumlah Tendik'!A11,Tendik!$G$4:$G$480,"s1")</f>
        <v>7</v>
      </c>
      <c r="P11" s="16">
        <f>COUNTIFS(Tendik!$E$4:$E$480,'Rekap Jumlah Tendik'!A11,Tendik!$G$4:$G$480,"D3")</f>
        <v>2</v>
      </c>
      <c r="Q11" s="16">
        <f>COUNTIFS(Tendik!$E$4:$E$480,'Rekap Jumlah Tendik'!A11,Tendik!$G$4:$G$480,"D2")</f>
        <v>0</v>
      </c>
      <c r="R11" s="16">
        <f>COUNTIFS(Tendik!$E$4:$E$480,'Rekap Jumlah Tendik'!A11,Tendik!$G$4:$G$480,"D1")</f>
        <v>0</v>
      </c>
      <c r="S11" s="16">
        <f>COUNTIFS(Tendik!$E$4:$E$480,'Rekap Jumlah Tendik'!A11,Tendik!$G$4:$G$480,"SMA")</f>
        <v>6</v>
      </c>
      <c r="T11" s="16">
        <f>COUNTIFS(Tendik!$E$4:$E$480,'Rekap Jumlah Tendik'!A11,Tendik!$G$4:$G$480,"SMP")</f>
        <v>3</v>
      </c>
      <c r="U11" s="16">
        <f>COUNTIFS(Tendik!$E$4:$E$480,'Rekap Jumlah Tendik'!A11,Tendik!$G$4:$G$480,"SD")</f>
        <v>0</v>
      </c>
    </row>
    <row r="12" spans="1:21" x14ac:dyDescent="0.25">
      <c r="A12" s="25" t="s">
        <v>443</v>
      </c>
      <c r="B12" s="15">
        <f>COUNTIFS(Tendik!$E$4:$E$379,A12,Tendik!$D$4:$D$379,"TAT")</f>
        <v>6</v>
      </c>
      <c r="C12" s="15">
        <f>COUNTIFS(Tendik!$E$4:$E$379,A12,Tendik!$D$4:$D$379,"TA-K")</f>
        <v>0</v>
      </c>
      <c r="D12" s="17">
        <f t="shared" si="0"/>
        <v>6</v>
      </c>
      <c r="E12" s="15">
        <f>COUNTIFS(Tendik!$E$4:$E$379,A12,Tendik!$D$4:$D$379,"TPA")</f>
        <v>0</v>
      </c>
      <c r="F12" s="16">
        <f>COUNTIFS(Tendik!$E$4:$E$379,A12,Tendik!$D$4:$D$379,"TPA-K")</f>
        <v>0</v>
      </c>
      <c r="G12" s="13">
        <f t="shared" si="1"/>
        <v>0</v>
      </c>
      <c r="H12" s="15">
        <f>COUNTIFS(Tendik!$E$4:$E$379,A12,Tendik!$D$4:$D$379,"TKT")</f>
        <v>2</v>
      </c>
      <c r="I12" s="16">
        <f>COUNTIFS(Tendik!$E$4:$E$379,A12,Tendik!$D$4:$D$379,"TK-K")</f>
        <v>1</v>
      </c>
      <c r="J12" s="13">
        <f t="shared" si="2"/>
        <v>3</v>
      </c>
      <c r="K12" s="47">
        <f>COUNTIFS(Tendik!$E$4:$E$379,A12,Tendik!$D$4:$D$379,"PKWT")</f>
        <v>0</v>
      </c>
      <c r="L12" s="52">
        <f t="shared" si="3"/>
        <v>9</v>
      </c>
      <c r="M12" s="54">
        <f>COUNTIFS(Tendik!$E$4:$E$480,'Rekap Jumlah Tendik'!A12,Tendik!$G$4:$G$480,"s3")</f>
        <v>0</v>
      </c>
      <c r="N12" s="54">
        <f>COUNTIFS(Tendik!$E$4:$E$480,'Rekap Jumlah Tendik'!A12,Tendik!$G$4:$G$480,"s2")</f>
        <v>1</v>
      </c>
      <c r="O12" s="16">
        <f>COUNTIFS(Tendik!$E$4:$E$480,'Rekap Jumlah Tendik'!A12,Tendik!$G$4:$G$480,"s1")</f>
        <v>4</v>
      </c>
      <c r="P12" s="16">
        <f>COUNTIFS(Tendik!$E$4:$E$480,'Rekap Jumlah Tendik'!A12,Tendik!$G$4:$G$480,"D3")</f>
        <v>0</v>
      </c>
      <c r="Q12" s="16">
        <f>COUNTIFS(Tendik!$E$4:$E$480,'Rekap Jumlah Tendik'!A12,Tendik!$G$4:$G$480,"D2")</f>
        <v>0</v>
      </c>
      <c r="R12" s="16">
        <f>COUNTIFS(Tendik!$E$4:$E$480,'Rekap Jumlah Tendik'!A12,Tendik!$G$4:$G$480,"D1")</f>
        <v>0</v>
      </c>
      <c r="S12" s="16">
        <f>COUNTIFS(Tendik!$E$4:$E$480,'Rekap Jumlah Tendik'!A12,Tendik!$G$4:$G$480,"SMA")</f>
        <v>4</v>
      </c>
      <c r="T12" s="16">
        <f>COUNTIFS(Tendik!$E$4:$E$480,'Rekap Jumlah Tendik'!A12,Tendik!$G$4:$G$480,"SMP")</f>
        <v>0</v>
      </c>
      <c r="U12" s="16">
        <f>COUNTIFS(Tendik!$E$4:$E$480,'Rekap Jumlah Tendik'!A12,Tendik!$G$4:$G$480,"SD")</f>
        <v>0</v>
      </c>
    </row>
    <row r="13" spans="1:21" x14ac:dyDescent="0.25">
      <c r="A13" s="14" t="s">
        <v>1538</v>
      </c>
      <c r="B13" s="15">
        <f>COUNTIFS(Tendik!$E$4:$E$379,A13,Tendik!$D$4:$D$379,"TAT")</f>
        <v>6</v>
      </c>
      <c r="C13" s="15">
        <f>COUNTIFS(Tendik!$E$4:$E$379,A13,Tendik!$D$4:$D$379,"TA-K")</f>
        <v>1</v>
      </c>
      <c r="D13" s="17">
        <f t="shared" si="0"/>
        <v>7</v>
      </c>
      <c r="E13" s="15">
        <f>COUNTIFS(Tendik!$E$4:$E$379,A13,Tendik!$D$4:$D$379,"TPA")</f>
        <v>0</v>
      </c>
      <c r="F13" s="16">
        <f>COUNTIFS(Tendik!$E$4:$E$379,A13,Tendik!$D$4:$D$379,"TPA-K")</f>
        <v>0</v>
      </c>
      <c r="G13" s="13">
        <f t="shared" si="1"/>
        <v>0</v>
      </c>
      <c r="H13" s="15">
        <f>COUNTIFS(Tendik!$E$4:$E$379,A13,Tendik!$D$4:$D$379,"TKT")</f>
        <v>1</v>
      </c>
      <c r="I13" s="16">
        <f>COUNTIFS(Tendik!$E$4:$E$379,A13,Tendik!$D$4:$D$379,"TK-K")</f>
        <v>0</v>
      </c>
      <c r="J13" s="13">
        <f t="shared" si="2"/>
        <v>1</v>
      </c>
      <c r="K13" s="47">
        <f>COUNTIFS(Tendik!$E$4:$E$379,A13,Tendik!$D$4:$D$379,"PKWT")</f>
        <v>0</v>
      </c>
      <c r="L13" s="52">
        <f t="shared" si="3"/>
        <v>8</v>
      </c>
      <c r="M13" s="54">
        <f>COUNTIFS(Tendik!$E$4:$E$480,'Rekap Jumlah Tendik'!A13,Tendik!$G$4:$G$480,"s3")</f>
        <v>1</v>
      </c>
      <c r="N13" s="54">
        <f>COUNTIFS(Tendik!$E$4:$E$480,'Rekap Jumlah Tendik'!A13,Tendik!$G$4:$G$480,"s2")</f>
        <v>1</v>
      </c>
      <c r="O13" s="16">
        <f>COUNTIFS(Tendik!$E$4:$E$480,'Rekap Jumlah Tendik'!A13,Tendik!$G$4:$G$480,"s1")</f>
        <v>4</v>
      </c>
      <c r="P13" s="16">
        <f>COUNTIFS(Tendik!$E$4:$E$480,'Rekap Jumlah Tendik'!A13,Tendik!$G$4:$G$480,"D3")</f>
        <v>0</v>
      </c>
      <c r="Q13" s="16">
        <f>COUNTIFS(Tendik!$E$4:$E$480,'Rekap Jumlah Tendik'!A13,Tendik!$G$4:$G$480,"D2")</f>
        <v>0</v>
      </c>
      <c r="R13" s="16">
        <f>COUNTIFS(Tendik!$E$4:$E$480,'Rekap Jumlah Tendik'!A13,Tendik!$G$4:$G$480,"D1")</f>
        <v>0</v>
      </c>
      <c r="S13" s="16">
        <f>COUNTIFS(Tendik!$E$4:$E$480,'Rekap Jumlah Tendik'!A13,Tendik!$G$4:$G$480,"SMA")</f>
        <v>2</v>
      </c>
      <c r="T13" s="16">
        <f>COUNTIFS(Tendik!$E$4:$E$480,'Rekap Jumlah Tendik'!A13,Tendik!$G$4:$G$480,"SMP")</f>
        <v>0</v>
      </c>
      <c r="U13" s="16">
        <f>COUNTIFS(Tendik!$E$4:$E$480,'Rekap Jumlah Tendik'!A13,Tendik!$G$4:$G$480,"SD")</f>
        <v>0</v>
      </c>
    </row>
    <row r="14" spans="1:21" x14ac:dyDescent="0.25">
      <c r="A14" s="14" t="s">
        <v>1589</v>
      </c>
      <c r="B14" s="15">
        <f>COUNTIFS(Tendik!$E$4:$E$379,A14,Tendik!$D$4:$D$379,"TAT")</f>
        <v>2</v>
      </c>
      <c r="C14" s="15">
        <f>COUNTIFS(Tendik!$E$4:$E$379,A14,Tendik!$D$4:$D$379,"TA-K")</f>
        <v>1</v>
      </c>
      <c r="D14" s="17">
        <f t="shared" si="0"/>
        <v>3</v>
      </c>
      <c r="E14" s="15">
        <f>COUNTIFS(Tendik!$E$4:$E$379,A14,Tendik!$D$4:$D$379,"TPA")</f>
        <v>0</v>
      </c>
      <c r="F14" s="16">
        <f>COUNTIFS(Tendik!$E$4:$E$379,A14,Tendik!$D$4:$D$379,"TPA-K")</f>
        <v>0</v>
      </c>
      <c r="G14" s="13">
        <f t="shared" si="1"/>
        <v>0</v>
      </c>
      <c r="H14" s="15">
        <f>COUNTIFS(Tendik!$E$4:$E$379,A14,Tendik!$D$4:$D$379,"TKT")</f>
        <v>0</v>
      </c>
      <c r="I14" s="16">
        <f>COUNTIFS(Tendik!$E$4:$E$379,A14,Tendik!$D$4:$D$379,"TK-K")</f>
        <v>0</v>
      </c>
      <c r="J14" s="13">
        <f t="shared" si="2"/>
        <v>0</v>
      </c>
      <c r="K14" s="47">
        <f>COUNTIFS(Tendik!$E$4:$E$379,A14,Tendik!$D$4:$D$379,"PKWT")</f>
        <v>0</v>
      </c>
      <c r="L14" s="52">
        <f t="shared" si="3"/>
        <v>3</v>
      </c>
      <c r="M14" s="54">
        <f>COUNTIFS(Tendik!$E$4:$E$480,'Rekap Jumlah Tendik'!A14,Tendik!$G$4:$G$480,"s3")</f>
        <v>0</v>
      </c>
      <c r="N14" s="54">
        <f>COUNTIFS(Tendik!$E$4:$E$480,'Rekap Jumlah Tendik'!A14,Tendik!$G$4:$G$480,"s2")</f>
        <v>2</v>
      </c>
      <c r="O14" s="16">
        <f>COUNTIFS(Tendik!$E$4:$E$480,'Rekap Jumlah Tendik'!A14,Tendik!$G$4:$G$480,"s1")</f>
        <v>1</v>
      </c>
      <c r="P14" s="16">
        <f>COUNTIFS(Tendik!$E$4:$E$480,'Rekap Jumlah Tendik'!A14,Tendik!$G$4:$G$480,"D3")</f>
        <v>0</v>
      </c>
      <c r="Q14" s="16">
        <f>COUNTIFS(Tendik!$E$4:$E$480,'Rekap Jumlah Tendik'!A14,Tendik!$G$4:$G$480,"D2")</f>
        <v>0</v>
      </c>
      <c r="R14" s="16">
        <f>COUNTIFS(Tendik!$E$4:$E$480,'Rekap Jumlah Tendik'!A14,Tendik!$G$4:$G$480,"D1")</f>
        <v>0</v>
      </c>
      <c r="S14" s="16">
        <f>COUNTIFS(Tendik!$E$4:$E$480,'Rekap Jumlah Tendik'!A14,Tendik!$G$4:$G$480,"SMA")</f>
        <v>0</v>
      </c>
      <c r="T14" s="16">
        <f>COUNTIFS(Tendik!$E$4:$E$480,'Rekap Jumlah Tendik'!A14,Tendik!$G$4:$G$480,"SMP")</f>
        <v>0</v>
      </c>
      <c r="U14" s="16">
        <f>COUNTIFS(Tendik!$E$4:$E$480,'Rekap Jumlah Tendik'!A14,Tendik!$G$4:$G$480,"SD")</f>
        <v>0</v>
      </c>
    </row>
    <row r="15" spans="1:21" x14ac:dyDescent="0.25">
      <c r="A15" s="14" t="s">
        <v>1593</v>
      </c>
      <c r="B15" s="15">
        <f>COUNTIFS(Tendik!$E$4:$E$379,A15,Tendik!$D$4:$D$379,"TAT")</f>
        <v>4</v>
      </c>
      <c r="C15" s="15">
        <f>COUNTIFS(Tendik!$E$4:$E$379,A15,Tendik!$D$4:$D$379,"TA-K")</f>
        <v>0</v>
      </c>
      <c r="D15" s="17">
        <f t="shared" si="0"/>
        <v>4</v>
      </c>
      <c r="E15" s="15">
        <f>COUNTIFS(Tendik!$E$4:$E$379,A15,Tendik!$D$4:$D$379,"TPA")</f>
        <v>0</v>
      </c>
      <c r="F15" s="16">
        <f>COUNTIFS(Tendik!$E$4:$E$379,A15,Tendik!$D$4:$D$379,"TPA-K")</f>
        <v>0</v>
      </c>
      <c r="G15" s="13">
        <f t="shared" si="1"/>
        <v>0</v>
      </c>
      <c r="H15" s="15">
        <f>COUNTIFS(Tendik!$E$4:$E$379,A15,Tendik!$D$4:$D$379,"TKT")</f>
        <v>1</v>
      </c>
      <c r="I15" s="16">
        <f>COUNTIFS(Tendik!$E$4:$E$379,A15,Tendik!$D$4:$D$379,"TK-K")</f>
        <v>0</v>
      </c>
      <c r="J15" s="13">
        <f t="shared" si="2"/>
        <v>1</v>
      </c>
      <c r="K15" s="47">
        <f>COUNTIFS(Tendik!$E$4:$E$379,A15,Tendik!$D$4:$D$379,"PKWT")</f>
        <v>0</v>
      </c>
      <c r="L15" s="52">
        <f t="shared" si="3"/>
        <v>5</v>
      </c>
      <c r="M15" s="54">
        <f>COUNTIFS(Tendik!$E$4:$E$480,'Rekap Jumlah Tendik'!A15,Tendik!$G$4:$G$480,"s3")</f>
        <v>0</v>
      </c>
      <c r="N15" s="54">
        <f>COUNTIFS(Tendik!$E$4:$E$480,'Rekap Jumlah Tendik'!A15,Tendik!$G$4:$G$480,"s2")</f>
        <v>2</v>
      </c>
      <c r="O15" s="16">
        <f>COUNTIFS(Tendik!$E$4:$E$480,'Rekap Jumlah Tendik'!A15,Tendik!$G$4:$G$480,"s1")</f>
        <v>1</v>
      </c>
      <c r="P15" s="16">
        <f>COUNTIFS(Tendik!$E$4:$E$480,'Rekap Jumlah Tendik'!A15,Tendik!$G$4:$G$480,"D3")</f>
        <v>0</v>
      </c>
      <c r="Q15" s="16">
        <f>COUNTIFS(Tendik!$E$4:$E$480,'Rekap Jumlah Tendik'!A15,Tendik!$G$4:$G$480,"D2")</f>
        <v>0</v>
      </c>
      <c r="R15" s="16">
        <f>COUNTIFS(Tendik!$E$4:$E$480,'Rekap Jumlah Tendik'!A15,Tendik!$G$4:$G$480,"D1")</f>
        <v>1</v>
      </c>
      <c r="S15" s="16">
        <f>COUNTIFS(Tendik!$E$4:$E$480,'Rekap Jumlah Tendik'!A15,Tendik!$G$4:$G$480,"SMA")</f>
        <v>1</v>
      </c>
      <c r="T15" s="16">
        <f>COUNTIFS(Tendik!$E$4:$E$480,'Rekap Jumlah Tendik'!A15,Tendik!$G$4:$G$480,"SMP")</f>
        <v>0</v>
      </c>
      <c r="U15" s="16">
        <f>COUNTIFS(Tendik!$E$4:$E$480,'Rekap Jumlah Tendik'!A15,Tendik!$G$4:$G$480,"SD")</f>
        <v>0</v>
      </c>
    </row>
    <row r="16" spans="1:21" x14ac:dyDescent="0.25">
      <c r="A16" s="25" t="s">
        <v>1556</v>
      </c>
      <c r="B16" s="15">
        <f>COUNTIFS(Tendik!$E$4:$E$379,A16,Tendik!$D$4:$D$379,"TAT")</f>
        <v>15</v>
      </c>
      <c r="C16" s="15">
        <f>COUNTIFS(Tendik!$E$4:$E$379,A16,Tendik!$D$4:$D$379,"TA-K")</f>
        <v>1</v>
      </c>
      <c r="D16" s="17">
        <f t="shared" si="0"/>
        <v>16</v>
      </c>
      <c r="E16" s="15">
        <f>COUNTIFS(Tendik!$E$4:$E$379,A16,Tendik!$D$4:$D$379,"TPA")</f>
        <v>1</v>
      </c>
      <c r="F16" s="16">
        <f>COUNTIFS(Tendik!$E$4:$E$379,A16,Tendik!$D$4:$D$379,"TPA-K")</f>
        <v>0</v>
      </c>
      <c r="G16" s="13">
        <f t="shared" si="1"/>
        <v>1</v>
      </c>
      <c r="H16" s="15">
        <f>COUNTIFS(Tendik!$E$4:$E$379,A16,Tendik!$D$4:$D$379,"TKT")</f>
        <v>0</v>
      </c>
      <c r="I16" s="16">
        <f>COUNTIFS(Tendik!$E$4:$E$379,A16,Tendik!$D$4:$D$379,"TK-K")</f>
        <v>0</v>
      </c>
      <c r="J16" s="13">
        <f t="shared" si="2"/>
        <v>0</v>
      </c>
      <c r="K16" s="47">
        <f>COUNTIFS(Tendik!$E$4:$E$379,A16,Tendik!$D$4:$D$379,"PKWT")</f>
        <v>0</v>
      </c>
      <c r="L16" s="52">
        <f t="shared" si="3"/>
        <v>17</v>
      </c>
      <c r="M16" s="54">
        <f>COUNTIFS(Tendik!$E$4:$E$480,'Rekap Jumlah Tendik'!A16,Tendik!$G$4:$G$480,"s3")</f>
        <v>0</v>
      </c>
      <c r="N16" s="54">
        <f>COUNTIFS(Tendik!$E$4:$E$480,'Rekap Jumlah Tendik'!A16,Tendik!$G$4:$G$480,"s2")</f>
        <v>7</v>
      </c>
      <c r="O16" s="16">
        <f>COUNTIFS(Tendik!$E$4:$E$480,'Rekap Jumlah Tendik'!A16,Tendik!$G$4:$G$480,"s1")</f>
        <v>8</v>
      </c>
      <c r="P16" s="16">
        <f>COUNTIFS(Tendik!$E$4:$E$480,'Rekap Jumlah Tendik'!A16,Tendik!$G$4:$G$480,"D3")</f>
        <v>2</v>
      </c>
      <c r="Q16" s="16">
        <f>COUNTIFS(Tendik!$E$4:$E$480,'Rekap Jumlah Tendik'!A16,Tendik!$G$4:$G$480,"D2")</f>
        <v>0</v>
      </c>
      <c r="R16" s="16">
        <f>COUNTIFS(Tendik!$E$4:$E$480,'Rekap Jumlah Tendik'!A16,Tendik!$G$4:$G$480,"D1")</f>
        <v>0</v>
      </c>
      <c r="S16" s="16">
        <f>COUNTIFS(Tendik!$E$4:$E$480,'Rekap Jumlah Tendik'!A16,Tendik!$G$4:$G$480,"SMA")</f>
        <v>0</v>
      </c>
      <c r="T16" s="16">
        <f>COUNTIFS(Tendik!$E$4:$E$480,'Rekap Jumlah Tendik'!A16,Tendik!$G$4:$G$480,"SMP")</f>
        <v>0</v>
      </c>
      <c r="U16" s="16">
        <f>COUNTIFS(Tendik!$E$4:$E$480,'Rekap Jumlah Tendik'!A16,Tendik!$G$4:$G$480,"SD")</f>
        <v>0</v>
      </c>
    </row>
    <row r="17" spans="1:21" x14ac:dyDescent="0.25">
      <c r="A17" s="25" t="s">
        <v>1587</v>
      </c>
      <c r="B17" s="15">
        <f>COUNTIFS(Tendik!$E$4:$E$379,A17,Tendik!$D$4:$D$379,"TAT")</f>
        <v>3</v>
      </c>
      <c r="C17" s="15">
        <f>COUNTIFS(Tendik!$E$4:$E$379,A17,Tendik!$D$4:$D$379,"TA-K")</f>
        <v>1</v>
      </c>
      <c r="D17" s="17">
        <f t="shared" si="0"/>
        <v>4</v>
      </c>
      <c r="E17" s="15">
        <f>COUNTIFS(Tendik!$E$4:$E$379,A17,Tendik!$D$4:$D$379,"TPA")</f>
        <v>0</v>
      </c>
      <c r="F17" s="16">
        <f>COUNTIFS(Tendik!$E$4:$E$379,A17,Tendik!$D$4:$D$379,"TPA-K")</f>
        <v>0</v>
      </c>
      <c r="G17" s="13">
        <f t="shared" si="1"/>
        <v>0</v>
      </c>
      <c r="H17" s="15">
        <f>COUNTIFS(Tendik!$E$4:$E$379,A17,Tendik!$D$4:$D$379,"TKT")</f>
        <v>1</v>
      </c>
      <c r="I17" s="16">
        <f>COUNTIFS(Tendik!$E$4:$E$379,A17,Tendik!$D$4:$D$379,"TK-K")</f>
        <v>0</v>
      </c>
      <c r="J17" s="13">
        <f t="shared" si="2"/>
        <v>1</v>
      </c>
      <c r="K17" s="47">
        <f>COUNTIFS(Tendik!$E$4:$E$379,A17,Tendik!$D$4:$D$379,"PKWT")</f>
        <v>0</v>
      </c>
      <c r="L17" s="52">
        <f t="shared" si="3"/>
        <v>5</v>
      </c>
      <c r="M17" s="54">
        <f>COUNTIFS(Tendik!$E$4:$E$480,'Rekap Jumlah Tendik'!A17,Tendik!$G$4:$G$480,"s3")</f>
        <v>0</v>
      </c>
      <c r="N17" s="54">
        <f>COUNTIFS(Tendik!$E$4:$E$480,'Rekap Jumlah Tendik'!A17,Tendik!$G$4:$G$480,"s2")</f>
        <v>0</v>
      </c>
      <c r="O17" s="16">
        <f>COUNTIFS(Tendik!$E$4:$E$480,'Rekap Jumlah Tendik'!A17,Tendik!$G$4:$G$480,"s1")</f>
        <v>4</v>
      </c>
      <c r="P17" s="16">
        <f>COUNTIFS(Tendik!$E$4:$E$480,'Rekap Jumlah Tendik'!A17,Tendik!$G$4:$G$480,"D3")</f>
        <v>0</v>
      </c>
      <c r="Q17" s="16">
        <f>COUNTIFS(Tendik!$E$4:$E$480,'Rekap Jumlah Tendik'!A17,Tendik!$G$4:$G$480,"D2")</f>
        <v>0</v>
      </c>
      <c r="R17" s="16">
        <f>COUNTIFS(Tendik!$E$4:$E$480,'Rekap Jumlah Tendik'!A17,Tendik!$G$4:$G$480,"D1")</f>
        <v>0</v>
      </c>
      <c r="S17" s="16">
        <f>COUNTIFS(Tendik!$E$4:$E$480,'Rekap Jumlah Tendik'!A17,Tendik!$G$4:$G$480,"SMA")</f>
        <v>0</v>
      </c>
      <c r="T17" s="16">
        <f>COUNTIFS(Tendik!$E$4:$E$480,'Rekap Jumlah Tendik'!A17,Tendik!$G$4:$G$480,"SMP")</f>
        <v>0</v>
      </c>
      <c r="U17" s="16">
        <f>COUNTIFS(Tendik!$E$4:$E$480,'Rekap Jumlah Tendik'!A17,Tendik!$G$4:$G$480,"SD")</f>
        <v>1</v>
      </c>
    </row>
    <row r="18" spans="1:21" x14ac:dyDescent="0.25">
      <c r="A18" s="25" t="s">
        <v>1933</v>
      </c>
      <c r="B18" s="15">
        <f>COUNTIFS(Tendik!$E$4:$E$379,A18,Tendik!$D$4:$D$379,"TAT")</f>
        <v>0</v>
      </c>
      <c r="C18" s="15">
        <f>COUNTIFS(Tendik!$E$4:$E$379,A18,Tendik!$D$4:$D$379,"TA-K")</f>
        <v>0</v>
      </c>
      <c r="D18" s="17">
        <f t="shared" si="0"/>
        <v>0</v>
      </c>
      <c r="E18" s="15">
        <f>COUNTIFS(Tendik!$E$4:$E$379,A18,Tendik!$D$4:$D$379,"TPA")</f>
        <v>0</v>
      </c>
      <c r="F18" s="16">
        <f>COUNTIFS(Tendik!$E$4:$E$379,A18,Tendik!$D$4:$D$379,"TPA-K")</f>
        <v>0</v>
      </c>
      <c r="G18" s="13">
        <f>SUM(E18:F18)</f>
        <v>0</v>
      </c>
      <c r="H18" s="15">
        <f>COUNTIFS(Tendik!$E$4:$E$379,A18,Tendik!$D$4:$D$379,"TKT")</f>
        <v>0</v>
      </c>
      <c r="I18" s="16">
        <f>COUNTIFS(Tendik!$E$4:$E$379,A18,Tendik!$D$4:$D$379,"TK-K")</f>
        <v>0</v>
      </c>
      <c r="J18" s="13">
        <f>SUM(H18:I18)</f>
        <v>0</v>
      </c>
      <c r="K18" s="47">
        <f>COUNTIFS(Tendik!$E$4:$E$379,A18,Tendik!$D$4:$D$379,"PKWT")</f>
        <v>0</v>
      </c>
      <c r="L18" s="52">
        <f t="shared" si="3"/>
        <v>0</v>
      </c>
      <c r="M18" s="54">
        <f>COUNTIFS(Tendik!$E$4:$E$480,'Rekap Jumlah Tendik'!A18,Tendik!$G$4:$G$480,"s3")</f>
        <v>0</v>
      </c>
      <c r="N18" s="54">
        <f>COUNTIFS(Tendik!$E$4:$E$480,'Rekap Jumlah Tendik'!A18,Tendik!$G$4:$G$480,"s2")</f>
        <v>0</v>
      </c>
      <c r="O18" s="16">
        <f>COUNTIFS(Tendik!$E$4:$E$480,'Rekap Jumlah Tendik'!A18,Tendik!$G$4:$G$480,"s1")</f>
        <v>0</v>
      </c>
      <c r="P18" s="16">
        <f>COUNTIFS(Tendik!$E$4:$E$480,'Rekap Jumlah Tendik'!A18,Tendik!$G$4:$G$480,"D3")</f>
        <v>0</v>
      </c>
      <c r="Q18" s="16">
        <f>COUNTIFS(Tendik!$E$4:$E$480,'Rekap Jumlah Tendik'!A18,Tendik!$G$4:$G$480,"D2")</f>
        <v>0</v>
      </c>
      <c r="R18" s="16">
        <f>COUNTIFS(Tendik!$E$4:$E$480,'Rekap Jumlah Tendik'!A18,Tendik!$G$4:$G$480,"D1")</f>
        <v>0</v>
      </c>
      <c r="S18" s="16">
        <f>COUNTIFS(Tendik!$E$4:$E$480,'Rekap Jumlah Tendik'!A18,Tendik!$G$4:$G$480,"SMA")</f>
        <v>0</v>
      </c>
      <c r="T18" s="16">
        <f>COUNTIFS(Tendik!$E$4:$E$480,'Rekap Jumlah Tendik'!A18,Tendik!$G$4:$G$480,"SMP")</f>
        <v>0</v>
      </c>
      <c r="U18" s="16">
        <f>COUNTIFS(Tendik!$E$4:$E$480,'Rekap Jumlah Tendik'!A18,Tendik!$G$4:$G$480,"SD")</f>
        <v>0</v>
      </c>
    </row>
    <row r="19" spans="1:21" x14ac:dyDescent="0.25">
      <c r="A19" s="14" t="s">
        <v>1605</v>
      </c>
      <c r="B19" s="15">
        <f>COUNTIFS(Tendik!$E$4:$E$379,A19,Tendik!$D$4:$D$379,"TAT")</f>
        <v>15</v>
      </c>
      <c r="C19" s="15">
        <f>COUNTIFS(Tendik!$E$4:$E$379,A19,Tendik!$D$4:$D$379,"TA-K")</f>
        <v>1</v>
      </c>
      <c r="D19" s="17">
        <f t="shared" si="0"/>
        <v>16</v>
      </c>
      <c r="E19" s="15">
        <f>COUNTIFS(Tendik!$E$4:$E$379,A19,Tendik!$D$4:$D$379,"TPA")</f>
        <v>0</v>
      </c>
      <c r="F19" s="16">
        <f>COUNTIFS(Tendik!$E$4:$E$379,A19,Tendik!$D$4:$D$379,"TPA-K")</f>
        <v>0</v>
      </c>
      <c r="G19" s="13">
        <f t="shared" si="1"/>
        <v>0</v>
      </c>
      <c r="H19" s="15">
        <f>COUNTIFS(Tendik!$E$4:$E$379,A19,Tendik!$D$4:$D$379,"TKT")</f>
        <v>1</v>
      </c>
      <c r="I19" s="16">
        <f>COUNTIFS(Tendik!$E$4:$E$379,A19,Tendik!$D$4:$D$379,"TK-K")</f>
        <v>0</v>
      </c>
      <c r="J19" s="13">
        <f t="shared" si="2"/>
        <v>1</v>
      </c>
      <c r="K19" s="47">
        <f>COUNTIFS(Tendik!$E$4:$E$379,A19,Tendik!$D$4:$D$379,"PKWT")</f>
        <v>1</v>
      </c>
      <c r="L19" s="52">
        <f t="shared" si="3"/>
        <v>18</v>
      </c>
      <c r="M19" s="54">
        <f>COUNTIFS(Tendik!$E$4:$E$480,'Rekap Jumlah Tendik'!A19,Tendik!$G$4:$G$480,"s3")</f>
        <v>0</v>
      </c>
      <c r="N19" s="54">
        <f>COUNTIFS(Tendik!$E$4:$E$480,'Rekap Jumlah Tendik'!A19,Tendik!$G$4:$G$480,"s2")</f>
        <v>7</v>
      </c>
      <c r="O19" s="16">
        <f>COUNTIFS(Tendik!$E$4:$E$480,'Rekap Jumlah Tendik'!A19,Tendik!$G$4:$G$480,"s1")</f>
        <v>9</v>
      </c>
      <c r="P19" s="16">
        <f>COUNTIFS(Tendik!$E$4:$E$480,'Rekap Jumlah Tendik'!A19,Tendik!$G$4:$G$480,"D3")</f>
        <v>0</v>
      </c>
      <c r="Q19" s="16">
        <f>COUNTIFS(Tendik!$E$4:$E$480,'Rekap Jumlah Tendik'!A19,Tendik!$G$4:$G$480,"D2")</f>
        <v>0</v>
      </c>
      <c r="R19" s="16">
        <f>COUNTIFS(Tendik!$E$4:$E$480,'Rekap Jumlah Tendik'!A19,Tendik!$G$4:$G$480,"D1")</f>
        <v>0</v>
      </c>
      <c r="S19" s="16">
        <f>COUNTIFS(Tendik!$E$4:$E$480,'Rekap Jumlah Tendik'!A19,Tendik!$G$4:$G$480,"SMA")</f>
        <v>2</v>
      </c>
      <c r="T19" s="16">
        <f>COUNTIFS(Tendik!$E$4:$E$480,'Rekap Jumlah Tendik'!A19,Tendik!$G$4:$G$480,"SMP")</f>
        <v>0</v>
      </c>
      <c r="U19" s="16">
        <f>COUNTIFS(Tendik!$E$4:$E$480,'Rekap Jumlah Tendik'!A19,Tendik!$G$4:$G$480,"SD")</f>
        <v>0</v>
      </c>
    </row>
    <row r="20" spans="1:21" x14ac:dyDescent="0.25">
      <c r="A20" s="14" t="s">
        <v>1934</v>
      </c>
      <c r="B20" s="15">
        <f>COUNTIFS(Tendik!$E$4:$E$379,A20,Tendik!$D$4:$D$379,"TAT")</f>
        <v>0</v>
      </c>
      <c r="C20" s="15">
        <f>COUNTIFS(Tendik!$E$4:$E$379,A20,Tendik!$D$4:$D$379,"TA-K")</f>
        <v>0</v>
      </c>
      <c r="D20" s="17">
        <f t="shared" si="0"/>
        <v>0</v>
      </c>
      <c r="E20" s="15">
        <f>COUNTIFS(Tendik!$E$4:$E$379,A20,Tendik!$D$4:$D$379,"TPA")</f>
        <v>0</v>
      </c>
      <c r="F20" s="16">
        <f>COUNTIFS(Tendik!$E$4:$E$379,A20,Tendik!$D$4:$D$379,"TPA-K")</f>
        <v>0</v>
      </c>
      <c r="G20" s="13">
        <f t="shared" si="1"/>
        <v>0</v>
      </c>
      <c r="H20" s="15">
        <f>COUNTIFS(Tendik!$E$4:$E$379,A20,Tendik!$D$4:$D$379,"TKT")</f>
        <v>0</v>
      </c>
      <c r="I20" s="16">
        <f>COUNTIFS(Tendik!$E$4:$E$379,A20,Tendik!$D$4:$D$379,"TK-K")</f>
        <v>0</v>
      </c>
      <c r="J20" s="13">
        <f t="shared" si="2"/>
        <v>0</v>
      </c>
      <c r="K20" s="47">
        <f>COUNTIFS(Tendik!$E$4:$E$379,A20,Tendik!$D$4:$D$379,"PKWT")</f>
        <v>0</v>
      </c>
      <c r="L20" s="52">
        <f t="shared" si="3"/>
        <v>0</v>
      </c>
      <c r="M20" s="54">
        <f>COUNTIFS(Tendik!$E$4:$E$480,'Rekap Jumlah Tendik'!A20,Tendik!$G$4:$G$480,"s3")</f>
        <v>0</v>
      </c>
      <c r="N20" s="54">
        <f>COUNTIFS(Tendik!$E$4:$E$480,'Rekap Jumlah Tendik'!A20,Tendik!$G$4:$G$480,"s2")</f>
        <v>0</v>
      </c>
      <c r="O20" s="16">
        <f>COUNTIFS(Tendik!$E$4:$E$480,'Rekap Jumlah Tendik'!A20,Tendik!$G$4:$G$480,"s1")</f>
        <v>0</v>
      </c>
      <c r="P20" s="16">
        <f>COUNTIFS(Tendik!$E$4:$E$480,'Rekap Jumlah Tendik'!A20,Tendik!$G$4:$G$480,"D3")</f>
        <v>0</v>
      </c>
      <c r="Q20" s="16">
        <f>COUNTIFS(Tendik!$E$4:$E$480,'Rekap Jumlah Tendik'!A20,Tendik!$G$4:$G$480,"D2")</f>
        <v>0</v>
      </c>
      <c r="R20" s="16">
        <f>COUNTIFS(Tendik!$E$4:$E$480,'Rekap Jumlah Tendik'!A20,Tendik!$G$4:$G$480,"D1")</f>
        <v>0</v>
      </c>
      <c r="S20" s="16">
        <f>COUNTIFS(Tendik!$E$4:$E$480,'Rekap Jumlah Tendik'!A20,Tendik!$G$4:$G$480,"SMA")</f>
        <v>0</v>
      </c>
      <c r="T20" s="16">
        <f>COUNTIFS(Tendik!$E$4:$E$480,'Rekap Jumlah Tendik'!A20,Tendik!$G$4:$G$480,"SMP")</f>
        <v>0</v>
      </c>
      <c r="U20" s="16">
        <f>COUNTIFS(Tendik!$E$4:$E$480,'Rekap Jumlah Tendik'!A20,Tendik!$G$4:$G$480,"SD")</f>
        <v>0</v>
      </c>
    </row>
    <row r="21" spans="1:21" x14ac:dyDescent="0.25">
      <c r="A21" s="38" t="s">
        <v>1574</v>
      </c>
      <c r="B21" s="15">
        <f>COUNTIFS(Tendik!$E$4:$E$379,A21,Tendik!$D$4:$D$379,"TAT")</f>
        <v>11</v>
      </c>
      <c r="C21" s="15">
        <f>COUNTIFS(Tendik!$E$4:$E$379,A21,Tendik!$D$4:$D$379,"TA-K")</f>
        <v>0</v>
      </c>
      <c r="D21" s="17">
        <f t="shared" si="0"/>
        <v>11</v>
      </c>
      <c r="E21" s="15">
        <f>COUNTIFS(Tendik!$E$4:$E$379,A21,Tendik!$D$4:$D$379,"TPA")</f>
        <v>0</v>
      </c>
      <c r="F21" s="16">
        <f>COUNTIFS(Tendik!$E$4:$E$379,A21,Tendik!$D$4:$D$379,"TPA-K")</f>
        <v>0</v>
      </c>
      <c r="G21" s="13">
        <f t="shared" si="1"/>
        <v>0</v>
      </c>
      <c r="H21" s="15">
        <f>COUNTIFS(Tendik!$E$4:$E$379,A21,Tendik!$D$4:$D$379,"TKT")</f>
        <v>1</v>
      </c>
      <c r="I21" s="16">
        <f>COUNTIFS(Tendik!$E$4:$E$379,A21,Tendik!$D$4:$D$379,"TK-K")</f>
        <v>0</v>
      </c>
      <c r="J21" s="13">
        <f t="shared" si="2"/>
        <v>1</v>
      </c>
      <c r="K21" s="47">
        <f>COUNTIFS(Tendik!$E$4:$E$379,A21,Tendik!$D$4:$D$379,"PKWT")</f>
        <v>0</v>
      </c>
      <c r="L21" s="52">
        <f t="shared" si="3"/>
        <v>12</v>
      </c>
      <c r="M21" s="54">
        <f>COUNTIFS(Tendik!$E$4:$E$480,'Rekap Jumlah Tendik'!A21,Tendik!$G$4:$G$480,"s3")</f>
        <v>0</v>
      </c>
      <c r="N21" s="54">
        <f>COUNTIFS(Tendik!$E$4:$E$480,'Rekap Jumlah Tendik'!A21,Tendik!$G$4:$G$480,"s2")</f>
        <v>2</v>
      </c>
      <c r="O21" s="16">
        <f>COUNTIFS(Tendik!$E$4:$E$480,'Rekap Jumlah Tendik'!A21,Tendik!$G$4:$G$480,"s1")</f>
        <v>8</v>
      </c>
      <c r="P21" s="16">
        <f>COUNTIFS(Tendik!$E$4:$E$480,'Rekap Jumlah Tendik'!A21,Tendik!$G$4:$G$480,"D3")</f>
        <v>0</v>
      </c>
      <c r="Q21" s="16">
        <f>COUNTIFS(Tendik!$E$4:$E$480,'Rekap Jumlah Tendik'!A21,Tendik!$G$4:$G$480,"D2")</f>
        <v>0</v>
      </c>
      <c r="R21" s="16">
        <f>COUNTIFS(Tendik!$E$4:$E$480,'Rekap Jumlah Tendik'!A21,Tendik!$G$4:$G$480,"D1")</f>
        <v>0</v>
      </c>
      <c r="S21" s="16">
        <f>COUNTIFS(Tendik!$E$4:$E$480,'Rekap Jumlah Tendik'!A21,Tendik!$G$4:$G$480,"SMA")</f>
        <v>1</v>
      </c>
      <c r="T21" s="16">
        <f>COUNTIFS(Tendik!$E$4:$E$480,'Rekap Jumlah Tendik'!A21,Tendik!$G$4:$G$480,"SMP")</f>
        <v>1</v>
      </c>
      <c r="U21" s="16">
        <f>COUNTIFS(Tendik!$E$4:$E$480,'Rekap Jumlah Tendik'!A21,Tendik!$G$4:$G$480,"SD")</f>
        <v>0</v>
      </c>
    </row>
    <row r="22" spans="1:21" x14ac:dyDescent="0.25">
      <c r="A22" s="14" t="s">
        <v>1549</v>
      </c>
      <c r="B22" s="15">
        <f>COUNTIFS(Tendik!$E$4:$E$379,A22,Tendik!$D$4:$D$379,"TAT")</f>
        <v>7</v>
      </c>
      <c r="C22" s="15">
        <f>COUNTIFS(Tendik!$E$4:$E$379,A22,Tendik!$D$4:$D$379,"TA-K")</f>
        <v>0</v>
      </c>
      <c r="D22" s="17">
        <f t="shared" si="0"/>
        <v>7</v>
      </c>
      <c r="E22" s="15">
        <f>COUNTIFS(Tendik!$E$4:$E$379,A22,Tendik!$D$4:$D$379,"TPA")</f>
        <v>0</v>
      </c>
      <c r="F22" s="16">
        <f>COUNTIFS(Tendik!$E$4:$E$379,A22,Tendik!$D$4:$D$379,"TPA-K")</f>
        <v>0</v>
      </c>
      <c r="G22" s="13">
        <f t="shared" si="1"/>
        <v>0</v>
      </c>
      <c r="H22" s="15">
        <f>COUNTIFS(Tendik!$E$4:$E$379,A22,Tendik!$D$4:$D$379,"TKT")</f>
        <v>0</v>
      </c>
      <c r="I22" s="16">
        <f>COUNTIFS(Tendik!$E$4:$E$379,A22,Tendik!$D$4:$D$379,"TK-K")</f>
        <v>0</v>
      </c>
      <c r="J22" s="13">
        <f t="shared" si="2"/>
        <v>0</v>
      </c>
      <c r="K22" s="47">
        <f>COUNTIFS(Tendik!$E$4:$E$379,A22,Tendik!$D$4:$D$379,"PKWT")</f>
        <v>0</v>
      </c>
      <c r="L22" s="52">
        <f t="shared" si="3"/>
        <v>7</v>
      </c>
      <c r="M22" s="54">
        <f>COUNTIFS(Tendik!$E$4:$E$480,'Rekap Jumlah Tendik'!A22,Tendik!$G$4:$G$480,"s3")</f>
        <v>0</v>
      </c>
      <c r="N22" s="54">
        <f>COUNTIFS(Tendik!$E$4:$E$480,'Rekap Jumlah Tendik'!A22,Tendik!$G$4:$G$480,"s2")</f>
        <v>2</v>
      </c>
      <c r="O22" s="16">
        <f>COUNTIFS(Tendik!$E$4:$E$480,'Rekap Jumlah Tendik'!A22,Tendik!$G$4:$G$480,"s1")</f>
        <v>3</v>
      </c>
      <c r="P22" s="16">
        <f>COUNTIFS(Tendik!$E$4:$E$480,'Rekap Jumlah Tendik'!A22,Tendik!$G$4:$G$480,"D3")</f>
        <v>0</v>
      </c>
      <c r="Q22" s="16">
        <f>COUNTIFS(Tendik!$E$4:$E$480,'Rekap Jumlah Tendik'!A22,Tendik!$G$4:$G$480,"D2")</f>
        <v>0</v>
      </c>
      <c r="R22" s="16">
        <f>COUNTIFS(Tendik!$E$4:$E$480,'Rekap Jumlah Tendik'!A22,Tendik!$G$4:$G$480,"D1")</f>
        <v>0</v>
      </c>
      <c r="S22" s="16">
        <f>COUNTIFS(Tendik!$E$4:$E$480,'Rekap Jumlah Tendik'!A22,Tendik!$G$4:$G$480,"SMA")</f>
        <v>2</v>
      </c>
      <c r="T22" s="16">
        <f>COUNTIFS(Tendik!$E$4:$E$480,'Rekap Jumlah Tendik'!A22,Tendik!$G$4:$G$480,"SMP")</f>
        <v>0</v>
      </c>
      <c r="U22" s="16">
        <f>COUNTIFS(Tendik!$E$4:$E$480,'Rekap Jumlah Tendik'!A22,Tendik!$G$4:$G$480,"SD")</f>
        <v>0</v>
      </c>
    </row>
    <row r="23" spans="1:21" x14ac:dyDescent="0.25">
      <c r="A23" s="38" t="s">
        <v>1563</v>
      </c>
      <c r="B23" s="15">
        <f>COUNTIFS(Tendik!$E$4:$E$379,A23,Tendik!$D$4:$D$379,"TAT")</f>
        <v>10</v>
      </c>
      <c r="C23" s="15">
        <f>COUNTIFS(Tendik!$E$4:$E$379,A23,Tendik!$D$4:$D$379,"TA-K")</f>
        <v>1</v>
      </c>
      <c r="D23" s="17">
        <f t="shared" si="0"/>
        <v>11</v>
      </c>
      <c r="E23" s="15">
        <f>COUNTIFS(Tendik!$E$4:$E$379,A23,Tendik!$D$4:$D$379,"TPA")</f>
        <v>0</v>
      </c>
      <c r="F23" s="16">
        <f>COUNTIFS(Tendik!$E$4:$E$379,A23,Tendik!$D$4:$D$379,"TPA-K")</f>
        <v>0</v>
      </c>
      <c r="G23" s="13">
        <f t="shared" si="1"/>
        <v>0</v>
      </c>
      <c r="H23" s="15">
        <f>COUNTIFS(Tendik!$E$4:$E$379,A23,Tendik!$D$4:$D$379,"TKT")</f>
        <v>0</v>
      </c>
      <c r="I23" s="16">
        <f>COUNTIFS(Tendik!$E$4:$E$379,A23,Tendik!$D$4:$D$379,"TK-K")</f>
        <v>0</v>
      </c>
      <c r="J23" s="13">
        <f t="shared" si="2"/>
        <v>0</v>
      </c>
      <c r="K23" s="47">
        <f>COUNTIFS(Tendik!$E$4:$E$379,A23,Tendik!$D$4:$D$379,"PKWT")</f>
        <v>1</v>
      </c>
      <c r="L23" s="52">
        <f t="shared" si="3"/>
        <v>12</v>
      </c>
      <c r="M23" s="54">
        <f>COUNTIFS(Tendik!$E$4:$E$480,'Rekap Jumlah Tendik'!A23,Tendik!$G$4:$G$480,"s3")</f>
        <v>0</v>
      </c>
      <c r="N23" s="54">
        <f>COUNTIFS(Tendik!$E$4:$E$480,'Rekap Jumlah Tendik'!A23,Tendik!$G$4:$G$480,"s2")</f>
        <v>2</v>
      </c>
      <c r="O23" s="16">
        <f>COUNTIFS(Tendik!$E$4:$E$480,'Rekap Jumlah Tendik'!A23,Tendik!$G$4:$G$480,"s1")</f>
        <v>8</v>
      </c>
      <c r="P23" s="16">
        <f>COUNTIFS(Tendik!$E$4:$E$480,'Rekap Jumlah Tendik'!A23,Tendik!$G$4:$G$480,"D3")</f>
        <v>0</v>
      </c>
      <c r="Q23" s="16">
        <f>COUNTIFS(Tendik!$E$4:$E$480,'Rekap Jumlah Tendik'!A23,Tendik!$G$4:$G$480,"D2")</f>
        <v>0</v>
      </c>
      <c r="R23" s="16">
        <f>COUNTIFS(Tendik!$E$4:$E$480,'Rekap Jumlah Tendik'!A23,Tendik!$G$4:$G$480,"D1")</f>
        <v>0</v>
      </c>
      <c r="S23" s="16">
        <f>COUNTIFS(Tendik!$E$4:$E$480,'Rekap Jumlah Tendik'!A23,Tendik!$G$4:$G$480,"SMA")</f>
        <v>2</v>
      </c>
      <c r="T23" s="16">
        <f>COUNTIFS(Tendik!$E$4:$E$480,'Rekap Jumlah Tendik'!A23,Tendik!$G$4:$G$480,"SMP")</f>
        <v>0</v>
      </c>
      <c r="U23" s="16">
        <f>COUNTIFS(Tendik!$E$4:$E$480,'Rekap Jumlah Tendik'!A23,Tendik!$G$4:$G$480,"SD")</f>
        <v>0</v>
      </c>
    </row>
    <row r="24" spans="1:21" x14ac:dyDescent="0.25">
      <c r="A24" s="38" t="s">
        <v>1551</v>
      </c>
      <c r="B24" s="15">
        <f>COUNTIFS(Tendik!$E$4:$E$379,A24,Tendik!$D$4:$D$379,"TAT")</f>
        <v>12</v>
      </c>
      <c r="C24" s="15">
        <f>COUNTIFS(Tendik!$E$4:$E$379,A24,Tendik!$D$4:$D$379,"TA-K")</f>
        <v>2</v>
      </c>
      <c r="D24" s="17">
        <f t="shared" si="0"/>
        <v>14</v>
      </c>
      <c r="E24" s="15">
        <f>COUNTIFS(Tendik!$E$4:$E$379,A24,Tendik!$D$4:$D$379,"TPA")</f>
        <v>0</v>
      </c>
      <c r="F24" s="16">
        <f>COUNTIFS(Tendik!$E$4:$E$379,A24,Tendik!$D$4:$D$379,"TPA-K")</f>
        <v>0</v>
      </c>
      <c r="G24" s="13">
        <f t="shared" si="1"/>
        <v>0</v>
      </c>
      <c r="H24" s="15">
        <f>COUNTIFS(Tendik!$E$4:$E$379,A24,Tendik!$D$4:$D$379,"TKT")</f>
        <v>1</v>
      </c>
      <c r="I24" s="16">
        <f>COUNTIFS(Tendik!$E$4:$E$379,A24,Tendik!$D$4:$D$379,"TK-K")</f>
        <v>0</v>
      </c>
      <c r="J24" s="13">
        <f t="shared" si="2"/>
        <v>1</v>
      </c>
      <c r="K24" s="47">
        <f>COUNTIFS(Tendik!$E$4:$E$379,A24,Tendik!$D$4:$D$379,"PKWT")</f>
        <v>2</v>
      </c>
      <c r="L24" s="52">
        <f t="shared" si="3"/>
        <v>17</v>
      </c>
      <c r="M24" s="54">
        <f>COUNTIFS(Tendik!$E$4:$E$480,'Rekap Jumlah Tendik'!A24,Tendik!$G$4:$G$480,"s3")</f>
        <v>0</v>
      </c>
      <c r="N24" s="54">
        <f>COUNTIFS(Tendik!$E$4:$E$480,'Rekap Jumlah Tendik'!A24,Tendik!$G$4:$G$480,"s2")</f>
        <v>3</v>
      </c>
      <c r="O24" s="16">
        <f>COUNTIFS(Tendik!$E$4:$E$480,'Rekap Jumlah Tendik'!A24,Tendik!$G$4:$G$480,"s1")</f>
        <v>12</v>
      </c>
      <c r="P24" s="16">
        <f>COUNTIFS(Tendik!$E$4:$E$480,'Rekap Jumlah Tendik'!A24,Tendik!$G$4:$G$480,"D3")</f>
        <v>0</v>
      </c>
      <c r="Q24" s="16">
        <f>COUNTIFS(Tendik!$E$4:$E$480,'Rekap Jumlah Tendik'!A24,Tendik!$G$4:$G$480,"D2")</f>
        <v>0</v>
      </c>
      <c r="R24" s="16">
        <f>COUNTIFS(Tendik!$E$4:$E$480,'Rekap Jumlah Tendik'!A24,Tendik!$G$4:$G$480,"D1")</f>
        <v>0</v>
      </c>
      <c r="S24" s="16">
        <f>COUNTIFS(Tendik!$E$4:$E$480,'Rekap Jumlah Tendik'!A24,Tendik!$G$4:$G$480,"SMA")</f>
        <v>2</v>
      </c>
      <c r="T24" s="16">
        <f>COUNTIFS(Tendik!$E$4:$E$480,'Rekap Jumlah Tendik'!A24,Tendik!$G$4:$G$480,"SMP")</f>
        <v>0</v>
      </c>
      <c r="U24" s="16">
        <f>COUNTIFS(Tendik!$E$4:$E$480,'Rekap Jumlah Tendik'!A24,Tendik!$G$4:$G$480,"SD")</f>
        <v>0</v>
      </c>
    </row>
    <row r="25" spans="1:21" x14ac:dyDescent="0.25">
      <c r="A25" s="14" t="s">
        <v>1545</v>
      </c>
      <c r="B25" s="15">
        <f>COUNTIFS(Tendik!$E$4:$E$379,A25,Tendik!$D$4:$D$379,"TAT")</f>
        <v>9</v>
      </c>
      <c r="C25" s="15">
        <f>COUNTIFS(Tendik!$E$4:$E$379,A25,Tendik!$D$4:$D$379,"TA-K")</f>
        <v>2</v>
      </c>
      <c r="D25" s="17">
        <f t="shared" si="0"/>
        <v>11</v>
      </c>
      <c r="E25" s="15">
        <f>COUNTIFS(Tendik!$E$4:$E$379,A25,Tendik!$D$4:$D$379,"TPA")</f>
        <v>0</v>
      </c>
      <c r="F25" s="16">
        <f>COUNTIFS(Tendik!$E$4:$E$379,A25,Tendik!$D$4:$D$379,"TPA-K")</f>
        <v>0</v>
      </c>
      <c r="G25" s="13">
        <f t="shared" si="1"/>
        <v>0</v>
      </c>
      <c r="H25" s="15">
        <f>COUNTIFS(Tendik!$E$4:$E$379,A25,Tendik!$D$4:$D$379,"TKT")</f>
        <v>27</v>
      </c>
      <c r="I25" s="16">
        <f>COUNTIFS(Tendik!$E$4:$E$379,A25,Tendik!$D$4:$D$379,"TK-K")</f>
        <v>1</v>
      </c>
      <c r="J25" s="13">
        <f t="shared" si="2"/>
        <v>28</v>
      </c>
      <c r="K25" s="47">
        <f>COUNTIFS(Tendik!$E$4:$E$379,A25,Tendik!$D$4:$D$379,"PKWT")</f>
        <v>0</v>
      </c>
      <c r="L25" s="52">
        <f t="shared" si="3"/>
        <v>39</v>
      </c>
      <c r="M25" s="54">
        <f>COUNTIFS(Tendik!$E$4:$E$480,'Rekap Jumlah Tendik'!A25,Tendik!$G$4:$G$480,"s3")</f>
        <v>0</v>
      </c>
      <c r="N25" s="54">
        <f>COUNTIFS(Tendik!$E$4:$E$480,'Rekap Jumlah Tendik'!A25,Tendik!$G$4:$G$480,"s2")</f>
        <v>1</v>
      </c>
      <c r="O25" s="16">
        <f>COUNTIFS(Tendik!$E$4:$E$480,'Rekap Jumlah Tendik'!A25,Tendik!$G$4:$G$480,"s1")</f>
        <v>7</v>
      </c>
      <c r="P25" s="16">
        <f>COUNTIFS(Tendik!$E$4:$E$480,'Rekap Jumlah Tendik'!A25,Tendik!$G$4:$G$480,"D3")</f>
        <v>2</v>
      </c>
      <c r="Q25" s="16">
        <f>COUNTIFS(Tendik!$E$4:$E$480,'Rekap Jumlah Tendik'!A25,Tendik!$G$4:$G$480,"D2")</f>
        <v>0</v>
      </c>
      <c r="R25" s="16">
        <f>COUNTIFS(Tendik!$E$4:$E$480,'Rekap Jumlah Tendik'!A25,Tendik!$G$4:$G$480,"D1")</f>
        <v>0</v>
      </c>
      <c r="S25" s="16">
        <f>COUNTIFS(Tendik!$E$4:$E$480,'Rekap Jumlah Tendik'!A25,Tendik!$G$4:$G$480,"SMA")</f>
        <v>24</v>
      </c>
      <c r="T25" s="16">
        <f>COUNTIFS(Tendik!$E$4:$E$480,'Rekap Jumlah Tendik'!A25,Tendik!$G$4:$G$480,"SMP")</f>
        <v>3</v>
      </c>
      <c r="U25" s="16">
        <f>COUNTIFS(Tendik!$E$4:$E$480,'Rekap Jumlah Tendik'!A25,Tendik!$G$4:$G$480,"SD")</f>
        <v>2</v>
      </c>
    </row>
    <row r="26" spans="1:21" x14ac:dyDescent="0.25">
      <c r="A26" s="14" t="s">
        <v>1560</v>
      </c>
      <c r="B26" s="15">
        <f>COUNTIFS(Tendik!$E$4:$E$379,A26,Tendik!$D$4:$D$379,"TAT")</f>
        <v>3</v>
      </c>
      <c r="C26" s="15">
        <f>COUNTIFS(Tendik!$E$4:$E$379,A26,Tendik!$D$4:$D$379,"TA-K")</f>
        <v>0</v>
      </c>
      <c r="D26" s="17">
        <f t="shared" si="0"/>
        <v>3</v>
      </c>
      <c r="E26" s="15">
        <f>COUNTIFS(Tendik!$E$4:$E$379,A26,Tendik!$D$4:$D$379,"TPA")</f>
        <v>20</v>
      </c>
      <c r="F26" s="16">
        <f>COUNTIFS(Tendik!$E$4:$E$379,A26,Tendik!$D$4:$D$379,"TPA-K")</f>
        <v>1</v>
      </c>
      <c r="G26" s="13">
        <f t="shared" si="1"/>
        <v>21</v>
      </c>
      <c r="H26" s="15">
        <f>COUNTIFS(Tendik!$E$4:$E$379,A26,Tendik!$D$4:$D$379,"TKT")</f>
        <v>2</v>
      </c>
      <c r="I26" s="16">
        <f>COUNTIFS(Tendik!$E$4:$E$379,A26,Tendik!$D$4:$D$379,"TK-K")</f>
        <v>0</v>
      </c>
      <c r="J26" s="13">
        <f t="shared" si="2"/>
        <v>2</v>
      </c>
      <c r="K26" s="47">
        <f>COUNTIFS(Tendik!$E$4:$E$379,A26,Tendik!$D$4:$D$379,"PKWT")</f>
        <v>1</v>
      </c>
      <c r="L26" s="52">
        <f t="shared" si="3"/>
        <v>27</v>
      </c>
      <c r="M26" s="54">
        <f>COUNTIFS(Tendik!$E$4:$E$480,'Rekap Jumlah Tendik'!A26,Tendik!$G$4:$G$480,"s3")</f>
        <v>1</v>
      </c>
      <c r="N26" s="54">
        <f>COUNTIFS(Tendik!$E$4:$E$480,'Rekap Jumlah Tendik'!A26,Tendik!$G$4:$G$480,"s2")</f>
        <v>7</v>
      </c>
      <c r="O26" s="16">
        <f>COUNTIFS(Tendik!$E$4:$E$480,'Rekap Jumlah Tendik'!A26,Tendik!$G$4:$G$480,"s1")</f>
        <v>16</v>
      </c>
      <c r="P26" s="16">
        <f>COUNTIFS(Tendik!$E$4:$E$480,'Rekap Jumlah Tendik'!A26,Tendik!$G$4:$G$480,"D3")</f>
        <v>1</v>
      </c>
      <c r="Q26" s="16">
        <f>COUNTIFS(Tendik!$E$4:$E$480,'Rekap Jumlah Tendik'!A26,Tendik!$G$4:$G$480,"D2")</f>
        <v>0</v>
      </c>
      <c r="R26" s="16">
        <f>COUNTIFS(Tendik!$E$4:$E$480,'Rekap Jumlah Tendik'!A26,Tendik!$G$4:$G$480,"D1")</f>
        <v>0</v>
      </c>
      <c r="S26" s="16">
        <f>COUNTIFS(Tendik!$E$4:$E$480,'Rekap Jumlah Tendik'!A26,Tendik!$G$4:$G$480,"SMA")</f>
        <v>2</v>
      </c>
      <c r="T26" s="16">
        <f>COUNTIFS(Tendik!$E$4:$E$480,'Rekap Jumlah Tendik'!A26,Tendik!$G$4:$G$480,"SMP")</f>
        <v>0</v>
      </c>
      <c r="U26" s="16">
        <f>COUNTIFS(Tendik!$E$4:$E$480,'Rekap Jumlah Tendik'!A26,Tendik!$G$4:$G$480,"SD")</f>
        <v>0</v>
      </c>
    </row>
    <row r="27" spans="1:21" x14ac:dyDescent="0.25">
      <c r="A27" s="14" t="s">
        <v>1578</v>
      </c>
      <c r="B27" s="15">
        <f>COUNTIFS(Tendik!$E$4:$E$379,A27,Tendik!$D$4:$D$379,"TAT")</f>
        <v>12</v>
      </c>
      <c r="C27" s="15">
        <f>COUNTIFS(Tendik!$E$4:$E$379,A27,Tendik!$D$4:$D$379,"TA-K")</f>
        <v>0</v>
      </c>
      <c r="D27" s="17">
        <f t="shared" si="0"/>
        <v>12</v>
      </c>
      <c r="E27" s="15">
        <f>COUNTIFS(Tendik!$E$4:$E$379,A27,Tendik!$D$4:$D$379,"TPA")</f>
        <v>0</v>
      </c>
      <c r="F27" s="16">
        <f>COUNTIFS(Tendik!$E$4:$E$379,A27,Tendik!$D$4:$D$379,"TPA-K")</f>
        <v>0</v>
      </c>
      <c r="G27" s="13">
        <f t="shared" si="1"/>
        <v>0</v>
      </c>
      <c r="H27" s="15">
        <f>COUNTIFS(Tendik!$E$4:$E$379,A27,Tendik!$D$4:$D$379,"TKT")</f>
        <v>0</v>
      </c>
      <c r="I27" s="16">
        <f>COUNTIFS(Tendik!$E$4:$E$379,A27,Tendik!$D$4:$D$379,"TK-K")</f>
        <v>0</v>
      </c>
      <c r="J27" s="13">
        <f t="shared" si="2"/>
        <v>0</v>
      </c>
      <c r="K27" s="47">
        <f>COUNTIFS(Tendik!$E$4:$E$379,A27,Tendik!$D$4:$D$379,"PKWT")</f>
        <v>0</v>
      </c>
      <c r="L27" s="52">
        <f t="shared" si="3"/>
        <v>12</v>
      </c>
      <c r="M27" s="54">
        <f>COUNTIFS(Tendik!$E$4:$E$480,'Rekap Jumlah Tendik'!A27,Tendik!$G$4:$G$480,"s3")</f>
        <v>0</v>
      </c>
      <c r="N27" s="54">
        <f>COUNTIFS(Tendik!$E$4:$E$480,'Rekap Jumlah Tendik'!A27,Tendik!$G$4:$G$480,"s2")</f>
        <v>3</v>
      </c>
      <c r="O27" s="16">
        <f>COUNTIFS(Tendik!$E$4:$E$480,'Rekap Jumlah Tendik'!A27,Tendik!$G$4:$G$480,"s1")</f>
        <v>6</v>
      </c>
      <c r="P27" s="16">
        <f>COUNTIFS(Tendik!$E$4:$E$480,'Rekap Jumlah Tendik'!A27,Tendik!$G$4:$G$480,"D3")</f>
        <v>1</v>
      </c>
      <c r="Q27" s="16">
        <f>COUNTIFS(Tendik!$E$4:$E$480,'Rekap Jumlah Tendik'!A27,Tendik!$G$4:$G$480,"D2")</f>
        <v>0</v>
      </c>
      <c r="R27" s="16">
        <f>COUNTIFS(Tendik!$E$4:$E$480,'Rekap Jumlah Tendik'!A27,Tendik!$G$4:$G$480,"D1")</f>
        <v>0</v>
      </c>
      <c r="S27" s="16">
        <f>COUNTIFS(Tendik!$E$4:$E$480,'Rekap Jumlah Tendik'!A27,Tendik!$G$4:$G$480,"SMA")</f>
        <v>2</v>
      </c>
      <c r="T27" s="16">
        <f>COUNTIFS(Tendik!$E$4:$E$480,'Rekap Jumlah Tendik'!A27,Tendik!$G$4:$G$480,"SMP")</f>
        <v>0</v>
      </c>
      <c r="U27" s="16">
        <f>COUNTIFS(Tendik!$E$4:$E$480,'Rekap Jumlah Tendik'!A27,Tendik!$G$4:$G$480,"SD")</f>
        <v>0</v>
      </c>
    </row>
    <row r="28" spans="1:21" x14ac:dyDescent="0.25">
      <c r="A28" s="14" t="s">
        <v>1591</v>
      </c>
      <c r="B28" s="15">
        <f>COUNTIFS(Tendik!$E$4:$E$379,A28,Tendik!$D$4:$D$379,"TAT")</f>
        <v>4</v>
      </c>
      <c r="C28" s="15">
        <f>COUNTIFS(Tendik!$E$4:$E$379,A28,Tendik!$D$4:$D$379,"TA-K")</f>
        <v>0</v>
      </c>
      <c r="D28" s="17">
        <f t="shared" si="0"/>
        <v>4</v>
      </c>
      <c r="E28" s="15">
        <f>COUNTIFS(Tendik!$E$4:$E$379,A28,Tendik!$D$4:$D$379,"TPA")</f>
        <v>5</v>
      </c>
      <c r="F28" s="16">
        <f>COUNTIFS(Tendik!$E$4:$E$379,A28,Tendik!$D$4:$D$379,"TPA-K")</f>
        <v>1</v>
      </c>
      <c r="G28" s="13">
        <f t="shared" si="1"/>
        <v>6</v>
      </c>
      <c r="H28" s="15">
        <f>COUNTIFS(Tendik!$E$4:$E$379,A28,Tendik!$D$4:$D$379,"TKT")</f>
        <v>2</v>
      </c>
      <c r="I28" s="16">
        <f>COUNTIFS(Tendik!$E$4:$E$379,A28,Tendik!$D$4:$D$379,"TK-K")</f>
        <v>0</v>
      </c>
      <c r="J28" s="13">
        <f t="shared" si="2"/>
        <v>2</v>
      </c>
      <c r="K28" s="47">
        <f>COUNTIFS(Tendik!$E$4:$E$379,A28,Tendik!$D$4:$D$379,"PKWT")</f>
        <v>0</v>
      </c>
      <c r="L28" s="52">
        <f t="shared" si="3"/>
        <v>12</v>
      </c>
      <c r="M28" s="54">
        <f>COUNTIFS(Tendik!$E$4:$E$480,'Rekap Jumlah Tendik'!A28,Tendik!$G$4:$G$480,"s3")</f>
        <v>0</v>
      </c>
      <c r="N28" s="54">
        <f>COUNTIFS(Tendik!$E$4:$E$480,'Rekap Jumlah Tendik'!A28,Tendik!$G$4:$G$480,"s2")</f>
        <v>3</v>
      </c>
      <c r="O28" s="16">
        <f>COUNTIFS(Tendik!$E$4:$E$480,'Rekap Jumlah Tendik'!A28,Tendik!$G$4:$G$480,"s1")</f>
        <v>6</v>
      </c>
      <c r="P28" s="16">
        <f>COUNTIFS(Tendik!$E$4:$E$480,'Rekap Jumlah Tendik'!A28,Tendik!$G$4:$G$480,"D3")</f>
        <v>0</v>
      </c>
      <c r="Q28" s="16">
        <f>COUNTIFS(Tendik!$E$4:$E$480,'Rekap Jumlah Tendik'!A28,Tendik!$G$4:$G$480,"D2")</f>
        <v>0</v>
      </c>
      <c r="R28" s="16">
        <f>COUNTIFS(Tendik!$E$4:$E$480,'Rekap Jumlah Tendik'!A28,Tendik!$G$4:$G$480,"D1")</f>
        <v>0</v>
      </c>
      <c r="S28" s="16">
        <f>COUNTIFS(Tendik!$E$4:$E$480,'Rekap Jumlah Tendik'!A28,Tendik!$G$4:$G$480,"SMA")</f>
        <v>2</v>
      </c>
      <c r="T28" s="16">
        <f>COUNTIFS(Tendik!$E$4:$E$480,'Rekap Jumlah Tendik'!A28,Tendik!$G$4:$G$480,"SMP")</f>
        <v>0</v>
      </c>
      <c r="U28" s="16">
        <f>COUNTIFS(Tendik!$E$4:$E$480,'Rekap Jumlah Tendik'!A28,Tendik!$G$4:$G$480,"SD")</f>
        <v>1</v>
      </c>
    </row>
    <row r="29" spans="1:21" x14ac:dyDescent="0.25">
      <c r="A29" s="19" t="s">
        <v>1935</v>
      </c>
      <c r="B29" s="15">
        <f>COUNTIFS(Tendik!$E$4:$E$379,A29,Tendik!$D$4:$D$379,"TAT")</f>
        <v>0</v>
      </c>
      <c r="C29" s="15">
        <f>COUNTIFS(Tendik!$E$4:$E$379,A29,Tendik!$D$4:$D$379,"TA-K")</f>
        <v>0</v>
      </c>
      <c r="D29" s="17">
        <f t="shared" si="0"/>
        <v>0</v>
      </c>
      <c r="E29" s="15">
        <f>COUNTIFS(Tendik!$E$4:$E$379,A29,Tendik!$D$4:$D$379,"TPA")</f>
        <v>0</v>
      </c>
      <c r="F29" s="16">
        <f>COUNTIFS(Tendik!$E$4:$E$379,A29,Tendik!$D$4:$D$379,"TPA-K")</f>
        <v>0</v>
      </c>
      <c r="G29" s="13">
        <f>SUM(E29:F29)</f>
        <v>0</v>
      </c>
      <c r="H29" s="15">
        <f>COUNTIFS(Tendik!$E$4:$E$379,A29,Tendik!$D$4:$D$379,"TKT")</f>
        <v>0</v>
      </c>
      <c r="I29" s="16">
        <f>COUNTIFS(Tendik!$E$4:$E$379,A29,Tendik!$D$4:$D$379,"TK-K")</f>
        <v>0</v>
      </c>
      <c r="J29" s="13">
        <f>SUM(H29:I29)</f>
        <v>0</v>
      </c>
      <c r="K29" s="47">
        <f>COUNTIFS(Tendik!$E$4:$E$379,A29,Tendik!$D$4:$D$379,"PKWT")</f>
        <v>0</v>
      </c>
      <c r="L29" s="52">
        <f t="shared" si="3"/>
        <v>0</v>
      </c>
      <c r="M29" s="54">
        <f>COUNTIFS(Tendik!$E$4:$E$480,'Rekap Jumlah Tendik'!A29,Tendik!$G$4:$G$480,"s3")</f>
        <v>0</v>
      </c>
      <c r="N29" s="54">
        <f>COUNTIFS(Tendik!$E$4:$E$480,'Rekap Jumlah Tendik'!A29,Tendik!$G$4:$G$480,"s2")</f>
        <v>0</v>
      </c>
      <c r="O29" s="16">
        <f>COUNTIFS(Tendik!$E$4:$E$480,'Rekap Jumlah Tendik'!A29,Tendik!$G$4:$G$480,"s1")</f>
        <v>0</v>
      </c>
      <c r="P29" s="16">
        <f>COUNTIFS(Tendik!$E$4:$E$480,'Rekap Jumlah Tendik'!A29,Tendik!$G$4:$G$480,"D3")</f>
        <v>0</v>
      </c>
      <c r="Q29" s="16">
        <f>COUNTIFS(Tendik!$E$4:$E$480,'Rekap Jumlah Tendik'!A29,Tendik!$G$4:$G$480,"D2")</f>
        <v>0</v>
      </c>
      <c r="R29" s="16">
        <f>COUNTIFS(Tendik!$E$4:$E$480,'Rekap Jumlah Tendik'!A29,Tendik!$G$4:$G$480,"D1")</f>
        <v>0</v>
      </c>
      <c r="S29" s="16">
        <f>COUNTIFS(Tendik!$E$4:$E$480,'Rekap Jumlah Tendik'!A29,Tendik!$G$4:$G$480,"SMA")</f>
        <v>0</v>
      </c>
      <c r="T29" s="16">
        <f>COUNTIFS(Tendik!$E$4:$E$480,'Rekap Jumlah Tendik'!A29,Tendik!$G$4:$G$480,"SMP")</f>
        <v>0</v>
      </c>
      <c r="U29" s="16">
        <f>COUNTIFS(Tendik!$E$4:$E$480,'Rekap Jumlah Tendik'!A29,Tendik!$G$4:$G$480,"SD")</f>
        <v>0</v>
      </c>
    </row>
    <row r="30" spans="1:21" x14ac:dyDescent="0.25">
      <c r="A30" s="26" t="s">
        <v>1936</v>
      </c>
      <c r="B30" s="15">
        <f>COUNTIFS(Tendik!$E$4:$E$379,A30,Tendik!$D$4:$D$379,"TAT")</f>
        <v>0</v>
      </c>
      <c r="C30" s="15">
        <f>COUNTIFS(Tendik!$E$4:$E$379,A30,Tendik!$D$4:$D$379,"TA-K")</f>
        <v>0</v>
      </c>
      <c r="D30" s="17">
        <f t="shared" si="0"/>
        <v>0</v>
      </c>
      <c r="E30" s="15">
        <f>COUNTIFS(Tendik!$E$4:$E$379,A30,Tendik!$D$4:$D$379,"TPA")</f>
        <v>0</v>
      </c>
      <c r="F30" s="16">
        <f>COUNTIFS(Tendik!$E$4:$E$379,A30,Tendik!$D$4:$D$379,"TPA-K")</f>
        <v>0</v>
      </c>
      <c r="G30" s="13">
        <f t="shared" si="1"/>
        <v>0</v>
      </c>
      <c r="H30" s="15">
        <f>COUNTIFS(Tendik!$E$4:$E$379,A30,Tendik!$D$4:$D$379,"TKT")</f>
        <v>0</v>
      </c>
      <c r="I30" s="16">
        <f>COUNTIFS(Tendik!$E$4:$E$379,A30,Tendik!$D$4:$D$379,"TK-K")</f>
        <v>0</v>
      </c>
      <c r="J30" s="13">
        <f t="shared" si="2"/>
        <v>0</v>
      </c>
      <c r="K30" s="47">
        <f>COUNTIFS(Tendik!$E$4:$E$379,A30,Tendik!$D$4:$D$379,"PKWT")</f>
        <v>0</v>
      </c>
      <c r="L30" s="52">
        <f>D30+G30+J30+K30</f>
        <v>0</v>
      </c>
      <c r="M30" s="54">
        <f>COUNTIFS(Tendik!$E$4:$E$480,'Rekap Jumlah Tendik'!A30,Tendik!$G$4:$G$480,"s3")</f>
        <v>0</v>
      </c>
      <c r="N30" s="54">
        <f>COUNTIFS(Tendik!$E$4:$E$480,'Rekap Jumlah Tendik'!A30,Tendik!$G$4:$G$480,"s2")</f>
        <v>0</v>
      </c>
      <c r="O30" s="16">
        <f>COUNTIFS(Tendik!$E$4:$E$480,'Rekap Jumlah Tendik'!A30,Tendik!$G$4:$G$480,"s1")</f>
        <v>0</v>
      </c>
      <c r="P30" s="16">
        <f>COUNTIFS(Tendik!$E$4:$E$480,'Rekap Jumlah Tendik'!A30,Tendik!$G$4:$G$480,"D3")</f>
        <v>0</v>
      </c>
      <c r="Q30" s="16">
        <f>COUNTIFS(Tendik!$E$4:$E$480,'Rekap Jumlah Tendik'!A30,Tendik!$G$4:$G$480,"D2")</f>
        <v>0</v>
      </c>
      <c r="R30" s="16">
        <f>COUNTIFS(Tendik!$E$4:$E$480,'Rekap Jumlah Tendik'!A30,Tendik!$G$4:$G$480,"D1")</f>
        <v>0</v>
      </c>
      <c r="S30" s="16">
        <f>COUNTIFS(Tendik!$E$4:$E$480,'Rekap Jumlah Tendik'!A30,Tendik!$G$4:$G$480,"SMA")</f>
        <v>0</v>
      </c>
      <c r="T30" s="16">
        <f>COUNTIFS(Tendik!$E$4:$E$480,'Rekap Jumlah Tendik'!A30,Tendik!$G$4:$G$480,"SMP")</f>
        <v>0</v>
      </c>
      <c r="U30" s="16">
        <f>COUNTIFS(Tendik!$E$4:$E$480,'Rekap Jumlah Tendik'!A30,Tendik!$G$4:$G$480,"SD")</f>
        <v>0</v>
      </c>
    </row>
    <row r="31" spans="1:21" x14ac:dyDescent="0.25">
      <c r="A31" s="26" t="s">
        <v>1937</v>
      </c>
      <c r="B31" s="15">
        <f>COUNTIFS(Tendik!$E$4:$E$379,A31,Tendik!$D$4:$D$379,"TAT")</f>
        <v>0</v>
      </c>
      <c r="C31" s="15">
        <f>COUNTIFS(Tendik!$E$4:$E$379,A31,Tendik!$D$4:$D$379,"TA-K")</f>
        <v>0</v>
      </c>
      <c r="D31" s="17">
        <f t="shared" si="0"/>
        <v>0</v>
      </c>
      <c r="E31" s="15">
        <f>COUNTIFS(Tendik!$E$4:$E$379,A31,Tendik!$D$4:$D$379,"TPA")</f>
        <v>0</v>
      </c>
      <c r="F31" s="16">
        <f>COUNTIFS(Tendik!$E$4:$E$379,A31,Tendik!$D$4:$D$379,"TPA-K")</f>
        <v>0</v>
      </c>
      <c r="G31" s="13">
        <f t="shared" si="1"/>
        <v>0</v>
      </c>
      <c r="H31" s="15">
        <f>COUNTIFS(Tendik!$E$4:$E$379,A31,Tendik!$D$4:$D$379,"TKT")</f>
        <v>0</v>
      </c>
      <c r="I31" s="16">
        <f>COUNTIFS(Tendik!$E$4:$E$379,A31,Tendik!$D$4:$D$379,"TK-K")</f>
        <v>0</v>
      </c>
      <c r="J31" s="13">
        <f>SUM(H31:I31)</f>
        <v>0</v>
      </c>
      <c r="K31" s="47">
        <f>COUNTIFS(Tendik!$E$4:$E$379,A31,Tendik!$D$4:$D$379,"PKWT")</f>
        <v>0</v>
      </c>
      <c r="L31" s="52">
        <f t="shared" si="3"/>
        <v>0</v>
      </c>
      <c r="M31" s="54">
        <f>COUNTIFS(Tendik!$E$4:$E$480,'Rekap Jumlah Tendik'!A31,Tendik!$G$4:$G$480,"s3")</f>
        <v>0</v>
      </c>
      <c r="N31" s="54">
        <f>COUNTIFS(Tendik!$E$4:$E$480,'Rekap Jumlah Tendik'!A31,Tendik!$G$4:$G$480,"s2")</f>
        <v>0</v>
      </c>
      <c r="O31" s="16">
        <f>COUNTIFS(Tendik!$E$4:$E$480,'Rekap Jumlah Tendik'!A31,Tendik!$G$4:$G$480,"s1")</f>
        <v>0</v>
      </c>
      <c r="P31" s="16">
        <f>COUNTIFS(Tendik!$E$4:$E$480,'Rekap Jumlah Tendik'!A31,Tendik!$G$4:$G$480,"D3")</f>
        <v>0</v>
      </c>
      <c r="Q31" s="16">
        <f>COUNTIFS(Tendik!$E$4:$E$480,'Rekap Jumlah Tendik'!A31,Tendik!$G$4:$G$480,"D2")</f>
        <v>0</v>
      </c>
      <c r="R31" s="16">
        <f>COUNTIFS(Tendik!$E$4:$E$480,'Rekap Jumlah Tendik'!A31,Tendik!$G$4:$G$480,"D1")</f>
        <v>0</v>
      </c>
      <c r="S31" s="16">
        <f>COUNTIFS(Tendik!$E$4:$E$480,'Rekap Jumlah Tendik'!A31,Tendik!$G$4:$G$480,"SMA")</f>
        <v>0</v>
      </c>
      <c r="T31" s="16">
        <f>COUNTIFS(Tendik!$E$4:$E$480,'Rekap Jumlah Tendik'!A31,Tendik!$G$4:$G$480,"SMP")</f>
        <v>0</v>
      </c>
      <c r="U31" s="16">
        <f>COUNTIFS(Tendik!$E$4:$E$480,'Rekap Jumlah Tendik'!A31,Tendik!$G$4:$G$480,"SD")</f>
        <v>0</v>
      </c>
    </row>
    <row r="32" spans="1:21" ht="15.75" thickBot="1" x14ac:dyDescent="0.3">
      <c r="A32" s="27" t="s">
        <v>1938</v>
      </c>
      <c r="B32" s="15">
        <f>COUNTIFS(Tendik!$E$4:$E$379,A32,Tendik!$D$4:$D$379,"TAT")</f>
        <v>0</v>
      </c>
      <c r="C32" s="15">
        <f>COUNTIFS(Tendik!$E$4:$E$379,A32,Tendik!$D$4:$D$379,"TA-K")</f>
        <v>0</v>
      </c>
      <c r="D32" s="17">
        <f t="shared" si="0"/>
        <v>0</v>
      </c>
      <c r="E32" s="15">
        <f>COUNTIFS(Tendik!$E$4:$E$379,A32,Tendik!$D$4:$D$379,"TPA")</f>
        <v>0</v>
      </c>
      <c r="F32" s="16">
        <f>COUNTIFS(Tendik!$E$4:$E$379,A32,Tendik!$D$4:$D$379,"TPA-K")</f>
        <v>0</v>
      </c>
      <c r="G32" s="18">
        <f t="shared" si="1"/>
        <v>0</v>
      </c>
      <c r="H32" s="15">
        <f>COUNTIFS(Tendik!$E$4:$E$379,A32,Tendik!$D$4:$D$379,"TKT")</f>
        <v>0</v>
      </c>
      <c r="I32" s="16">
        <f>COUNTIFS(Tendik!$E$4:$E$379,A32,Tendik!$D$4:$D$379,"TK-K")</f>
        <v>0</v>
      </c>
      <c r="J32" s="18">
        <f t="shared" si="2"/>
        <v>0</v>
      </c>
      <c r="K32" s="47">
        <f>COUNTIFS(Tendik!$E$4:$E$379,A32,Tendik!$D$4:$D$379,"PKWT")</f>
        <v>0</v>
      </c>
      <c r="L32" s="55">
        <f t="shared" si="3"/>
        <v>0</v>
      </c>
      <c r="M32" s="54">
        <f>COUNTIFS(Tendik!$E$4:$E$480,'Rekap Jumlah Tendik'!A32,Tendik!$G$4:$G$480,"s3")</f>
        <v>0</v>
      </c>
      <c r="N32" s="54">
        <f>COUNTIFS(Tendik!$E$4:$E$480,'Rekap Jumlah Tendik'!A32,Tendik!$G$4:$G$480,"s2")</f>
        <v>0</v>
      </c>
      <c r="O32" s="16">
        <f>COUNTIFS(Tendik!$E$4:$E$480,'Rekap Jumlah Tendik'!A32,Tendik!$G$4:$G$480,"s1")</f>
        <v>0</v>
      </c>
      <c r="P32" s="16">
        <f>COUNTIFS(Tendik!$E$4:$E$480,'Rekap Jumlah Tendik'!A32,Tendik!$G$4:$G$480,"D3")</f>
        <v>0</v>
      </c>
      <c r="Q32" s="16">
        <f>COUNTIFS(Tendik!$E$4:$E$480,'Rekap Jumlah Tendik'!A32,Tendik!$G$4:$G$480,"D2")</f>
        <v>0</v>
      </c>
      <c r="R32" s="16">
        <f>COUNTIFS(Tendik!$E$4:$E$480,'Rekap Jumlah Tendik'!A32,Tendik!$G$4:$G$480,"D1")</f>
        <v>0</v>
      </c>
      <c r="S32" s="16">
        <f>COUNTIFS(Tendik!$E$4:$E$480,'Rekap Jumlah Tendik'!A32,Tendik!$G$4:$G$480,"SMA")</f>
        <v>0</v>
      </c>
      <c r="T32" s="16">
        <f>COUNTIFS(Tendik!$E$4:$E$480,'Rekap Jumlah Tendik'!A32,Tendik!$G$4:$G$480,"SMP")</f>
        <v>0</v>
      </c>
      <c r="U32" s="16">
        <f>COUNTIFS(Tendik!$E$4:$E$480,'Rekap Jumlah Tendik'!A32,Tendik!$G$4:$G$480,"SD")</f>
        <v>0</v>
      </c>
    </row>
    <row r="33" spans="1:21" ht="15.75" thickBot="1" x14ac:dyDescent="0.3">
      <c r="A33" s="23" t="s">
        <v>1939</v>
      </c>
      <c r="B33" s="20">
        <f>SUM(B7:B32)</f>
        <v>203</v>
      </c>
      <c r="C33" s="21">
        <f t="shared" ref="C33:U33" si="4">SUM(C7:C32)</f>
        <v>11</v>
      </c>
      <c r="D33" s="22">
        <f t="shared" si="4"/>
        <v>214</v>
      </c>
      <c r="E33" s="20">
        <f t="shared" si="4"/>
        <v>26</v>
      </c>
      <c r="F33" s="21">
        <f t="shared" si="4"/>
        <v>4</v>
      </c>
      <c r="G33" s="22">
        <f t="shared" si="4"/>
        <v>30</v>
      </c>
      <c r="H33" s="20">
        <f t="shared" si="4"/>
        <v>61</v>
      </c>
      <c r="I33" s="21">
        <f t="shared" si="4"/>
        <v>4</v>
      </c>
      <c r="J33" s="22">
        <f t="shared" si="4"/>
        <v>65</v>
      </c>
      <c r="K33" s="21">
        <f t="shared" si="4"/>
        <v>8</v>
      </c>
      <c r="L33" s="23">
        <f>SUM(L7:L32)</f>
        <v>317</v>
      </c>
      <c r="M33" s="53">
        <f t="shared" si="4"/>
        <v>2</v>
      </c>
      <c r="N33" s="53">
        <f t="shared" si="4"/>
        <v>57</v>
      </c>
      <c r="O33" s="53">
        <f t="shared" si="4"/>
        <v>140</v>
      </c>
      <c r="P33" s="53">
        <f t="shared" si="4"/>
        <v>14</v>
      </c>
      <c r="Q33" s="53">
        <f t="shared" si="4"/>
        <v>0</v>
      </c>
      <c r="R33" s="53">
        <f t="shared" si="4"/>
        <v>3</v>
      </c>
      <c r="S33" s="53">
        <f t="shared" si="4"/>
        <v>81</v>
      </c>
      <c r="T33" s="53">
        <f t="shared" si="4"/>
        <v>15</v>
      </c>
      <c r="U33" s="53">
        <f t="shared" si="4"/>
        <v>5</v>
      </c>
    </row>
  </sheetData>
  <autoFilter ref="B6:D33" xr:uid="{00000000-0001-0000-0300-000000000000}"/>
  <sortState xmlns:xlrd2="http://schemas.microsoft.com/office/spreadsheetml/2017/richdata2" ref="Q6:Q9">
    <sortCondition ref="Q6:Q9"/>
  </sortState>
  <mergeCells count="17">
    <mergeCell ref="S5:S6"/>
    <mergeCell ref="T5:T6"/>
    <mergeCell ref="U5:U6"/>
    <mergeCell ref="N5:N6"/>
    <mergeCell ref="O5:O6"/>
    <mergeCell ref="P5:P6"/>
    <mergeCell ref="Q5:Q6"/>
    <mergeCell ref="R5:R6"/>
    <mergeCell ref="M5:M6"/>
    <mergeCell ref="L4:L6"/>
    <mergeCell ref="A2:E2"/>
    <mergeCell ref="A4:A6"/>
    <mergeCell ref="H5:J5"/>
    <mergeCell ref="E5:G5"/>
    <mergeCell ref="B5:D5"/>
    <mergeCell ref="B4:K4"/>
    <mergeCell ref="K5:K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selection activeCell="A2" sqref="A2:D2"/>
    </sheetView>
  </sheetViews>
  <sheetFormatPr defaultRowHeight="15" x14ac:dyDescent="0.25"/>
  <cols>
    <col min="1" max="1" width="16.5703125" customWidth="1"/>
    <col min="2" max="2" width="17.5703125" customWidth="1"/>
    <col min="6" max="7" width="9.140625" style="67"/>
  </cols>
  <sheetData>
    <row r="1" spans="1:7" x14ac:dyDescent="0.25">
      <c r="A1" s="132" t="s">
        <v>1940</v>
      </c>
      <c r="B1" s="132"/>
      <c r="C1" s="132"/>
      <c r="D1" s="132"/>
      <c r="E1" s="39"/>
      <c r="F1" s="84"/>
      <c r="G1" s="84"/>
    </row>
    <row r="2" spans="1:7" x14ac:dyDescent="0.25">
      <c r="A2" s="95" t="s">
        <v>1</v>
      </c>
      <c r="B2" s="95"/>
      <c r="C2" s="95"/>
      <c r="D2" s="95"/>
      <c r="E2" s="43"/>
    </row>
    <row r="4" spans="1:7" x14ac:dyDescent="0.25">
      <c r="A4" s="138" t="s">
        <v>1941</v>
      </c>
      <c r="B4" s="138"/>
      <c r="C4" s="138" t="s">
        <v>1942</v>
      </c>
      <c r="D4" s="138"/>
    </row>
    <row r="5" spans="1:7" x14ac:dyDescent="0.25">
      <c r="A5" s="109" t="s">
        <v>1943</v>
      </c>
      <c r="B5" s="31" t="s">
        <v>36</v>
      </c>
      <c r="C5" s="32">
        <f>'Rekap Jumlah Dosen'!KN40</f>
        <v>380</v>
      </c>
      <c r="D5" s="139">
        <f>SUM(C5:C11)</f>
        <v>465</v>
      </c>
    </row>
    <row r="6" spans="1:7" x14ac:dyDescent="0.25">
      <c r="A6" s="109"/>
      <c r="B6" s="28" t="s">
        <v>1910</v>
      </c>
      <c r="C6" s="32">
        <f>'Rekap Jumlah Dosen'!KO40</f>
        <v>0</v>
      </c>
      <c r="D6" s="140"/>
    </row>
    <row r="7" spans="1:7" x14ac:dyDescent="0.25">
      <c r="A7" s="109"/>
      <c r="B7" s="28" t="s">
        <v>328</v>
      </c>
      <c r="C7" s="32">
        <f>'Rekap Jumlah Dosen'!KP40</f>
        <v>8</v>
      </c>
      <c r="D7" s="140"/>
    </row>
    <row r="8" spans="1:7" x14ac:dyDescent="0.25">
      <c r="A8" s="109"/>
      <c r="B8" s="29" t="s">
        <v>1911</v>
      </c>
      <c r="C8" s="32">
        <f>'Rekap Jumlah Dosen'!KQ40</f>
        <v>2</v>
      </c>
      <c r="D8" s="140"/>
    </row>
    <row r="9" spans="1:7" x14ac:dyDescent="0.25">
      <c r="A9" s="109"/>
      <c r="B9" s="29" t="s">
        <v>1231</v>
      </c>
      <c r="C9" s="32">
        <f>'Rekap Jumlah Dosen'!KR40</f>
        <v>3</v>
      </c>
      <c r="D9" s="140"/>
    </row>
    <row r="10" spans="1:7" x14ac:dyDescent="0.25">
      <c r="A10" s="109"/>
      <c r="B10" s="29" t="s">
        <v>24</v>
      </c>
      <c r="C10" s="32">
        <f>'Rekap Jumlah Dosen'!KS40</f>
        <v>69</v>
      </c>
      <c r="D10" s="140"/>
    </row>
    <row r="11" spans="1:7" x14ac:dyDescent="0.25">
      <c r="A11" s="109"/>
      <c r="B11" s="29" t="s">
        <v>1944</v>
      </c>
      <c r="C11" s="32">
        <f>'Rekap Jumlah Dosen'!KT40</f>
        <v>3</v>
      </c>
      <c r="D11" s="141"/>
    </row>
    <row r="12" spans="1:7" x14ac:dyDescent="0.25">
      <c r="A12" s="135" t="s">
        <v>1945</v>
      </c>
      <c r="B12" s="30" t="s">
        <v>1537</v>
      </c>
      <c r="C12" s="33">
        <f>'Rekap Jumlah Tendik'!B33</f>
        <v>203</v>
      </c>
      <c r="D12" s="142">
        <f>SUM(C12:C18)</f>
        <v>317</v>
      </c>
    </row>
    <row r="13" spans="1:7" x14ac:dyDescent="0.25">
      <c r="A13" s="136"/>
      <c r="B13" s="30" t="s">
        <v>1780</v>
      </c>
      <c r="C13" s="33">
        <f>'Rekap Jumlah Tendik'!C33</f>
        <v>11</v>
      </c>
      <c r="D13" s="143"/>
    </row>
    <row r="14" spans="1:7" x14ac:dyDescent="0.25">
      <c r="A14" s="136"/>
      <c r="B14" s="30" t="s">
        <v>1559</v>
      </c>
      <c r="C14" s="33">
        <f>'Rekap Jumlah Tendik'!E33</f>
        <v>26</v>
      </c>
      <c r="D14" s="143"/>
    </row>
    <row r="15" spans="1:7" x14ac:dyDescent="0.25">
      <c r="A15" s="136"/>
      <c r="B15" s="30" t="s">
        <v>1801</v>
      </c>
      <c r="C15" s="33">
        <f>'Rekap Jumlah Tendik'!F33</f>
        <v>4</v>
      </c>
      <c r="D15" s="143"/>
    </row>
    <row r="16" spans="1:7" x14ac:dyDescent="0.25">
      <c r="A16" s="136"/>
      <c r="B16" s="30" t="s">
        <v>1789</v>
      </c>
      <c r="C16" s="33">
        <f>'Rekap Jumlah Tendik'!K33</f>
        <v>8</v>
      </c>
      <c r="D16" s="143"/>
    </row>
    <row r="17" spans="1:4" x14ac:dyDescent="0.25">
      <c r="A17" s="136"/>
      <c r="B17" s="30" t="s">
        <v>1814</v>
      </c>
      <c r="C17" s="33">
        <f>'Rekap Jumlah Tendik'!H33</f>
        <v>61</v>
      </c>
      <c r="D17" s="143"/>
    </row>
    <row r="18" spans="1:4" x14ac:dyDescent="0.25">
      <c r="A18" s="137"/>
      <c r="B18" s="30" t="s">
        <v>1880</v>
      </c>
      <c r="C18" s="33">
        <f>'Rekap Jumlah Tendik'!I33</f>
        <v>4</v>
      </c>
      <c r="D18" s="144"/>
    </row>
    <row r="19" spans="1:4" x14ac:dyDescent="0.25">
      <c r="A19" s="133" t="s">
        <v>1946</v>
      </c>
      <c r="B19" s="134"/>
      <c r="C19" s="133">
        <f>D5+D12</f>
        <v>782</v>
      </c>
      <c r="D19" s="134"/>
    </row>
    <row r="21" spans="1:4" x14ac:dyDescent="0.25">
      <c r="A21" s="34"/>
    </row>
  </sheetData>
  <mergeCells count="10">
    <mergeCell ref="A1:D1"/>
    <mergeCell ref="A19:B19"/>
    <mergeCell ref="C19:D19"/>
    <mergeCell ref="A5:A11"/>
    <mergeCell ref="A12:A18"/>
    <mergeCell ref="A4:B4"/>
    <mergeCell ref="C4:D4"/>
    <mergeCell ref="D5:D11"/>
    <mergeCell ref="D12:D18"/>
    <mergeCell ref="A2:D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Dosen</vt:lpstr>
      <vt:lpstr>Tendik</vt:lpstr>
      <vt:lpstr>Rekap Jumlah Dosen</vt:lpstr>
      <vt:lpstr>Rekap Jumlah Tendik</vt:lpstr>
      <vt:lpstr>Rekap Jumlah All</vt:lpstr>
      <vt:lpstr>check_dosen</vt:lpstr>
      <vt:lpstr>'Rekap Jumlah All'!Print_Area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Hendria Yeremia</cp:lastModifiedBy>
  <cp:revision/>
  <dcterms:created xsi:type="dcterms:W3CDTF">2020-11-01T11:43:09Z</dcterms:created>
  <dcterms:modified xsi:type="dcterms:W3CDTF">2026-02-27T09:31:40Z</dcterms:modified>
  <cp:category/>
  <cp:contentStatus/>
</cp:coreProperties>
</file>